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or.PC\Downloads\"/>
    </mc:Choice>
  </mc:AlternateContent>
  <xr:revisionPtr revIDLastSave="0" documentId="13_ncr:1_{4184F9E6-FE4E-47C4-A322-ACE6EBE33676}" xr6:coauthVersionLast="44" xr6:coauthVersionMax="44" xr10:uidLastSave="{00000000-0000-0000-0000-000000000000}"/>
  <bookViews>
    <workbookView xWindow="3732" yWindow="3732" windowWidth="12348" windowHeight="6996" activeTab="3" xr2:uid="{00000000-000D-0000-FFFF-FFFF00000000}"/>
  </bookViews>
  <sheets>
    <sheet name="Master Data" sheetId="1" r:id="rId1"/>
    <sheet name="Pivot Table Catergory" sheetId="2" r:id="rId2"/>
    <sheet name="Pivot Table Sub-Catergory" sheetId="3" r:id="rId3"/>
    <sheet name="Pivot Table Date Created" sheetId="4" r:id="rId4"/>
    <sheet name="Bonus" sheetId="5" r:id="rId5"/>
  </sheets>
  <definedNames>
    <definedName name="_xlnm._FilterDatabase" localSheetId="0" hidden="1">'Master Data'!$A$1:$T$4115</definedName>
  </definedNames>
  <calcPr calcId="191029" concurrentCalc="0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0" i="2" l="1"/>
  <c r="H47" i="3"/>
  <c r="R2" i="1"/>
  <c r="Q2" i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E13" i="5"/>
  <c r="B12" i="5"/>
  <c r="E12" i="5"/>
  <c r="B11" i="5"/>
  <c r="E11" i="5"/>
  <c r="B10" i="5"/>
  <c r="E10" i="5"/>
  <c r="F10" i="5"/>
  <c r="B9" i="5"/>
  <c r="B8" i="5"/>
  <c r="E8" i="5"/>
  <c r="H8" i="5"/>
  <c r="B7" i="5"/>
  <c r="B6" i="5"/>
  <c r="B5" i="5"/>
  <c r="E5" i="5"/>
  <c r="B4" i="5"/>
  <c r="E4" i="5"/>
  <c r="G4" i="5"/>
  <c r="B3" i="5"/>
  <c r="E3" i="5"/>
  <c r="B2" i="5"/>
  <c r="E2" i="5"/>
  <c r="F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2162" i="1"/>
  <c r="T2343" i="1"/>
  <c r="T2344" i="1"/>
  <c r="T2345" i="1"/>
  <c r="T2346" i="1"/>
  <c r="T774" i="1"/>
  <c r="T1069" i="1"/>
  <c r="T1434" i="1"/>
  <c r="T1435" i="1"/>
  <c r="T2347" i="1"/>
  <c r="T2348" i="1"/>
  <c r="T2349" i="1"/>
  <c r="T946" i="1"/>
  <c r="T2350" i="1"/>
  <c r="T2351" i="1"/>
  <c r="T873" i="1"/>
  <c r="T2352" i="1"/>
  <c r="T2353" i="1"/>
  <c r="T1230" i="1"/>
  <c r="T126" i="1"/>
  <c r="T2354" i="1"/>
  <c r="T912" i="1"/>
  <c r="T2355" i="1"/>
  <c r="T2356" i="1"/>
  <c r="T512" i="1"/>
  <c r="T996" i="1"/>
  <c r="T1585" i="1"/>
  <c r="T2357" i="1"/>
  <c r="T2358" i="1"/>
  <c r="T1586" i="1"/>
  <c r="T582" i="1"/>
  <c r="T2359" i="1"/>
  <c r="T2360" i="1"/>
  <c r="T1587" i="1"/>
  <c r="T1231" i="1"/>
  <c r="T2361" i="1"/>
  <c r="T1098" i="1"/>
  <c r="T2362" i="1"/>
  <c r="T2363" i="1"/>
  <c r="T2364" i="1"/>
  <c r="T2365" i="1"/>
  <c r="T2366" i="1"/>
  <c r="T698" i="1"/>
  <c r="T2367" i="1"/>
  <c r="T1588" i="1"/>
  <c r="T2368" i="1"/>
  <c r="T162" i="1"/>
  <c r="T2369" i="1"/>
  <c r="T1151" i="1"/>
  <c r="T591" i="1"/>
  <c r="T1232" i="1"/>
  <c r="T2370" i="1"/>
  <c r="T2371" i="1"/>
  <c r="T2372" i="1"/>
  <c r="T2373" i="1"/>
  <c r="T1070" i="1"/>
  <c r="T2374" i="1"/>
  <c r="T236" i="1"/>
  <c r="T2375" i="1"/>
  <c r="T622" i="1"/>
  <c r="T473" i="1"/>
  <c r="T607" i="1"/>
  <c r="T2376" i="1"/>
  <c r="T449" i="1"/>
  <c r="T1233" i="1"/>
  <c r="T1071" i="1"/>
  <c r="T2377" i="1"/>
  <c r="T699" i="1"/>
  <c r="T2378" i="1"/>
  <c r="T2379" i="1"/>
  <c r="T2380" i="1"/>
  <c r="T1099" i="1"/>
  <c r="T2381" i="1"/>
  <c r="T2382" i="1"/>
  <c r="T2383" i="1"/>
  <c r="T2384" i="1"/>
  <c r="T220" i="1"/>
  <c r="T947" i="1"/>
  <c r="T1589" i="1"/>
  <c r="T2385" i="1"/>
  <c r="T555" i="1"/>
  <c r="T171" i="1"/>
  <c r="T2386" i="1"/>
  <c r="T495" i="1"/>
  <c r="T186" i="1"/>
  <c r="T700" i="1"/>
  <c r="T2387" i="1"/>
  <c r="T713" i="1"/>
  <c r="T2388" i="1"/>
  <c r="T2389" i="1"/>
  <c r="T565" i="1"/>
  <c r="T211" i="1"/>
  <c r="T2390" i="1"/>
  <c r="T2391" i="1"/>
  <c r="T2392" i="1"/>
  <c r="T2393" i="1"/>
  <c r="T177" i="1"/>
  <c r="T890" i="1"/>
  <c r="T1436" i="1"/>
  <c r="T668" i="1"/>
  <c r="T1590" i="1"/>
  <c r="T2394" i="1"/>
  <c r="T874" i="1"/>
  <c r="T2395" i="1"/>
  <c r="T2396" i="1"/>
  <c r="T2397" i="1"/>
  <c r="T1591" i="1"/>
  <c r="T2398" i="1"/>
  <c r="T2399" i="1"/>
  <c r="T2400" i="1"/>
  <c r="T2401" i="1"/>
  <c r="T2402" i="1"/>
  <c r="T1234" i="1"/>
  <c r="T2403" i="1"/>
  <c r="T237" i="1"/>
  <c r="T2404" i="1"/>
  <c r="T2405" i="1"/>
  <c r="T2406" i="1"/>
  <c r="T2407" i="1"/>
  <c r="T566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2408" i="1"/>
  <c r="T1437" i="1"/>
  <c r="T1592" i="1"/>
  <c r="T1593" i="1"/>
  <c r="T1018" i="1"/>
  <c r="T2409" i="1"/>
  <c r="T1594" i="1"/>
  <c r="T2410" i="1"/>
  <c r="T1072" i="1"/>
  <c r="T2411" i="1"/>
  <c r="T1438" i="1"/>
  <c r="T775" i="1"/>
  <c r="T948" i="1"/>
  <c r="T2412" i="1"/>
  <c r="T1100" i="1"/>
  <c r="T2413" i="1"/>
  <c r="T2414" i="1"/>
  <c r="T2415" i="1"/>
  <c r="T973" i="1"/>
  <c r="T2416" i="1"/>
  <c r="T2417" i="1"/>
  <c r="T2418" i="1"/>
  <c r="T426" i="1"/>
  <c r="T2419" i="1"/>
  <c r="T1101" i="1"/>
  <c r="T2420" i="1"/>
  <c r="T1019" i="1"/>
  <c r="T2421" i="1"/>
  <c r="T1235" i="1"/>
  <c r="T1439" i="1"/>
  <c r="T1595" i="1"/>
  <c r="T2422" i="1"/>
  <c r="T155" i="1"/>
  <c r="T2423" i="1"/>
  <c r="T1596" i="1"/>
  <c r="T2424" i="1"/>
  <c r="T1597" i="1"/>
  <c r="T2425" i="1"/>
  <c r="T997" i="1"/>
  <c r="T2426" i="1"/>
  <c r="T2427" i="1"/>
  <c r="T2428" i="1"/>
  <c r="T2429" i="1"/>
  <c r="T1440" i="1"/>
  <c r="T2430" i="1"/>
  <c r="T543" i="1"/>
  <c r="T1598" i="1"/>
  <c r="T592" i="1"/>
  <c r="T2431" i="1"/>
  <c r="T2432" i="1"/>
  <c r="T1599" i="1"/>
  <c r="T891" i="1"/>
  <c r="T669" i="1"/>
  <c r="T1236" i="1"/>
  <c r="T2433" i="1"/>
  <c r="T2434" i="1"/>
  <c r="T1441" i="1"/>
  <c r="T2435" i="1"/>
  <c r="T2436" i="1"/>
  <c r="T474" i="1"/>
  <c r="T640" i="1"/>
  <c r="T1073" i="1"/>
  <c r="T2437" i="1"/>
  <c r="T190" i="1"/>
  <c r="T2438" i="1"/>
  <c r="T593" i="1"/>
  <c r="T2439" i="1"/>
  <c r="T2440" i="1"/>
  <c r="T2441" i="1"/>
  <c r="T2442" i="1"/>
  <c r="T2503" i="1"/>
  <c r="T2504" i="1"/>
  <c r="T2505" i="1"/>
  <c r="T2506" i="1"/>
  <c r="T2507" i="1"/>
  <c r="T2508" i="1"/>
  <c r="T2509" i="1"/>
  <c r="T1600" i="1"/>
  <c r="T1102" i="1"/>
  <c r="T949" i="1"/>
  <c r="T1237" i="1"/>
  <c r="T2510" i="1"/>
  <c r="T1601" i="1"/>
  <c r="T1442" i="1"/>
  <c r="T1602" i="1"/>
  <c r="T2511" i="1"/>
  <c r="T2512" i="1"/>
  <c r="T1238" i="1"/>
  <c r="T1703" i="1"/>
  <c r="T2513" i="1"/>
  <c r="T2514" i="1"/>
  <c r="T1239" i="1"/>
  <c r="T2515" i="1"/>
  <c r="T776" i="1"/>
  <c r="T1240" i="1"/>
  <c r="T567" i="1"/>
  <c r="T2516" i="1"/>
  <c r="T1704" i="1"/>
  <c r="T2517" i="1"/>
  <c r="T583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2518" i="1"/>
  <c r="T1705" i="1"/>
  <c r="T2519" i="1"/>
  <c r="T2520" i="1"/>
  <c r="T1706" i="1"/>
  <c r="T544" i="1"/>
  <c r="T2521" i="1"/>
  <c r="T2522" i="1"/>
  <c r="T2563" i="1"/>
  <c r="T1241" i="1"/>
  <c r="T1707" i="1"/>
  <c r="T1103" i="1"/>
  <c r="T2564" i="1"/>
  <c r="T2565" i="1"/>
  <c r="T443" i="1"/>
  <c r="T2566" i="1"/>
  <c r="T1242" i="1"/>
  <c r="T1708" i="1"/>
  <c r="T2567" i="1"/>
  <c r="T2568" i="1"/>
  <c r="T2569" i="1"/>
  <c r="T2570" i="1"/>
  <c r="T2571" i="1"/>
  <c r="T2572" i="1"/>
  <c r="T2573" i="1"/>
  <c r="T2574" i="1"/>
  <c r="T2575" i="1"/>
  <c r="T2576" i="1"/>
  <c r="T1709" i="1"/>
  <c r="T1710" i="1"/>
  <c r="T2577" i="1"/>
  <c r="T2578" i="1"/>
  <c r="T2579" i="1"/>
  <c r="T2580" i="1"/>
  <c r="T1711" i="1"/>
  <c r="T2581" i="1"/>
  <c r="T2582" i="1"/>
  <c r="T2583" i="1"/>
  <c r="T2584" i="1"/>
  <c r="T1712" i="1"/>
  <c r="T2585" i="1"/>
  <c r="T2586" i="1"/>
  <c r="T2587" i="1"/>
  <c r="T2588" i="1"/>
  <c r="T1713" i="1"/>
  <c r="T2589" i="1"/>
  <c r="T1714" i="1"/>
  <c r="T974" i="1"/>
  <c r="T1243" i="1"/>
  <c r="T2590" i="1"/>
  <c r="T1152" i="1"/>
  <c r="T2591" i="1"/>
  <c r="T1244" i="1"/>
  <c r="T584" i="1"/>
  <c r="T2592" i="1"/>
  <c r="T2593" i="1"/>
  <c r="T2594" i="1"/>
  <c r="T2595" i="1"/>
  <c r="T464" i="1"/>
  <c r="T2596" i="1"/>
  <c r="T1443" i="1"/>
  <c r="T1715" i="1"/>
  <c r="T2597" i="1"/>
  <c r="T1153" i="1"/>
  <c r="T2598" i="1"/>
  <c r="T1245" i="1"/>
  <c r="T2599" i="1"/>
  <c r="T2600" i="1"/>
  <c r="T1716" i="1"/>
  <c r="T1717" i="1"/>
  <c r="T2601" i="1"/>
  <c r="T2602" i="1"/>
  <c r="T2643" i="1"/>
  <c r="T608" i="1"/>
  <c r="T2644" i="1"/>
  <c r="T2645" i="1"/>
  <c r="T2646" i="1"/>
  <c r="T1306" i="1"/>
  <c r="T2647" i="1"/>
  <c r="T2648" i="1"/>
  <c r="T1718" i="1"/>
  <c r="T1719" i="1"/>
  <c r="T1074" i="1"/>
  <c r="T2649" i="1"/>
  <c r="T2650" i="1"/>
  <c r="T2651" i="1"/>
  <c r="T686" i="1"/>
  <c r="T2652" i="1"/>
  <c r="T2653" i="1"/>
  <c r="T2654" i="1"/>
  <c r="T2655" i="1"/>
  <c r="T1720" i="1"/>
  <c r="T2656" i="1"/>
  <c r="T892" i="1"/>
  <c r="T2657" i="1"/>
  <c r="T2658" i="1"/>
  <c r="T2659" i="1"/>
  <c r="T2660" i="1"/>
  <c r="T2661" i="1"/>
  <c r="T2662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1307" i="1"/>
  <c r="T1721" i="1"/>
  <c r="T2672" i="1"/>
  <c r="T2673" i="1"/>
  <c r="T998" i="1"/>
  <c r="T641" i="1"/>
  <c r="T2674" i="1"/>
  <c r="T950" i="1"/>
  <c r="T1104" i="1"/>
  <c r="T594" i="1"/>
  <c r="T502" i="1"/>
  <c r="T427" i="1"/>
  <c r="T595" i="1"/>
  <c r="T2675" i="1"/>
  <c r="T2676" i="1"/>
  <c r="T714" i="1"/>
  <c r="T1722" i="1"/>
  <c r="T556" i="1"/>
  <c r="T1154" i="1"/>
  <c r="T715" i="1"/>
  <c r="T557" i="1"/>
  <c r="T2677" i="1"/>
  <c r="T2678" i="1"/>
  <c r="T1723" i="1"/>
  <c r="T1020" i="1"/>
  <c r="T513" i="1"/>
  <c r="T2679" i="1"/>
  <c r="T1155" i="1"/>
  <c r="T139" i="1"/>
  <c r="T172" i="1"/>
  <c r="T893" i="1"/>
  <c r="T1724" i="1"/>
  <c r="T1021" i="1"/>
  <c r="T457" i="1"/>
  <c r="T2680" i="1"/>
  <c r="T1725" i="1"/>
  <c r="T2681" i="1"/>
  <c r="T205" i="1"/>
  <c r="T716" i="1"/>
  <c r="T132" i="1"/>
  <c r="T1308" i="1"/>
  <c r="T545" i="1"/>
  <c r="T486" i="1"/>
  <c r="T1075" i="1"/>
  <c r="T1726" i="1"/>
  <c r="T1727" i="1"/>
  <c r="T2682" i="1"/>
  <c r="T134" i="1"/>
  <c r="T596" i="1"/>
  <c r="T2683" i="1"/>
  <c r="T2684" i="1"/>
  <c r="T465" i="1"/>
  <c r="T2685" i="1"/>
  <c r="T1728" i="1"/>
  <c r="T717" i="1"/>
  <c r="T1105" i="1"/>
  <c r="T951" i="1"/>
  <c r="T2686" i="1"/>
  <c r="T1729" i="1"/>
  <c r="T1730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2687" i="1"/>
  <c r="T1106" i="1"/>
  <c r="T2688" i="1"/>
  <c r="T2689" i="1"/>
  <c r="T2690" i="1"/>
  <c r="T450" i="1"/>
  <c r="T2691" i="1"/>
  <c r="T1156" i="1"/>
  <c r="T2692" i="1"/>
  <c r="T227" i="1"/>
  <c r="T2693" i="1"/>
  <c r="T2694" i="1"/>
  <c r="T1309" i="1"/>
  <c r="T1731" i="1"/>
  <c r="T142" i="1"/>
  <c r="T1444" i="1"/>
  <c r="T187" i="1"/>
  <c r="T1732" i="1"/>
  <c r="T2695" i="1"/>
  <c r="T1310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670" i="1"/>
  <c r="T1445" i="1"/>
  <c r="T2696" i="1"/>
  <c r="T1107" i="1"/>
  <c r="T221" i="1"/>
  <c r="T1446" i="1"/>
  <c r="T671" i="1"/>
  <c r="T573" i="1"/>
  <c r="T2697" i="1"/>
  <c r="T894" i="1"/>
  <c r="T2698" i="1"/>
  <c r="T1108" i="1"/>
  <c r="T1733" i="1"/>
  <c r="T1734" i="1"/>
  <c r="T574" i="1"/>
  <c r="T2699" i="1"/>
  <c r="T228" i="1"/>
  <c r="T145" i="1"/>
  <c r="T1735" i="1"/>
  <c r="T487" i="1"/>
  <c r="T1311" i="1"/>
  <c r="T1736" i="1"/>
  <c r="T623" i="1"/>
  <c r="T238" i="1"/>
  <c r="T1737" i="1"/>
  <c r="T137" i="1"/>
  <c r="T229" i="1"/>
  <c r="T2700" i="1"/>
  <c r="T1042" i="1"/>
  <c r="T975" i="1"/>
  <c r="T1157" i="1"/>
  <c r="T1312" i="1"/>
  <c r="T230" i="1"/>
  <c r="T952" i="1"/>
  <c r="T428" i="1"/>
  <c r="T1447" i="1"/>
  <c r="T239" i="1"/>
  <c r="T2701" i="1"/>
  <c r="T1313" i="1"/>
  <c r="T444" i="1"/>
  <c r="T2702" i="1"/>
  <c r="T2743" i="1"/>
  <c r="T2744" i="1"/>
  <c r="T1314" i="1"/>
  <c r="T2745" i="1"/>
  <c r="T1315" i="1"/>
  <c r="T2746" i="1"/>
  <c r="T2747" i="1"/>
  <c r="T2748" i="1"/>
  <c r="T1316" i="1"/>
  <c r="T597" i="1"/>
  <c r="T2749" i="1"/>
  <c r="T1738" i="1"/>
  <c r="T1043" i="1"/>
  <c r="T2750" i="1"/>
  <c r="T1076" i="1"/>
  <c r="T2751" i="1"/>
  <c r="T1739" i="1"/>
  <c r="T1109" i="1"/>
  <c r="T1740" i="1"/>
  <c r="T2752" i="1"/>
  <c r="T488" i="1"/>
  <c r="T609" i="1"/>
  <c r="T1448" i="1"/>
  <c r="T913" i="1"/>
  <c r="T1317" i="1"/>
  <c r="T2753" i="1"/>
  <c r="T2754" i="1"/>
  <c r="T914" i="1"/>
  <c r="T2755" i="1"/>
  <c r="T435" i="1"/>
  <c r="T1044" i="1"/>
  <c r="T718" i="1"/>
  <c r="T1077" i="1"/>
  <c r="T496" i="1"/>
  <c r="T1741" i="1"/>
  <c r="T2756" i="1"/>
  <c r="T1742" i="1"/>
  <c r="T2757" i="1"/>
  <c r="T1766" i="1"/>
  <c r="T687" i="1"/>
  <c r="T1449" i="1"/>
  <c r="T976" i="1"/>
  <c r="T953" i="1"/>
  <c r="T875" i="1"/>
  <c r="T1450" i="1"/>
  <c r="T1451" i="1"/>
  <c r="T2758" i="1"/>
  <c r="T895" i="1"/>
  <c r="T1767" i="1"/>
  <c r="T514" i="1"/>
  <c r="T436" i="1"/>
  <c r="T240" i="1"/>
  <c r="T1768" i="1"/>
  <c r="T215" i="1"/>
  <c r="T1078" i="1"/>
  <c r="T1452" i="1"/>
  <c r="T1453" i="1"/>
  <c r="T915" i="1"/>
  <c r="T429" i="1"/>
  <c r="T206" i="1"/>
  <c r="T222" i="1"/>
  <c r="T515" i="1"/>
  <c r="T1769" i="1"/>
  <c r="T1770" i="1"/>
  <c r="T1771" i="1"/>
  <c r="T719" i="1"/>
  <c r="T672" i="1"/>
  <c r="T1772" i="1"/>
  <c r="T200" i="1"/>
  <c r="T207" i="1"/>
  <c r="T2759" i="1"/>
  <c r="T458" i="1"/>
  <c r="T1454" i="1"/>
  <c r="T1773" i="1"/>
  <c r="T1318" i="1"/>
  <c r="T1455" i="1"/>
  <c r="T466" i="1"/>
  <c r="T178" i="1"/>
  <c r="T131" i="1"/>
  <c r="T720" i="1"/>
  <c r="T2760" i="1"/>
  <c r="T2761" i="1"/>
  <c r="T497" i="1"/>
  <c r="T1774" i="1"/>
  <c r="T1079" i="1"/>
  <c r="T876" i="1"/>
  <c r="T877" i="1"/>
  <c r="T2762" i="1"/>
  <c r="T688" i="1"/>
  <c r="T2763" i="1"/>
  <c r="T1158" i="1"/>
  <c r="T2764" i="1"/>
  <c r="T568" i="1"/>
  <c r="T1456" i="1"/>
  <c r="T1045" i="1"/>
  <c r="T1457" i="1"/>
  <c r="T1775" i="1"/>
  <c r="T167" i="1"/>
  <c r="T999" i="1"/>
  <c r="T1458" i="1"/>
  <c r="T124" i="1"/>
  <c r="T498" i="1"/>
  <c r="T701" i="1"/>
  <c r="T133" i="1"/>
  <c r="T138" i="1"/>
  <c r="T1080" i="1"/>
  <c r="T213" i="1"/>
  <c r="T2765" i="1"/>
  <c r="T878" i="1"/>
  <c r="T2766" i="1"/>
  <c r="T2767" i="1"/>
  <c r="T122" i="1"/>
  <c r="T459" i="1"/>
  <c r="T489" i="1"/>
  <c r="T1319" i="1"/>
  <c r="T1320" i="1"/>
  <c r="T585" i="1"/>
  <c r="T1321" i="1"/>
  <c r="T20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2768" i="1"/>
  <c r="T2769" i="1"/>
  <c r="T1459" i="1"/>
  <c r="T977" i="1"/>
  <c r="T2770" i="1"/>
  <c r="T1322" i="1"/>
  <c r="T2771" i="1"/>
  <c r="T2772" i="1"/>
  <c r="T1776" i="1"/>
  <c r="T2773" i="1"/>
  <c r="T2774" i="1"/>
  <c r="T2775" i="1"/>
  <c r="T2776" i="1"/>
  <c r="T1777" i="1"/>
  <c r="T2777" i="1"/>
  <c r="T2778" i="1"/>
  <c r="T2779" i="1"/>
  <c r="T2780" i="1"/>
  <c r="T2781" i="1"/>
  <c r="T2782" i="1"/>
  <c r="T1778" i="1"/>
  <c r="T2843" i="1"/>
  <c r="T127" i="1"/>
  <c r="T2844" i="1"/>
  <c r="T978" i="1"/>
  <c r="T1323" i="1"/>
  <c r="T1324" i="1"/>
  <c r="T558" i="1"/>
  <c r="T2845" i="1"/>
  <c r="T430" i="1"/>
  <c r="T1779" i="1"/>
  <c r="T2846" i="1"/>
  <c r="T2847" i="1"/>
  <c r="T1780" i="1"/>
  <c r="T1081" i="1"/>
  <c r="T1110" i="1"/>
  <c r="T156" i="1"/>
  <c r="T503" i="1"/>
  <c r="T1000" i="1"/>
  <c r="T1325" i="1"/>
  <c r="T979" i="1"/>
  <c r="T2848" i="1"/>
  <c r="T1781" i="1"/>
  <c r="T1782" i="1"/>
  <c r="T2849" i="1"/>
  <c r="T1326" i="1"/>
  <c r="T2850" i="1"/>
  <c r="T2851" i="1"/>
  <c r="T777" i="1"/>
  <c r="T1001" i="1"/>
  <c r="T2852" i="1"/>
  <c r="T879" i="1"/>
  <c r="T1783" i="1"/>
  <c r="T778" i="1"/>
  <c r="T673" i="1"/>
  <c r="T1111" i="1"/>
  <c r="T674" i="1"/>
  <c r="T2853" i="1"/>
  <c r="T1046" i="1"/>
  <c r="T1784" i="1"/>
  <c r="T1327" i="1"/>
  <c r="T2854" i="1"/>
  <c r="T1112" i="1"/>
  <c r="T1460" i="1"/>
  <c r="T1113" i="1"/>
  <c r="T2855" i="1"/>
  <c r="T231" i="1"/>
  <c r="T2856" i="1"/>
  <c r="T1328" i="1"/>
  <c r="T2857" i="1"/>
  <c r="T1785" i="1"/>
  <c r="T2858" i="1"/>
  <c r="T451" i="1"/>
  <c r="T1786" i="1"/>
  <c r="T2859" i="1"/>
  <c r="T2860" i="1"/>
  <c r="T2861" i="1"/>
  <c r="T1002" i="1"/>
  <c r="T1461" i="1"/>
  <c r="T2862" i="1"/>
  <c r="T2863" i="1"/>
  <c r="T2864" i="1"/>
  <c r="T2865" i="1"/>
  <c r="T2866" i="1"/>
  <c r="T2867" i="1"/>
  <c r="T2868" i="1"/>
  <c r="T1787" i="1"/>
  <c r="T1462" i="1"/>
  <c r="T2869" i="1"/>
  <c r="T2870" i="1"/>
  <c r="T2871" i="1"/>
  <c r="T2872" i="1"/>
  <c r="T779" i="1"/>
  <c r="T1788" i="1"/>
  <c r="T2873" i="1"/>
  <c r="T1114" i="1"/>
  <c r="T1082" i="1"/>
  <c r="T241" i="1"/>
  <c r="T2874" i="1"/>
  <c r="T2875" i="1"/>
  <c r="T2876" i="1"/>
  <c r="T2877" i="1"/>
  <c r="T2878" i="1"/>
  <c r="T2879" i="1"/>
  <c r="T2880" i="1"/>
  <c r="T2881" i="1"/>
  <c r="T980" i="1"/>
  <c r="T2882" i="1"/>
  <c r="T2883" i="1"/>
  <c r="T2884" i="1"/>
  <c r="T954" i="1"/>
  <c r="T2885" i="1"/>
  <c r="T1083" i="1"/>
  <c r="T1789" i="1"/>
  <c r="T1047" i="1"/>
  <c r="T1790" i="1"/>
  <c r="T2886" i="1"/>
  <c r="T1483" i="1"/>
  <c r="T2887" i="1"/>
  <c r="T2888" i="1"/>
  <c r="T1159" i="1"/>
  <c r="T2889" i="1"/>
  <c r="T2890" i="1"/>
  <c r="T2891" i="1"/>
  <c r="T2892" i="1"/>
  <c r="T610" i="1"/>
  <c r="T662" i="1"/>
  <c r="T1484" i="1"/>
  <c r="T1084" i="1"/>
  <c r="T2893" i="1"/>
  <c r="T2894" i="1"/>
  <c r="T2895" i="1"/>
  <c r="T2896" i="1"/>
  <c r="T2897" i="1"/>
  <c r="T1085" i="1"/>
  <c r="T1329" i="1"/>
  <c r="T2898" i="1"/>
  <c r="T2899" i="1"/>
  <c r="T2900" i="1"/>
  <c r="T1115" i="1"/>
  <c r="T896" i="1"/>
  <c r="T2901" i="1"/>
  <c r="T1160" i="1"/>
  <c r="T1161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048" i="1"/>
  <c r="T1162" i="1"/>
  <c r="T1163" i="1"/>
  <c r="T2902" i="1"/>
  <c r="T504" i="1"/>
  <c r="T1791" i="1"/>
  <c r="T2903" i="1"/>
  <c r="T2904" i="1"/>
  <c r="T1792" i="1"/>
  <c r="T897" i="1"/>
  <c r="T2905" i="1"/>
  <c r="T1330" i="1"/>
  <c r="T2906" i="1"/>
  <c r="T2907" i="1"/>
  <c r="T675" i="1"/>
  <c r="T2908" i="1"/>
  <c r="T1331" i="1"/>
  <c r="T188" i="1"/>
  <c r="T1793" i="1"/>
  <c r="T780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422" i="1"/>
  <c r="T559" i="1"/>
  <c r="T151" i="1"/>
  <c r="T898" i="1"/>
  <c r="T916" i="1"/>
  <c r="T123" i="1"/>
  <c r="T702" i="1"/>
  <c r="T479" i="1"/>
  <c r="T1794" i="1"/>
  <c r="T490" i="1"/>
  <c r="T1795" i="1"/>
  <c r="T423" i="1"/>
  <c r="T2909" i="1"/>
  <c r="T1086" i="1"/>
  <c r="T721" i="1"/>
  <c r="T762" i="1"/>
  <c r="T1796" i="1"/>
  <c r="T1797" i="1"/>
  <c r="T2910" i="1"/>
  <c r="T981" i="1"/>
  <c r="T955" i="1"/>
  <c r="T1485" i="1"/>
  <c r="T1798" i="1"/>
  <c r="T1164" i="1"/>
  <c r="T1486" i="1"/>
  <c r="T1799" i="1"/>
  <c r="T598" i="1"/>
  <c r="T1800" i="1"/>
  <c r="T2911" i="1"/>
  <c r="T2912" i="1"/>
  <c r="T917" i="1"/>
  <c r="T624" i="1"/>
  <c r="T130" i="1"/>
  <c r="T193" i="1"/>
  <c r="T1332" i="1"/>
  <c r="T1049" i="1"/>
  <c r="T2913" i="1"/>
  <c r="T143" i="1"/>
  <c r="T2914" i="1"/>
  <c r="T12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87" i="1"/>
  <c r="T2915" i="1"/>
  <c r="T2916" i="1"/>
  <c r="T1801" i="1"/>
  <c r="T1050" i="1"/>
  <c r="T2917" i="1"/>
  <c r="T2918" i="1"/>
  <c r="T2919" i="1"/>
  <c r="T1116" i="1"/>
  <c r="T1117" i="1"/>
  <c r="T2920" i="1"/>
  <c r="T676" i="1"/>
  <c r="T2921" i="1"/>
  <c r="T1802" i="1"/>
  <c r="T2922" i="1"/>
  <c r="T1051" i="1"/>
  <c r="T1333" i="1"/>
  <c r="T2943" i="1"/>
  <c r="T2944" i="1"/>
  <c r="T2945" i="1"/>
  <c r="T625" i="1"/>
  <c r="T2946" i="1"/>
  <c r="T2947" i="1"/>
  <c r="T1003" i="1"/>
  <c r="T1118" i="1"/>
  <c r="T2948" i="1"/>
  <c r="T1004" i="1"/>
  <c r="T480" i="1"/>
  <c r="T2949" i="1"/>
  <c r="T1052" i="1"/>
  <c r="T956" i="1"/>
  <c r="T2950" i="1"/>
  <c r="T1803" i="1"/>
  <c r="T546" i="1"/>
  <c r="T1334" i="1"/>
  <c r="T1053" i="1"/>
  <c r="T2951" i="1"/>
  <c r="T1804" i="1"/>
  <c r="T2952" i="1"/>
  <c r="T2953" i="1"/>
  <c r="T2954" i="1"/>
  <c r="T2955" i="1"/>
  <c r="T2956" i="1"/>
  <c r="T2957" i="1"/>
  <c r="T2958" i="1"/>
  <c r="T2959" i="1"/>
  <c r="T2960" i="1"/>
  <c r="T2961" i="1"/>
  <c r="T2962" i="1"/>
  <c r="T3053" i="1"/>
  <c r="T1805" i="1"/>
  <c r="T918" i="1"/>
  <c r="T1335" i="1"/>
  <c r="T3054" i="1"/>
  <c r="T3055" i="1"/>
  <c r="T3056" i="1"/>
  <c r="T3057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8" i="1"/>
  <c r="T3058" i="1"/>
  <c r="T1806" i="1"/>
  <c r="T3059" i="1"/>
  <c r="T1489" i="1"/>
  <c r="T3060" i="1"/>
  <c r="T3061" i="1"/>
  <c r="T1490" i="1"/>
  <c r="T3062" i="1"/>
  <c r="T491" i="1"/>
  <c r="T1005" i="1"/>
  <c r="T1807" i="1"/>
  <c r="T3063" i="1"/>
  <c r="T982" i="1"/>
  <c r="T3064" i="1"/>
  <c r="T3065" i="1"/>
  <c r="T3066" i="1"/>
  <c r="T1491" i="1"/>
  <c r="T3067" i="1"/>
  <c r="T569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3068" i="1"/>
  <c r="T1165" i="1"/>
  <c r="T3069" i="1"/>
  <c r="T3070" i="1"/>
  <c r="T3071" i="1"/>
  <c r="T505" i="1"/>
  <c r="T3072" i="1"/>
  <c r="T983" i="1"/>
  <c r="T467" i="1"/>
  <c r="T880" i="1"/>
  <c r="T3073" i="1"/>
  <c r="T194" i="1"/>
  <c r="T3074" i="1"/>
  <c r="T3075" i="1"/>
  <c r="T3076" i="1"/>
  <c r="T212" i="1"/>
  <c r="T1166" i="1"/>
  <c r="T1119" i="1"/>
  <c r="T3077" i="1"/>
  <c r="T1167" i="1"/>
  <c r="T1808" i="1"/>
  <c r="T3078" i="1"/>
  <c r="T1809" i="1"/>
  <c r="T3079" i="1"/>
  <c r="T1336" i="1"/>
  <c r="T611" i="1"/>
  <c r="T1168" i="1"/>
  <c r="T781" i="1"/>
  <c r="T3080" i="1"/>
  <c r="T232" i="1"/>
  <c r="T1810" i="1"/>
  <c r="T1120" i="1"/>
  <c r="T1492" i="1"/>
  <c r="T1121" i="1"/>
  <c r="T586" i="1"/>
  <c r="T881" i="1"/>
  <c r="T1811" i="1"/>
  <c r="T919" i="1"/>
  <c r="T1812" i="1"/>
  <c r="T3081" i="1"/>
  <c r="T1813" i="1"/>
  <c r="T984" i="1"/>
  <c r="T3082" i="1"/>
  <c r="T3083" i="1"/>
  <c r="T135" i="1"/>
  <c r="T3084" i="1"/>
  <c r="T3085" i="1"/>
  <c r="T3086" i="1"/>
  <c r="T3087" i="1"/>
  <c r="T1493" i="1"/>
  <c r="T506" i="1"/>
  <c r="T3088" i="1"/>
  <c r="T3089" i="1"/>
  <c r="T612" i="1"/>
  <c r="T3090" i="1"/>
  <c r="T1494" i="1"/>
  <c r="T3091" i="1"/>
  <c r="T3092" i="1"/>
  <c r="T3093" i="1"/>
  <c r="T1054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3094" i="1"/>
  <c r="T3095" i="1"/>
  <c r="T1814" i="1"/>
  <c r="T152" i="1"/>
  <c r="T3096" i="1"/>
  <c r="T3097" i="1"/>
  <c r="T957" i="1"/>
  <c r="T3098" i="1"/>
  <c r="T1122" i="1"/>
  <c r="T1815" i="1"/>
  <c r="T920" i="1"/>
  <c r="T3099" i="1"/>
  <c r="T1495" i="1"/>
  <c r="T1006" i="1"/>
  <c r="T3100" i="1"/>
  <c r="T1007" i="1"/>
  <c r="T216" i="1"/>
  <c r="T3101" i="1"/>
  <c r="T1816" i="1"/>
  <c r="T1087" i="1"/>
  <c r="T3102" i="1"/>
  <c r="T3103" i="1"/>
  <c r="T1055" i="1"/>
  <c r="T1817" i="1"/>
  <c r="T958" i="1"/>
  <c r="T468" i="1"/>
  <c r="T3104" i="1"/>
  <c r="T146" i="1"/>
  <c r="T3105" i="1"/>
  <c r="T3106" i="1"/>
  <c r="T3107" i="1"/>
  <c r="T3108" i="1"/>
  <c r="T3109" i="1"/>
  <c r="T3110" i="1"/>
  <c r="T921" i="1"/>
  <c r="T1818" i="1"/>
  <c r="T613" i="1"/>
  <c r="T3111" i="1"/>
  <c r="T3112" i="1"/>
  <c r="T3113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626" i="1"/>
  <c r="T168" i="1"/>
  <c r="T3114" i="1"/>
  <c r="T208" i="1"/>
  <c r="T1169" i="1"/>
  <c r="T1337" i="1"/>
  <c r="T174" i="1"/>
  <c r="T614" i="1"/>
  <c r="T703" i="1"/>
  <c r="T1088" i="1"/>
  <c r="T209" i="1"/>
  <c r="T153" i="1"/>
  <c r="T1056" i="1"/>
  <c r="T862" i="1"/>
  <c r="T1496" i="1"/>
  <c r="T452" i="1"/>
  <c r="T424" i="1"/>
  <c r="T560" i="1"/>
  <c r="T763" i="1"/>
  <c r="T575" i="1"/>
  <c r="T425" i="1"/>
  <c r="T627" i="1"/>
  <c r="T197" i="1"/>
  <c r="T764" i="1"/>
  <c r="T1819" i="1"/>
  <c r="T1820" i="1"/>
  <c r="T1123" i="1"/>
  <c r="T1170" i="1"/>
  <c r="T159" i="1"/>
  <c r="T1821" i="1"/>
  <c r="T922" i="1"/>
  <c r="T431" i="1"/>
  <c r="T599" i="1"/>
  <c r="T147" i="1"/>
  <c r="T863" i="1"/>
  <c r="T1497" i="1"/>
  <c r="T628" i="1"/>
  <c r="T864" i="1"/>
  <c r="T198" i="1"/>
  <c r="T492" i="1"/>
  <c r="T460" i="1"/>
  <c r="T453" i="1"/>
  <c r="T1338" i="1"/>
  <c r="T923" i="1"/>
  <c r="T233" i="1"/>
  <c r="T924" i="1"/>
  <c r="T1339" i="1"/>
  <c r="T3115" i="1"/>
  <c r="T882" i="1"/>
  <c r="T3116" i="1"/>
  <c r="T195" i="1"/>
  <c r="T3117" i="1"/>
  <c r="T1498" i="1"/>
  <c r="T183" i="1"/>
  <c r="T3118" i="1"/>
  <c r="T1499" i="1"/>
  <c r="T1057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3119" i="1"/>
  <c r="T1008" i="1"/>
  <c r="T3120" i="1"/>
  <c r="T217" i="1"/>
  <c r="T3121" i="1"/>
  <c r="T1822" i="1"/>
  <c r="T3122" i="1"/>
  <c r="T1124" i="1"/>
  <c r="T3123" i="1"/>
  <c r="T959" i="1"/>
  <c r="T140" i="1"/>
  <c r="T1863" i="1"/>
  <c r="T3124" i="1"/>
  <c r="T3125" i="1"/>
  <c r="T1864" i="1"/>
  <c r="T3126" i="1"/>
  <c r="T3127" i="1"/>
  <c r="T3128" i="1"/>
  <c r="T3129" i="1"/>
  <c r="T629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340" i="1"/>
  <c r="T1865" i="1"/>
  <c r="T202" i="1"/>
  <c r="T3190" i="1"/>
  <c r="T3191" i="1"/>
  <c r="T218" i="1"/>
  <c r="T3192" i="1"/>
  <c r="T1500" i="1"/>
  <c r="T865" i="1"/>
  <c r="T432" i="1"/>
  <c r="T3193" i="1"/>
  <c r="T169" i="1"/>
  <c r="T1866" i="1"/>
  <c r="T985" i="1"/>
  <c r="T1501" i="1"/>
  <c r="T1867" i="1"/>
  <c r="T180" i="1"/>
  <c r="T1868" i="1"/>
  <c r="T203" i="1"/>
  <c r="T219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125" i="1"/>
  <c r="T3194" i="1"/>
  <c r="T1171" i="1"/>
  <c r="T615" i="1"/>
  <c r="T1341" i="1"/>
  <c r="T3195" i="1"/>
  <c r="T223" i="1"/>
  <c r="T3196" i="1"/>
  <c r="T1869" i="1"/>
  <c r="T689" i="1"/>
  <c r="T1058" i="1"/>
  <c r="T3197" i="1"/>
  <c r="T3198" i="1"/>
  <c r="T3199" i="1"/>
  <c r="T1009" i="1"/>
  <c r="T3200" i="1"/>
  <c r="T3201" i="1"/>
  <c r="T561" i="1"/>
  <c r="T1870" i="1"/>
  <c r="T883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1871" i="1"/>
  <c r="T3202" i="1"/>
  <c r="T960" i="1"/>
  <c r="T961" i="1"/>
  <c r="T1872" i="1"/>
  <c r="T3203" i="1"/>
  <c r="T507" i="1"/>
  <c r="T3204" i="1"/>
  <c r="T899" i="1"/>
  <c r="T3205" i="1"/>
  <c r="T1126" i="1"/>
  <c r="T1502" i="1"/>
  <c r="T1543" i="1"/>
  <c r="T1544" i="1"/>
  <c r="T962" i="1"/>
  <c r="T3206" i="1"/>
  <c r="T516" i="1"/>
  <c r="T884" i="1"/>
  <c r="T1127" i="1"/>
  <c r="T3207" i="1"/>
  <c r="T3208" i="1"/>
  <c r="T1089" i="1"/>
  <c r="T925" i="1"/>
  <c r="T1545" i="1"/>
  <c r="T499" i="1"/>
  <c r="T3209" i="1"/>
  <c r="T1873" i="1"/>
  <c r="T1546" i="1"/>
  <c r="T3630" i="1"/>
  <c r="T1874" i="1"/>
  <c r="T3631" i="1"/>
  <c r="T3632" i="1"/>
  <c r="T3633" i="1"/>
  <c r="T1875" i="1"/>
  <c r="T1547" i="1"/>
  <c r="T1342" i="1"/>
  <c r="T517" i="1"/>
  <c r="T1059" i="1"/>
  <c r="T1876" i="1"/>
  <c r="T1877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3634" i="1"/>
  <c r="T3635" i="1"/>
  <c r="T1343" i="1"/>
  <c r="T3636" i="1"/>
  <c r="T3637" i="1"/>
  <c r="T3638" i="1"/>
  <c r="T1548" i="1"/>
  <c r="T3639" i="1"/>
  <c r="T3640" i="1"/>
  <c r="T3641" i="1"/>
  <c r="T1878" i="1"/>
  <c r="T3642" i="1"/>
  <c r="T3643" i="1"/>
  <c r="T3644" i="1"/>
  <c r="T1879" i="1"/>
  <c r="T3645" i="1"/>
  <c r="T3646" i="1"/>
  <c r="T3647" i="1"/>
  <c r="T765" i="1"/>
  <c r="T3648" i="1"/>
  <c r="T3649" i="1"/>
  <c r="T508" i="1"/>
  <c r="T3730" i="1"/>
  <c r="T3731" i="1"/>
  <c r="T3732" i="1"/>
  <c r="T926" i="1"/>
  <c r="T1880" i="1"/>
  <c r="T3733" i="1"/>
  <c r="T3734" i="1"/>
  <c r="T3735" i="1"/>
  <c r="T3736" i="1"/>
  <c r="T1344" i="1"/>
  <c r="T3737" i="1"/>
  <c r="T3738" i="1"/>
  <c r="T3739" i="1"/>
  <c r="T927" i="1"/>
  <c r="T3740" i="1"/>
  <c r="T3741" i="1"/>
  <c r="T3742" i="1"/>
  <c r="T3743" i="1"/>
  <c r="T1549" i="1"/>
  <c r="T1345" i="1"/>
  <c r="T1172" i="1"/>
  <c r="T1881" i="1"/>
  <c r="T1882" i="1"/>
  <c r="T3744" i="1"/>
  <c r="T1903" i="1"/>
  <c r="T1904" i="1"/>
  <c r="T3745" i="1"/>
  <c r="T3746" i="1"/>
  <c r="T3747" i="1"/>
  <c r="T3748" i="1"/>
  <c r="T3749" i="1"/>
  <c r="T3790" i="1"/>
  <c r="T3791" i="1"/>
  <c r="T3792" i="1"/>
  <c r="T3793" i="1"/>
  <c r="T3794" i="1"/>
  <c r="T3795" i="1"/>
  <c r="T3796" i="1"/>
  <c r="T1905" i="1"/>
  <c r="T3797" i="1"/>
  <c r="T690" i="1"/>
  <c r="T3798" i="1"/>
  <c r="T587" i="1"/>
  <c r="T234" i="1"/>
  <c r="T570" i="1"/>
  <c r="T3799" i="1"/>
  <c r="T1550" i="1"/>
  <c r="T3800" i="1"/>
  <c r="T1906" i="1"/>
  <c r="T3801" i="1"/>
  <c r="T1907" i="1"/>
  <c r="T1406" i="1"/>
  <c r="T1908" i="1"/>
  <c r="T3802" i="1"/>
  <c r="T3803" i="1"/>
  <c r="T3804" i="1"/>
  <c r="T3805" i="1"/>
  <c r="T766" i="1"/>
  <c r="T3806" i="1"/>
  <c r="T3807" i="1"/>
  <c r="T3808" i="1"/>
  <c r="T1909" i="1"/>
  <c r="T3809" i="1"/>
  <c r="T3843" i="1"/>
  <c r="T3844" i="1"/>
  <c r="T3845" i="1"/>
  <c r="T1910" i="1"/>
  <c r="T1911" i="1"/>
  <c r="T3846" i="1"/>
  <c r="T3847" i="1"/>
  <c r="T3848" i="1"/>
  <c r="T3849" i="1"/>
  <c r="T3850" i="1"/>
  <c r="T3851" i="1"/>
  <c r="T3852" i="1"/>
  <c r="T3853" i="1"/>
  <c r="T3854" i="1"/>
  <c r="T3855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1407" i="1"/>
  <c r="T3856" i="1"/>
  <c r="T3857" i="1"/>
  <c r="T3858" i="1"/>
  <c r="T3859" i="1"/>
  <c r="T1912" i="1"/>
  <c r="T3860" i="1"/>
  <c r="T3861" i="1"/>
  <c r="T1913" i="1"/>
  <c r="T3862" i="1"/>
  <c r="T3863" i="1"/>
  <c r="T3864" i="1"/>
  <c r="T3865" i="1"/>
  <c r="T1551" i="1"/>
  <c r="T663" i="1"/>
  <c r="T3866" i="1"/>
  <c r="T963" i="1"/>
  <c r="T3867" i="1"/>
  <c r="T3868" i="1"/>
  <c r="T3869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3870" i="1"/>
  <c r="T1914" i="1"/>
  <c r="T3871" i="1"/>
  <c r="T3872" i="1"/>
  <c r="T1915" i="1"/>
  <c r="T3873" i="1"/>
  <c r="T3874" i="1"/>
  <c r="T1916" i="1"/>
  <c r="T1552" i="1"/>
  <c r="T1917" i="1"/>
  <c r="T3875" i="1"/>
  <c r="T3876" i="1"/>
  <c r="T3877" i="1"/>
  <c r="T3878" i="1"/>
  <c r="T3879" i="1"/>
  <c r="T3880" i="1"/>
  <c r="T3881" i="1"/>
  <c r="T3882" i="1"/>
  <c r="T3883" i="1"/>
  <c r="T1918" i="1"/>
  <c r="T928" i="1"/>
  <c r="T3884" i="1"/>
  <c r="T1919" i="1"/>
  <c r="T3885" i="1"/>
  <c r="T3886" i="1"/>
  <c r="T3887" i="1"/>
  <c r="T1553" i="1"/>
  <c r="T1173" i="1"/>
  <c r="T3888" i="1"/>
  <c r="T3889" i="1"/>
  <c r="T1554" i="1"/>
  <c r="T3890" i="1"/>
  <c r="T3891" i="1"/>
  <c r="T3892" i="1"/>
  <c r="T900" i="1"/>
  <c r="T576" i="1"/>
  <c r="T1090" i="1"/>
  <c r="T433" i="1"/>
  <c r="T1920" i="1"/>
  <c r="T1060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1921" i="1"/>
  <c r="T3893" i="1"/>
  <c r="T469" i="1"/>
  <c r="T1555" i="1"/>
  <c r="T929" i="1"/>
  <c r="T1010" i="1"/>
  <c r="T1922" i="1"/>
  <c r="T1983" i="1"/>
  <c r="T3894" i="1"/>
  <c r="T1984" i="1"/>
  <c r="T1556" i="1"/>
  <c r="T1985" i="1"/>
  <c r="T901" i="1"/>
  <c r="T3895" i="1"/>
  <c r="T616" i="1"/>
  <c r="T930" i="1"/>
  <c r="T664" i="1"/>
  <c r="T3896" i="1"/>
  <c r="T1408" i="1"/>
  <c r="T3897" i="1"/>
  <c r="T2663" i="1"/>
  <c r="T2664" i="1"/>
  <c r="T2665" i="1"/>
  <c r="T2666" i="1"/>
  <c r="T2667" i="1"/>
  <c r="T2668" i="1"/>
  <c r="T2669" i="1"/>
  <c r="T2670" i="1"/>
  <c r="T2671" i="1"/>
  <c r="T1091" i="1"/>
  <c r="T931" i="1"/>
  <c r="T475" i="1"/>
  <c r="T518" i="1"/>
  <c r="T157" i="1"/>
  <c r="T1011" i="1"/>
  <c r="T191" i="1"/>
  <c r="T677" i="1"/>
  <c r="T3898" i="1"/>
  <c r="T3899" i="1"/>
  <c r="T1986" i="1"/>
  <c r="T1987" i="1"/>
  <c r="T519" i="1"/>
  <c r="T3900" i="1"/>
  <c r="T1988" i="1"/>
  <c r="T3901" i="1"/>
  <c r="T3902" i="1"/>
  <c r="T3903" i="1"/>
  <c r="T3904" i="1"/>
  <c r="T3905" i="1"/>
  <c r="T932" i="1"/>
  <c r="T3906" i="1"/>
  <c r="T1989" i="1"/>
  <c r="T1990" i="1"/>
  <c r="T3907" i="1"/>
  <c r="T3908" i="1"/>
  <c r="T1092" i="1"/>
  <c r="T562" i="1"/>
  <c r="T3909" i="1"/>
  <c r="T3910" i="1"/>
  <c r="T1991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3911" i="1"/>
  <c r="T509" i="1"/>
  <c r="T3912" i="1"/>
  <c r="T1128" i="1"/>
  <c r="T600" i="1"/>
  <c r="T547" i="1"/>
  <c r="T520" i="1"/>
  <c r="T1992" i="1"/>
  <c r="T1993" i="1"/>
  <c r="T3913" i="1"/>
  <c r="T3914" i="1"/>
  <c r="T933" i="1"/>
  <c r="T665" i="1"/>
  <c r="T3915" i="1"/>
  <c r="T184" i="1"/>
  <c r="T964" i="1"/>
  <c r="T1994" i="1"/>
  <c r="T902" i="1"/>
  <c r="T934" i="1"/>
  <c r="T3916" i="1"/>
  <c r="T1995" i="1"/>
  <c r="T1996" i="1"/>
  <c r="T3917" i="1"/>
  <c r="T1997" i="1"/>
  <c r="T3918" i="1"/>
  <c r="T1557" i="1"/>
  <c r="T1998" i="1"/>
  <c r="T866" i="1"/>
  <c r="T3919" i="1"/>
  <c r="T965" i="1"/>
  <c r="T3920" i="1"/>
  <c r="T3921" i="1"/>
  <c r="T3922" i="1"/>
  <c r="T867" i="1"/>
  <c r="T1409" i="1"/>
  <c r="T1012" i="1"/>
  <c r="T3923" i="1"/>
  <c r="T563" i="1"/>
  <c r="T1558" i="1"/>
  <c r="T3924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1999" i="1"/>
  <c r="T3925" i="1"/>
  <c r="T3926" i="1"/>
  <c r="T1129" i="1"/>
  <c r="T481" i="1"/>
  <c r="T3927" i="1"/>
  <c r="T3928" i="1"/>
  <c r="T3929" i="1"/>
  <c r="T2000" i="1"/>
  <c r="T1174" i="1"/>
  <c r="T3930" i="1"/>
  <c r="T1559" i="1"/>
  <c r="T3931" i="1"/>
  <c r="T224" i="1"/>
  <c r="T192" i="1"/>
  <c r="T1130" i="1"/>
  <c r="T630" i="1"/>
  <c r="T3932" i="1"/>
  <c r="T1560" i="1"/>
  <c r="T1061" i="1"/>
  <c r="T482" i="1"/>
  <c r="T3933" i="1"/>
  <c r="T3934" i="1"/>
  <c r="T1561" i="1"/>
  <c r="T3935" i="1"/>
  <c r="T2001" i="1"/>
  <c r="T631" i="1"/>
  <c r="T225" i="1"/>
  <c r="T2002" i="1"/>
  <c r="T767" i="1"/>
  <c r="T1131" i="1"/>
  <c r="T3936" i="1"/>
  <c r="T437" i="1"/>
  <c r="T1132" i="1"/>
  <c r="T3937" i="1"/>
  <c r="T3938" i="1"/>
  <c r="T935" i="1"/>
  <c r="T1562" i="1"/>
  <c r="T3939" i="1"/>
  <c r="T588" i="1"/>
  <c r="T3940" i="1"/>
  <c r="T470" i="1"/>
  <c r="T666" i="1"/>
  <c r="T3941" i="1"/>
  <c r="T476" i="1"/>
  <c r="T1133" i="1"/>
  <c r="T3942" i="1"/>
  <c r="T3943" i="1"/>
  <c r="T438" i="1"/>
  <c r="T2123" i="1"/>
  <c r="T1410" i="1"/>
  <c r="T986" i="1"/>
  <c r="T2124" i="1"/>
  <c r="T3944" i="1"/>
  <c r="T1134" i="1"/>
  <c r="T617" i="1"/>
  <c r="T1135" i="1"/>
  <c r="T1175" i="1"/>
  <c r="T3945" i="1"/>
  <c r="T158" i="1"/>
  <c r="T2125" i="1"/>
  <c r="T3946" i="1"/>
  <c r="T2126" i="1"/>
  <c r="T1136" i="1"/>
  <c r="T678" i="1"/>
  <c r="T987" i="1"/>
  <c r="T3947" i="1"/>
  <c r="T1411" i="1"/>
  <c r="T3948" i="1"/>
  <c r="T3949" i="1"/>
  <c r="T445" i="1"/>
  <c r="T868" i="1"/>
  <c r="T3950" i="1"/>
  <c r="T3951" i="1"/>
  <c r="T160" i="1"/>
  <c r="T1013" i="1"/>
  <c r="T601" i="1"/>
  <c r="T548" i="1"/>
  <c r="T988" i="1"/>
  <c r="T549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3952" i="1"/>
  <c r="T632" i="1"/>
  <c r="T3953" i="1"/>
  <c r="T2127" i="1"/>
  <c r="T3954" i="1"/>
  <c r="T3955" i="1"/>
  <c r="T1176" i="1"/>
  <c r="T3956" i="1"/>
  <c r="T1412" i="1"/>
  <c r="T3957" i="1"/>
  <c r="T1563" i="1"/>
  <c r="T1014" i="1"/>
  <c r="T3958" i="1"/>
  <c r="T3959" i="1"/>
  <c r="T163" i="1"/>
  <c r="T691" i="1"/>
  <c r="T1564" i="1"/>
  <c r="T3960" i="1"/>
  <c r="T3961" i="1"/>
  <c r="T3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577" i="1"/>
  <c r="T3963" i="1"/>
  <c r="T3964" i="1"/>
  <c r="T3965" i="1"/>
  <c r="T3966" i="1"/>
  <c r="T3967" i="1"/>
  <c r="T3968" i="1"/>
  <c r="T3969" i="1"/>
  <c r="T1413" i="1"/>
  <c r="T3970" i="1"/>
  <c r="T3971" i="1"/>
  <c r="T149" i="1"/>
  <c r="T633" i="1"/>
  <c r="T936" i="1"/>
  <c r="T3972" i="1"/>
  <c r="T903" i="1"/>
  <c r="T1414" i="1"/>
  <c r="T3973" i="1"/>
  <c r="T869" i="1"/>
  <c r="T1415" i="1"/>
  <c r="T164" i="1"/>
  <c r="T3974" i="1"/>
  <c r="T3975" i="1"/>
  <c r="T3976" i="1"/>
  <c r="T989" i="1"/>
  <c r="T768" i="1"/>
  <c r="T3977" i="1"/>
  <c r="T3978" i="1"/>
  <c r="T2128" i="1"/>
  <c r="T3979" i="1"/>
  <c r="T3980" i="1"/>
  <c r="T3981" i="1"/>
  <c r="T3982" i="1"/>
  <c r="T904" i="1"/>
  <c r="T1565" i="1"/>
  <c r="T3983" i="1"/>
  <c r="T2129" i="1"/>
  <c r="T3984" i="1"/>
  <c r="T589" i="1"/>
  <c r="T1137" i="1"/>
  <c r="T704" i="1"/>
  <c r="T2130" i="1"/>
  <c r="T590" i="1"/>
  <c r="T3985" i="1"/>
  <c r="T3986" i="1"/>
  <c r="T1177" i="1"/>
  <c r="T692" i="1"/>
  <c r="T1178" i="1"/>
  <c r="T870" i="1"/>
  <c r="T769" i="1"/>
  <c r="T905" i="1"/>
  <c r="T434" i="1"/>
  <c r="T3987" i="1"/>
  <c r="T500" i="1"/>
  <c r="T226" i="1"/>
  <c r="T1179" i="1"/>
  <c r="T634" i="1"/>
  <c r="T3988" i="1"/>
  <c r="T571" i="1"/>
  <c r="T3989" i="1"/>
  <c r="T550" i="1"/>
  <c r="T1138" i="1"/>
  <c r="T1180" i="1"/>
  <c r="T3990" i="1"/>
  <c r="T1416" i="1"/>
  <c r="T175" i="1"/>
  <c r="T3991" i="1"/>
  <c r="T3992" i="1"/>
  <c r="T3993" i="1"/>
  <c r="T3994" i="1"/>
  <c r="T2131" i="1"/>
  <c r="T173" i="1"/>
  <c r="T148" i="1"/>
  <c r="T3995" i="1"/>
  <c r="T3996" i="1"/>
  <c r="T1181" i="1"/>
  <c r="T3997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154" i="1"/>
  <c r="T906" i="1"/>
  <c r="T3998" i="1"/>
  <c r="T1182" i="1"/>
  <c r="T2132" i="1"/>
  <c r="T907" i="1"/>
  <c r="T3999" i="1"/>
  <c r="T170" i="1"/>
  <c r="T4000" i="1"/>
  <c r="T937" i="1"/>
  <c r="T4001" i="1"/>
  <c r="T185" i="1"/>
  <c r="T4002" i="1"/>
  <c r="T2133" i="1"/>
  <c r="T179" i="1"/>
  <c r="T572" i="1"/>
  <c r="T4003" i="1"/>
  <c r="T1417" i="1"/>
  <c r="T4004" i="1"/>
  <c r="T210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4005" i="1"/>
  <c r="T4006" i="1"/>
  <c r="T4007" i="1"/>
  <c r="T189" i="1"/>
  <c r="T635" i="1"/>
  <c r="T461" i="1"/>
  <c r="T1183" i="1"/>
  <c r="T454" i="1"/>
  <c r="T4008" i="1"/>
  <c r="T493" i="1"/>
  <c r="T1062" i="1"/>
  <c r="T4009" i="1"/>
  <c r="T1093" i="1"/>
  <c r="T4010" i="1"/>
  <c r="T1566" i="1"/>
  <c r="T4011" i="1"/>
  <c r="T705" i="1"/>
  <c r="T4012" i="1"/>
  <c r="T1139" i="1"/>
  <c r="T1094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990" i="1"/>
  <c r="T1063" i="1"/>
  <c r="T966" i="1"/>
  <c r="T938" i="1"/>
  <c r="T770" i="1"/>
  <c r="T4013" i="1"/>
  <c r="T521" i="1"/>
  <c r="T885" i="1"/>
  <c r="T2134" i="1"/>
  <c r="T618" i="1"/>
  <c r="T679" i="1"/>
  <c r="T636" i="1"/>
  <c r="T680" i="1"/>
  <c r="T4014" i="1"/>
  <c r="T1567" i="1"/>
  <c r="T4015" i="1"/>
  <c r="T4016" i="1"/>
  <c r="T967" i="1"/>
  <c r="T1568" i="1"/>
  <c r="T2135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2136" i="1"/>
  <c r="T1418" i="1"/>
  <c r="T4017" i="1"/>
  <c r="T4018" i="1"/>
  <c r="T4019" i="1"/>
  <c r="T165" i="1"/>
  <c r="T2137" i="1"/>
  <c r="T1569" i="1"/>
  <c r="T4020" i="1"/>
  <c r="T128" i="1"/>
  <c r="T2138" i="1"/>
  <c r="T1184" i="1"/>
  <c r="T1185" i="1"/>
  <c r="T991" i="1"/>
  <c r="T4021" i="1"/>
  <c r="T637" i="1"/>
  <c r="T4022" i="1"/>
  <c r="T4023" i="1"/>
  <c r="T4024" i="1"/>
  <c r="T501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992" i="1"/>
  <c r="T602" i="1"/>
  <c r="T619" i="1"/>
  <c r="T235" i="1"/>
  <c r="T1570" i="1"/>
  <c r="T1419" i="1"/>
  <c r="T706" i="1"/>
  <c r="T707" i="1"/>
  <c r="T1064" i="1"/>
  <c r="T1226" i="1"/>
  <c r="T471" i="1"/>
  <c r="T4025" i="1"/>
  <c r="T4026" i="1"/>
  <c r="T708" i="1"/>
  <c r="T1420" i="1"/>
  <c r="T4027" i="1"/>
  <c r="T1140" i="1"/>
  <c r="T1571" i="1"/>
  <c r="T4028" i="1"/>
  <c r="T681" i="1"/>
  <c r="T1141" i="1"/>
  <c r="T4029" i="1"/>
  <c r="T4030" i="1"/>
  <c r="T2139" i="1"/>
  <c r="T551" i="1"/>
  <c r="T2140" i="1"/>
  <c r="T886" i="1"/>
  <c r="T4031" i="1"/>
  <c r="T1421" i="1"/>
  <c r="T771" i="1"/>
  <c r="T1422" i="1"/>
  <c r="T4032" i="1"/>
  <c r="T4033" i="1"/>
  <c r="T4034" i="1"/>
  <c r="T4035" i="1"/>
  <c r="T181" i="1"/>
  <c r="T1142" i="1"/>
  <c r="T4036" i="1"/>
  <c r="T4037" i="1"/>
  <c r="T887" i="1"/>
  <c r="T1143" i="1"/>
  <c r="T4038" i="1"/>
  <c r="T4039" i="1"/>
  <c r="T4040" i="1"/>
  <c r="T4041" i="1"/>
  <c r="T4042" i="1"/>
  <c r="T1572" i="1"/>
  <c r="T552" i="1"/>
  <c r="T2141" i="1"/>
  <c r="T693" i="1"/>
  <c r="T477" i="1"/>
  <c r="T4043" i="1"/>
  <c r="T603" i="1"/>
  <c r="T1423" i="1"/>
  <c r="T1144" i="1"/>
  <c r="T939" i="1"/>
  <c r="T682" i="1"/>
  <c r="T478" i="1"/>
  <c r="T2142" i="1"/>
  <c r="T1145" i="1"/>
  <c r="T2143" i="1"/>
  <c r="T196" i="1"/>
  <c r="T4044" i="1"/>
  <c r="T4045" i="1"/>
  <c r="T908" i="1"/>
  <c r="T150" i="1"/>
  <c r="T772" i="1"/>
  <c r="T993" i="1"/>
  <c r="T4046" i="1"/>
  <c r="T1424" i="1"/>
  <c r="T446" i="1"/>
  <c r="T4047" i="1"/>
  <c r="T968" i="1"/>
  <c r="T455" i="1"/>
  <c r="T4048" i="1"/>
  <c r="T4049" i="1"/>
  <c r="T4050" i="1"/>
  <c r="T4051" i="1"/>
  <c r="T1573" i="1"/>
  <c r="T1146" i="1"/>
  <c r="T4052" i="1"/>
  <c r="T1015" i="1"/>
  <c r="T909" i="1"/>
  <c r="T773" i="1"/>
  <c r="T969" i="1"/>
  <c r="T4053" i="1"/>
  <c r="T2144" i="1"/>
  <c r="T888" i="1"/>
  <c r="T1574" i="1"/>
  <c r="T4054" i="1"/>
  <c r="T4055" i="1"/>
  <c r="T4056" i="1"/>
  <c r="T709" i="1"/>
  <c r="T940" i="1"/>
  <c r="T214" i="1"/>
  <c r="T4057" i="1"/>
  <c r="T129" i="1"/>
  <c r="T910" i="1"/>
  <c r="T4058" i="1"/>
  <c r="T4059" i="1"/>
  <c r="T2145" i="1"/>
  <c r="T4060" i="1"/>
  <c r="T456" i="1"/>
  <c r="T4061" i="1"/>
  <c r="T4062" i="1"/>
  <c r="T1425" i="1"/>
  <c r="T1426" i="1"/>
  <c r="T4063" i="1"/>
  <c r="T710" i="1"/>
  <c r="T2146" i="1"/>
  <c r="T4064" i="1"/>
  <c r="T4065" i="1"/>
  <c r="T4066" i="1"/>
  <c r="T4067" i="1"/>
  <c r="T578" i="1"/>
  <c r="T4068" i="1"/>
  <c r="T4069" i="1"/>
  <c r="T483" i="1"/>
  <c r="T579" i="1"/>
  <c r="T1575" i="1"/>
  <c r="T4070" i="1"/>
  <c r="T1427" i="1"/>
  <c r="T4071" i="1"/>
  <c r="T1095" i="1"/>
  <c r="T871" i="1"/>
  <c r="T2147" i="1"/>
  <c r="T580" i="1"/>
  <c r="T941" i="1"/>
  <c r="T1065" i="1"/>
  <c r="T4072" i="1"/>
  <c r="T2148" i="1"/>
  <c r="T620" i="1"/>
  <c r="T136" i="1"/>
  <c r="T484" i="1"/>
  <c r="T4073" i="1"/>
  <c r="T199" i="1"/>
  <c r="T2149" i="1"/>
  <c r="T942" i="1"/>
  <c r="T1576" i="1"/>
  <c r="T683" i="1"/>
  <c r="T1227" i="1"/>
  <c r="T638" i="1"/>
  <c r="T462" i="1"/>
  <c r="T1096" i="1"/>
  <c r="T485" i="1"/>
  <c r="T970" i="1"/>
  <c r="T439" i="1"/>
  <c r="T1577" i="1"/>
  <c r="T4074" i="1"/>
  <c r="T1228" i="1"/>
  <c r="T639" i="1"/>
  <c r="T1147" i="1"/>
  <c r="T4075" i="1"/>
  <c r="T4076" i="1"/>
  <c r="T463" i="1"/>
  <c r="T694" i="1"/>
  <c r="T4077" i="1"/>
  <c r="T176" i="1"/>
  <c r="T695" i="1"/>
  <c r="T4078" i="1"/>
  <c r="T440" i="1"/>
  <c r="T1578" i="1"/>
  <c r="T971" i="1"/>
  <c r="T4079" i="1"/>
  <c r="T2150" i="1"/>
  <c r="T4080" i="1"/>
  <c r="T4081" i="1"/>
  <c r="T1097" i="1"/>
  <c r="T1229" i="1"/>
  <c r="T581" i="1"/>
  <c r="T1016" i="1"/>
  <c r="T4082" i="1"/>
  <c r="T2151" i="1"/>
  <c r="T4083" i="1"/>
  <c r="T4084" i="1"/>
  <c r="T872" i="1"/>
  <c r="T2152" i="1"/>
  <c r="T994" i="1"/>
  <c r="T2153" i="1"/>
  <c r="T696" i="1"/>
  <c r="T2154" i="1"/>
  <c r="T144" i="1"/>
  <c r="T4085" i="1"/>
  <c r="T2155" i="1"/>
  <c r="T1148" i="1"/>
  <c r="T4086" i="1"/>
  <c r="T1066" i="1"/>
  <c r="T542" i="1"/>
  <c r="T4087" i="1"/>
  <c r="T711" i="1"/>
  <c r="T4088" i="1"/>
  <c r="T1067" i="1"/>
  <c r="T564" i="1"/>
  <c r="T2156" i="1"/>
  <c r="T447" i="1"/>
  <c r="T204" i="1"/>
  <c r="T943" i="1"/>
  <c r="T911" i="1"/>
  <c r="T166" i="1"/>
  <c r="T494" i="1"/>
  <c r="T4089" i="1"/>
  <c r="T4090" i="1"/>
  <c r="T4091" i="1"/>
  <c r="T441" i="1"/>
  <c r="T4092" i="1"/>
  <c r="T1017" i="1"/>
  <c r="T1579" i="1"/>
  <c r="T684" i="1"/>
  <c r="T4093" i="1"/>
  <c r="T4094" i="1"/>
  <c r="T4095" i="1"/>
  <c r="T442" i="1"/>
  <c r="T604" i="1"/>
  <c r="T4096" i="1"/>
  <c r="T685" i="1"/>
  <c r="T182" i="1"/>
  <c r="T605" i="1"/>
  <c r="T1428" i="1"/>
  <c r="T1429" i="1"/>
  <c r="T1430" i="1"/>
  <c r="T4097" i="1"/>
  <c r="T1580" i="1"/>
  <c r="T2157" i="1"/>
  <c r="T667" i="1"/>
  <c r="T2158" i="1"/>
  <c r="T4098" i="1"/>
  <c r="T161" i="1"/>
  <c r="T2159" i="1"/>
  <c r="T472" i="1"/>
  <c r="T697" i="1"/>
  <c r="T4099" i="1"/>
  <c r="T4100" i="1"/>
  <c r="T2160" i="1"/>
  <c r="T553" i="1"/>
  <c r="T510" i="1"/>
  <c r="T4101" i="1"/>
  <c r="T995" i="1"/>
  <c r="T4102" i="1"/>
  <c r="T4103" i="1"/>
  <c r="T4104" i="1"/>
  <c r="T712" i="1"/>
  <c r="T1581" i="1"/>
  <c r="T606" i="1"/>
  <c r="T4105" i="1"/>
  <c r="T4106" i="1"/>
  <c r="T1149" i="1"/>
  <c r="T4107" i="1"/>
  <c r="T944" i="1"/>
  <c r="T1150" i="1"/>
  <c r="T1431" i="1"/>
  <c r="T889" i="1"/>
  <c r="T4108" i="1"/>
  <c r="T1582" i="1"/>
  <c r="T448" i="1"/>
  <c r="T1432" i="1"/>
  <c r="T945" i="1"/>
  <c r="T4109" i="1"/>
  <c r="T4110" i="1"/>
  <c r="T2161" i="1"/>
  <c r="T4111" i="1"/>
  <c r="T4112" i="1"/>
  <c r="T554" i="1"/>
  <c r="T972" i="1"/>
  <c r="T621" i="1"/>
  <c r="T1068" i="1"/>
  <c r="T141" i="1"/>
  <c r="T1583" i="1"/>
  <c r="T1584" i="1"/>
  <c r="T4113" i="1"/>
  <c r="T511" i="1"/>
  <c r="T143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2162" i="1"/>
  <c r="S2343" i="1"/>
  <c r="S2344" i="1"/>
  <c r="S2345" i="1"/>
  <c r="S2346" i="1"/>
  <c r="S774" i="1"/>
  <c r="S1069" i="1"/>
  <c r="S1434" i="1"/>
  <c r="S1435" i="1"/>
  <c r="S2347" i="1"/>
  <c r="S2348" i="1"/>
  <c r="S2349" i="1"/>
  <c r="S946" i="1"/>
  <c r="S2350" i="1"/>
  <c r="S2351" i="1"/>
  <c r="S873" i="1"/>
  <c r="S2352" i="1"/>
  <c r="S2353" i="1"/>
  <c r="S1230" i="1"/>
  <c r="S126" i="1"/>
  <c r="S2354" i="1"/>
  <c r="S912" i="1"/>
  <c r="S2355" i="1"/>
  <c r="S2356" i="1"/>
  <c r="S512" i="1"/>
  <c r="S996" i="1"/>
  <c r="S1585" i="1"/>
  <c r="S2357" i="1"/>
  <c r="S2358" i="1"/>
  <c r="S1586" i="1"/>
  <c r="S582" i="1"/>
  <c r="S2359" i="1"/>
  <c r="S2360" i="1"/>
  <c r="S1587" i="1"/>
  <c r="S1231" i="1"/>
  <c r="S2361" i="1"/>
  <c r="S1098" i="1"/>
  <c r="S2362" i="1"/>
  <c r="S2363" i="1"/>
  <c r="S2364" i="1"/>
  <c r="S2365" i="1"/>
  <c r="S2366" i="1"/>
  <c r="S698" i="1"/>
  <c r="S2367" i="1"/>
  <c r="S1588" i="1"/>
  <c r="S2368" i="1"/>
  <c r="S162" i="1"/>
  <c r="S2369" i="1"/>
  <c r="S1151" i="1"/>
  <c r="S591" i="1"/>
  <c r="S1232" i="1"/>
  <c r="S2370" i="1"/>
  <c r="S2371" i="1"/>
  <c r="S2372" i="1"/>
  <c r="S2373" i="1"/>
  <c r="S1070" i="1"/>
  <c r="S2374" i="1"/>
  <c r="S236" i="1"/>
  <c r="S2375" i="1"/>
  <c r="S622" i="1"/>
  <c r="S473" i="1"/>
  <c r="S607" i="1"/>
  <c r="S2376" i="1"/>
  <c r="S449" i="1"/>
  <c r="S1233" i="1"/>
  <c r="S1071" i="1"/>
  <c r="S2377" i="1"/>
  <c r="S699" i="1"/>
  <c r="S2378" i="1"/>
  <c r="S2379" i="1"/>
  <c r="S2380" i="1"/>
  <c r="S1099" i="1"/>
  <c r="S2381" i="1"/>
  <c r="S2382" i="1"/>
  <c r="S2383" i="1"/>
  <c r="S2384" i="1"/>
  <c r="S220" i="1"/>
  <c r="S947" i="1"/>
  <c r="S1589" i="1"/>
  <c r="S2385" i="1"/>
  <c r="S555" i="1"/>
  <c r="S171" i="1"/>
  <c r="S2386" i="1"/>
  <c r="S495" i="1"/>
  <c r="S186" i="1"/>
  <c r="S700" i="1"/>
  <c r="S2387" i="1"/>
  <c r="S713" i="1"/>
  <c r="S2388" i="1"/>
  <c r="S2389" i="1"/>
  <c r="S565" i="1"/>
  <c r="S211" i="1"/>
  <c r="S2390" i="1"/>
  <c r="S2391" i="1"/>
  <c r="S2392" i="1"/>
  <c r="S2393" i="1"/>
  <c r="S177" i="1"/>
  <c r="S890" i="1"/>
  <c r="S1436" i="1"/>
  <c r="S668" i="1"/>
  <c r="S1590" i="1"/>
  <c r="S2394" i="1"/>
  <c r="S874" i="1"/>
  <c r="S2395" i="1"/>
  <c r="S2396" i="1"/>
  <c r="S2397" i="1"/>
  <c r="S1591" i="1"/>
  <c r="S2398" i="1"/>
  <c r="S2399" i="1"/>
  <c r="S2400" i="1"/>
  <c r="S2401" i="1"/>
  <c r="S2402" i="1"/>
  <c r="S1234" i="1"/>
  <c r="S2403" i="1"/>
  <c r="S237" i="1"/>
  <c r="S2404" i="1"/>
  <c r="S2405" i="1"/>
  <c r="S2406" i="1"/>
  <c r="S2407" i="1"/>
  <c r="S566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2408" i="1"/>
  <c r="S1437" i="1"/>
  <c r="S1592" i="1"/>
  <c r="S1593" i="1"/>
  <c r="S1018" i="1"/>
  <c r="S2409" i="1"/>
  <c r="S1594" i="1"/>
  <c r="S2410" i="1"/>
  <c r="S1072" i="1"/>
  <c r="S2411" i="1"/>
  <c r="S1438" i="1"/>
  <c r="S775" i="1"/>
  <c r="S948" i="1"/>
  <c r="S2412" i="1"/>
  <c r="S1100" i="1"/>
  <c r="S2413" i="1"/>
  <c r="S2414" i="1"/>
  <c r="S2415" i="1"/>
  <c r="S973" i="1"/>
  <c r="S2416" i="1"/>
  <c r="S2417" i="1"/>
  <c r="S2418" i="1"/>
  <c r="S426" i="1"/>
  <c r="S2419" i="1"/>
  <c r="S1101" i="1"/>
  <c r="S2420" i="1"/>
  <c r="S1019" i="1"/>
  <c r="S2421" i="1"/>
  <c r="S1235" i="1"/>
  <c r="S1439" i="1"/>
  <c r="S1595" i="1"/>
  <c r="S2422" i="1"/>
  <c r="S155" i="1"/>
  <c r="S2423" i="1"/>
  <c r="S1596" i="1"/>
  <c r="S2424" i="1"/>
  <c r="S1597" i="1"/>
  <c r="S2425" i="1"/>
  <c r="S997" i="1"/>
  <c r="S2426" i="1"/>
  <c r="S2427" i="1"/>
  <c r="S2428" i="1"/>
  <c r="S2429" i="1"/>
  <c r="S1440" i="1"/>
  <c r="S2430" i="1"/>
  <c r="S543" i="1"/>
  <c r="S1598" i="1"/>
  <c r="S592" i="1"/>
  <c r="S2431" i="1"/>
  <c r="S2432" i="1"/>
  <c r="S1599" i="1"/>
  <c r="S891" i="1"/>
  <c r="S669" i="1"/>
  <c r="S1236" i="1"/>
  <c r="S2433" i="1"/>
  <c r="S2434" i="1"/>
  <c r="S1441" i="1"/>
  <c r="S2435" i="1"/>
  <c r="S2436" i="1"/>
  <c r="S474" i="1"/>
  <c r="S640" i="1"/>
  <c r="S1073" i="1"/>
  <c r="S2437" i="1"/>
  <c r="S190" i="1"/>
  <c r="S2438" i="1"/>
  <c r="S593" i="1"/>
  <c r="S2439" i="1"/>
  <c r="S2440" i="1"/>
  <c r="S2441" i="1"/>
  <c r="S2442" i="1"/>
  <c r="S2503" i="1"/>
  <c r="S2504" i="1"/>
  <c r="S2505" i="1"/>
  <c r="S2506" i="1"/>
  <c r="S2507" i="1"/>
  <c r="S2508" i="1"/>
  <c r="S2509" i="1"/>
  <c r="S1600" i="1"/>
  <c r="S1102" i="1"/>
  <c r="S949" i="1"/>
  <c r="S1237" i="1"/>
  <c r="S2510" i="1"/>
  <c r="S1601" i="1"/>
  <c r="S1442" i="1"/>
  <c r="S1602" i="1"/>
  <c r="S2511" i="1"/>
  <c r="S2512" i="1"/>
  <c r="S1238" i="1"/>
  <c r="S1703" i="1"/>
  <c r="S2513" i="1"/>
  <c r="S2514" i="1"/>
  <c r="S1239" i="1"/>
  <c r="S2515" i="1"/>
  <c r="S776" i="1"/>
  <c r="S1240" i="1"/>
  <c r="S567" i="1"/>
  <c r="S2516" i="1"/>
  <c r="S1704" i="1"/>
  <c r="S2517" i="1"/>
  <c r="S583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2518" i="1"/>
  <c r="S1705" i="1"/>
  <c r="S2519" i="1"/>
  <c r="S2520" i="1"/>
  <c r="S1706" i="1"/>
  <c r="S544" i="1"/>
  <c r="S2521" i="1"/>
  <c r="S2522" i="1"/>
  <c r="S2563" i="1"/>
  <c r="S1241" i="1"/>
  <c r="S1707" i="1"/>
  <c r="S1103" i="1"/>
  <c r="S2564" i="1"/>
  <c r="S2565" i="1"/>
  <c r="S443" i="1"/>
  <c r="S2566" i="1"/>
  <c r="S1242" i="1"/>
  <c r="S1708" i="1"/>
  <c r="S2567" i="1"/>
  <c r="S2568" i="1"/>
  <c r="S2569" i="1"/>
  <c r="S2570" i="1"/>
  <c r="S2571" i="1"/>
  <c r="S2572" i="1"/>
  <c r="S2573" i="1"/>
  <c r="S2574" i="1"/>
  <c r="S2575" i="1"/>
  <c r="S2576" i="1"/>
  <c r="S1709" i="1"/>
  <c r="S1710" i="1"/>
  <c r="S2577" i="1"/>
  <c r="S2578" i="1"/>
  <c r="S2579" i="1"/>
  <c r="S2580" i="1"/>
  <c r="S1711" i="1"/>
  <c r="S2581" i="1"/>
  <c r="S2582" i="1"/>
  <c r="S2583" i="1"/>
  <c r="S2584" i="1"/>
  <c r="S1712" i="1"/>
  <c r="S2585" i="1"/>
  <c r="S2586" i="1"/>
  <c r="S2587" i="1"/>
  <c r="S2588" i="1"/>
  <c r="S1713" i="1"/>
  <c r="S2589" i="1"/>
  <c r="S1714" i="1"/>
  <c r="S974" i="1"/>
  <c r="S1243" i="1"/>
  <c r="S2590" i="1"/>
  <c r="S1152" i="1"/>
  <c r="S2591" i="1"/>
  <c r="S1244" i="1"/>
  <c r="S584" i="1"/>
  <c r="S2592" i="1"/>
  <c r="S2593" i="1"/>
  <c r="S2594" i="1"/>
  <c r="S2595" i="1"/>
  <c r="S464" i="1"/>
  <c r="S2596" i="1"/>
  <c r="S1443" i="1"/>
  <c r="S1715" i="1"/>
  <c r="S2597" i="1"/>
  <c r="S1153" i="1"/>
  <c r="S2598" i="1"/>
  <c r="S1245" i="1"/>
  <c r="S2599" i="1"/>
  <c r="S2600" i="1"/>
  <c r="S1716" i="1"/>
  <c r="S1717" i="1"/>
  <c r="S2601" i="1"/>
  <c r="S2602" i="1"/>
  <c r="S2643" i="1"/>
  <c r="S608" i="1"/>
  <c r="S2644" i="1"/>
  <c r="S2645" i="1"/>
  <c r="S2646" i="1"/>
  <c r="S1306" i="1"/>
  <c r="S2647" i="1"/>
  <c r="S2648" i="1"/>
  <c r="S1718" i="1"/>
  <c r="S1719" i="1"/>
  <c r="S1074" i="1"/>
  <c r="S2649" i="1"/>
  <c r="S2650" i="1"/>
  <c r="S2651" i="1"/>
  <c r="S686" i="1"/>
  <c r="S2652" i="1"/>
  <c r="S2653" i="1"/>
  <c r="S2654" i="1"/>
  <c r="S2655" i="1"/>
  <c r="S1720" i="1"/>
  <c r="S2656" i="1"/>
  <c r="S892" i="1"/>
  <c r="S2657" i="1"/>
  <c r="S2658" i="1"/>
  <c r="S2659" i="1"/>
  <c r="S2660" i="1"/>
  <c r="S2661" i="1"/>
  <c r="S2662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1307" i="1"/>
  <c r="S1721" i="1"/>
  <c r="S2672" i="1"/>
  <c r="S2673" i="1"/>
  <c r="S998" i="1"/>
  <c r="S641" i="1"/>
  <c r="S2674" i="1"/>
  <c r="S950" i="1"/>
  <c r="S1104" i="1"/>
  <c r="S594" i="1"/>
  <c r="S502" i="1"/>
  <c r="S427" i="1"/>
  <c r="S595" i="1"/>
  <c r="S2675" i="1"/>
  <c r="S2676" i="1"/>
  <c r="S714" i="1"/>
  <c r="S1722" i="1"/>
  <c r="S556" i="1"/>
  <c r="S1154" i="1"/>
  <c r="S715" i="1"/>
  <c r="S557" i="1"/>
  <c r="S2677" i="1"/>
  <c r="S2678" i="1"/>
  <c r="S1723" i="1"/>
  <c r="S1020" i="1"/>
  <c r="S513" i="1"/>
  <c r="S2679" i="1"/>
  <c r="S1155" i="1"/>
  <c r="S139" i="1"/>
  <c r="S172" i="1"/>
  <c r="S893" i="1"/>
  <c r="S1724" i="1"/>
  <c r="S1021" i="1"/>
  <c r="S457" i="1"/>
  <c r="S2680" i="1"/>
  <c r="S1725" i="1"/>
  <c r="S2681" i="1"/>
  <c r="S205" i="1"/>
  <c r="S716" i="1"/>
  <c r="S132" i="1"/>
  <c r="S1308" i="1"/>
  <c r="S545" i="1"/>
  <c r="S486" i="1"/>
  <c r="S1075" i="1"/>
  <c r="S1726" i="1"/>
  <c r="S1727" i="1"/>
  <c r="S2682" i="1"/>
  <c r="S134" i="1"/>
  <c r="S596" i="1"/>
  <c r="S2683" i="1"/>
  <c r="S2684" i="1"/>
  <c r="S465" i="1"/>
  <c r="S2685" i="1"/>
  <c r="S1728" i="1"/>
  <c r="S717" i="1"/>
  <c r="S1105" i="1"/>
  <c r="S951" i="1"/>
  <c r="S2686" i="1"/>
  <c r="S1729" i="1"/>
  <c r="S1730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2687" i="1"/>
  <c r="S1106" i="1"/>
  <c r="S2688" i="1"/>
  <c r="S2689" i="1"/>
  <c r="S2690" i="1"/>
  <c r="S450" i="1"/>
  <c r="S2691" i="1"/>
  <c r="S1156" i="1"/>
  <c r="S2692" i="1"/>
  <c r="S227" i="1"/>
  <c r="S2693" i="1"/>
  <c r="S2694" i="1"/>
  <c r="S1309" i="1"/>
  <c r="S1731" i="1"/>
  <c r="S142" i="1"/>
  <c r="S1444" i="1"/>
  <c r="S187" i="1"/>
  <c r="S1732" i="1"/>
  <c r="S2695" i="1"/>
  <c r="S1310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670" i="1"/>
  <c r="S1445" i="1"/>
  <c r="S2696" i="1"/>
  <c r="S1107" i="1"/>
  <c r="S221" i="1"/>
  <c r="S1446" i="1"/>
  <c r="S671" i="1"/>
  <c r="S573" i="1"/>
  <c r="S2697" i="1"/>
  <c r="S894" i="1"/>
  <c r="S2698" i="1"/>
  <c r="S1108" i="1"/>
  <c r="S1733" i="1"/>
  <c r="S1734" i="1"/>
  <c r="S574" i="1"/>
  <c r="S2699" i="1"/>
  <c r="S228" i="1"/>
  <c r="S145" i="1"/>
  <c r="S1735" i="1"/>
  <c r="S487" i="1"/>
  <c r="S1311" i="1"/>
  <c r="S1736" i="1"/>
  <c r="S623" i="1"/>
  <c r="S238" i="1"/>
  <c r="S1737" i="1"/>
  <c r="S137" i="1"/>
  <c r="S229" i="1"/>
  <c r="S2700" i="1"/>
  <c r="S1042" i="1"/>
  <c r="S975" i="1"/>
  <c r="S1157" i="1"/>
  <c r="S1312" i="1"/>
  <c r="S230" i="1"/>
  <c r="S952" i="1"/>
  <c r="S428" i="1"/>
  <c r="S1447" i="1"/>
  <c r="S239" i="1"/>
  <c r="S2701" i="1"/>
  <c r="S1313" i="1"/>
  <c r="S444" i="1"/>
  <c r="S2702" i="1"/>
  <c r="S2743" i="1"/>
  <c r="S2744" i="1"/>
  <c r="S1314" i="1"/>
  <c r="S2745" i="1"/>
  <c r="S1315" i="1"/>
  <c r="S2746" i="1"/>
  <c r="S2747" i="1"/>
  <c r="S2748" i="1"/>
  <c r="S1316" i="1"/>
  <c r="S597" i="1"/>
  <c r="S2749" i="1"/>
  <c r="S1738" i="1"/>
  <c r="S1043" i="1"/>
  <c r="S2750" i="1"/>
  <c r="S1076" i="1"/>
  <c r="S2751" i="1"/>
  <c r="S1739" i="1"/>
  <c r="S1109" i="1"/>
  <c r="S1740" i="1"/>
  <c r="S2752" i="1"/>
  <c r="S488" i="1"/>
  <c r="S609" i="1"/>
  <c r="S1448" i="1"/>
  <c r="S913" i="1"/>
  <c r="S1317" i="1"/>
  <c r="S2753" i="1"/>
  <c r="S2754" i="1"/>
  <c r="S914" i="1"/>
  <c r="S2755" i="1"/>
  <c r="S435" i="1"/>
  <c r="S1044" i="1"/>
  <c r="S718" i="1"/>
  <c r="S1077" i="1"/>
  <c r="S496" i="1"/>
  <c r="S1741" i="1"/>
  <c r="S2756" i="1"/>
  <c r="S1742" i="1"/>
  <c r="S2757" i="1"/>
  <c r="S1766" i="1"/>
  <c r="S687" i="1"/>
  <c r="S1449" i="1"/>
  <c r="S976" i="1"/>
  <c r="S953" i="1"/>
  <c r="S875" i="1"/>
  <c r="S1450" i="1"/>
  <c r="S1451" i="1"/>
  <c r="S2758" i="1"/>
  <c r="S895" i="1"/>
  <c r="S1767" i="1"/>
  <c r="S514" i="1"/>
  <c r="S436" i="1"/>
  <c r="S240" i="1"/>
  <c r="S1768" i="1"/>
  <c r="S215" i="1"/>
  <c r="S1078" i="1"/>
  <c r="S1452" i="1"/>
  <c r="S1453" i="1"/>
  <c r="S915" i="1"/>
  <c r="S429" i="1"/>
  <c r="S206" i="1"/>
  <c r="S222" i="1"/>
  <c r="S515" i="1"/>
  <c r="S1769" i="1"/>
  <c r="S1770" i="1"/>
  <c r="S1771" i="1"/>
  <c r="S719" i="1"/>
  <c r="S672" i="1"/>
  <c r="S1772" i="1"/>
  <c r="S200" i="1"/>
  <c r="S207" i="1"/>
  <c r="S2759" i="1"/>
  <c r="S458" i="1"/>
  <c r="S1454" i="1"/>
  <c r="S1773" i="1"/>
  <c r="S1318" i="1"/>
  <c r="S1455" i="1"/>
  <c r="S466" i="1"/>
  <c r="S178" i="1"/>
  <c r="S131" i="1"/>
  <c r="S720" i="1"/>
  <c r="S2760" i="1"/>
  <c r="S2761" i="1"/>
  <c r="S497" i="1"/>
  <c r="S1774" i="1"/>
  <c r="S1079" i="1"/>
  <c r="S876" i="1"/>
  <c r="S877" i="1"/>
  <c r="S2762" i="1"/>
  <c r="S688" i="1"/>
  <c r="S2763" i="1"/>
  <c r="S1158" i="1"/>
  <c r="S2764" i="1"/>
  <c r="S568" i="1"/>
  <c r="S1456" i="1"/>
  <c r="S1045" i="1"/>
  <c r="S1457" i="1"/>
  <c r="S1775" i="1"/>
  <c r="S167" i="1"/>
  <c r="S999" i="1"/>
  <c r="S1458" i="1"/>
  <c r="S124" i="1"/>
  <c r="S498" i="1"/>
  <c r="S701" i="1"/>
  <c r="S133" i="1"/>
  <c r="S138" i="1"/>
  <c r="S1080" i="1"/>
  <c r="S213" i="1"/>
  <c r="S2765" i="1"/>
  <c r="S878" i="1"/>
  <c r="S2766" i="1"/>
  <c r="S2767" i="1"/>
  <c r="S122" i="1"/>
  <c r="S459" i="1"/>
  <c r="S489" i="1"/>
  <c r="S1319" i="1"/>
  <c r="S1320" i="1"/>
  <c r="S585" i="1"/>
  <c r="S1321" i="1"/>
  <c r="S20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2768" i="1"/>
  <c r="S2769" i="1"/>
  <c r="S1459" i="1"/>
  <c r="S977" i="1"/>
  <c r="S2770" i="1"/>
  <c r="S1322" i="1"/>
  <c r="S2771" i="1"/>
  <c r="S2772" i="1"/>
  <c r="S1776" i="1"/>
  <c r="S2773" i="1"/>
  <c r="S2774" i="1"/>
  <c r="S2775" i="1"/>
  <c r="S2776" i="1"/>
  <c r="S1777" i="1"/>
  <c r="S2777" i="1"/>
  <c r="S2778" i="1"/>
  <c r="S2779" i="1"/>
  <c r="S2780" i="1"/>
  <c r="S2781" i="1"/>
  <c r="S2782" i="1"/>
  <c r="S1778" i="1"/>
  <c r="S2843" i="1"/>
  <c r="S127" i="1"/>
  <c r="S2844" i="1"/>
  <c r="S978" i="1"/>
  <c r="S1323" i="1"/>
  <c r="S1324" i="1"/>
  <c r="S558" i="1"/>
  <c r="S2845" i="1"/>
  <c r="S430" i="1"/>
  <c r="S1779" i="1"/>
  <c r="S2846" i="1"/>
  <c r="S2847" i="1"/>
  <c r="S1780" i="1"/>
  <c r="S1081" i="1"/>
  <c r="S1110" i="1"/>
  <c r="S156" i="1"/>
  <c r="S503" i="1"/>
  <c r="S1000" i="1"/>
  <c r="S1325" i="1"/>
  <c r="S979" i="1"/>
  <c r="S2848" i="1"/>
  <c r="S1781" i="1"/>
  <c r="S1782" i="1"/>
  <c r="S2849" i="1"/>
  <c r="S1326" i="1"/>
  <c r="S2850" i="1"/>
  <c r="S2851" i="1"/>
  <c r="S777" i="1"/>
  <c r="S1001" i="1"/>
  <c r="S2852" i="1"/>
  <c r="S879" i="1"/>
  <c r="S1783" i="1"/>
  <c r="S778" i="1"/>
  <c r="S673" i="1"/>
  <c r="S1111" i="1"/>
  <c r="S674" i="1"/>
  <c r="S2853" i="1"/>
  <c r="S1046" i="1"/>
  <c r="S1784" i="1"/>
  <c r="S1327" i="1"/>
  <c r="S2854" i="1"/>
  <c r="S1112" i="1"/>
  <c r="S1460" i="1"/>
  <c r="S1113" i="1"/>
  <c r="S2855" i="1"/>
  <c r="S231" i="1"/>
  <c r="S2856" i="1"/>
  <c r="S1328" i="1"/>
  <c r="S2857" i="1"/>
  <c r="S1785" i="1"/>
  <c r="S2858" i="1"/>
  <c r="S451" i="1"/>
  <c r="S1786" i="1"/>
  <c r="S2859" i="1"/>
  <c r="S2860" i="1"/>
  <c r="S2861" i="1"/>
  <c r="S1002" i="1"/>
  <c r="S1461" i="1"/>
  <c r="S2862" i="1"/>
  <c r="S2863" i="1"/>
  <c r="S2864" i="1"/>
  <c r="S2865" i="1"/>
  <c r="S2866" i="1"/>
  <c r="S2867" i="1"/>
  <c r="S2868" i="1"/>
  <c r="S1787" i="1"/>
  <c r="S1462" i="1"/>
  <c r="S2869" i="1"/>
  <c r="S2870" i="1"/>
  <c r="S2871" i="1"/>
  <c r="S2872" i="1"/>
  <c r="S779" i="1"/>
  <c r="S1788" i="1"/>
  <c r="S2873" i="1"/>
  <c r="S1114" i="1"/>
  <c r="S1082" i="1"/>
  <c r="S241" i="1"/>
  <c r="S2874" i="1"/>
  <c r="S2875" i="1"/>
  <c r="S2876" i="1"/>
  <c r="S2877" i="1"/>
  <c r="S2878" i="1"/>
  <c r="S2879" i="1"/>
  <c r="S2880" i="1"/>
  <c r="S2881" i="1"/>
  <c r="S980" i="1"/>
  <c r="S2882" i="1"/>
  <c r="S2883" i="1"/>
  <c r="S2884" i="1"/>
  <c r="S954" i="1"/>
  <c r="S2885" i="1"/>
  <c r="S1083" i="1"/>
  <c r="S1789" i="1"/>
  <c r="S1047" i="1"/>
  <c r="S1790" i="1"/>
  <c r="S2886" i="1"/>
  <c r="S1483" i="1"/>
  <c r="S2887" i="1"/>
  <c r="S2888" i="1"/>
  <c r="S1159" i="1"/>
  <c r="S2889" i="1"/>
  <c r="S2890" i="1"/>
  <c r="S2891" i="1"/>
  <c r="S2892" i="1"/>
  <c r="S610" i="1"/>
  <c r="S662" i="1"/>
  <c r="S1484" i="1"/>
  <c r="S1084" i="1"/>
  <c r="S2893" i="1"/>
  <c r="S2894" i="1"/>
  <c r="S2895" i="1"/>
  <c r="S2896" i="1"/>
  <c r="S2897" i="1"/>
  <c r="S1085" i="1"/>
  <c r="S1329" i="1"/>
  <c r="S2898" i="1"/>
  <c r="S2899" i="1"/>
  <c r="S2900" i="1"/>
  <c r="S1115" i="1"/>
  <c r="S896" i="1"/>
  <c r="S2901" i="1"/>
  <c r="S1160" i="1"/>
  <c r="S1161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048" i="1"/>
  <c r="S1162" i="1"/>
  <c r="S1163" i="1"/>
  <c r="S2902" i="1"/>
  <c r="S504" i="1"/>
  <c r="S1791" i="1"/>
  <c r="S2903" i="1"/>
  <c r="S2904" i="1"/>
  <c r="S1792" i="1"/>
  <c r="S897" i="1"/>
  <c r="S2905" i="1"/>
  <c r="S1330" i="1"/>
  <c r="S2906" i="1"/>
  <c r="S2907" i="1"/>
  <c r="S675" i="1"/>
  <c r="S2908" i="1"/>
  <c r="S1331" i="1"/>
  <c r="S188" i="1"/>
  <c r="S1793" i="1"/>
  <c r="S780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422" i="1"/>
  <c r="S559" i="1"/>
  <c r="S151" i="1"/>
  <c r="S898" i="1"/>
  <c r="S916" i="1"/>
  <c r="S123" i="1"/>
  <c r="S702" i="1"/>
  <c r="S479" i="1"/>
  <c r="S1794" i="1"/>
  <c r="S490" i="1"/>
  <c r="S1795" i="1"/>
  <c r="S423" i="1"/>
  <c r="S2909" i="1"/>
  <c r="S1086" i="1"/>
  <c r="S721" i="1"/>
  <c r="S762" i="1"/>
  <c r="S1796" i="1"/>
  <c r="S1797" i="1"/>
  <c r="S2910" i="1"/>
  <c r="S981" i="1"/>
  <c r="S955" i="1"/>
  <c r="S1485" i="1"/>
  <c r="S1798" i="1"/>
  <c r="S1164" i="1"/>
  <c r="S1486" i="1"/>
  <c r="S1799" i="1"/>
  <c r="S598" i="1"/>
  <c r="S1800" i="1"/>
  <c r="S2911" i="1"/>
  <c r="S2912" i="1"/>
  <c r="S917" i="1"/>
  <c r="S624" i="1"/>
  <c r="S130" i="1"/>
  <c r="S193" i="1"/>
  <c r="S1332" i="1"/>
  <c r="S1049" i="1"/>
  <c r="S2913" i="1"/>
  <c r="S143" i="1"/>
  <c r="S2914" i="1"/>
  <c r="S12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87" i="1"/>
  <c r="S2915" i="1"/>
  <c r="S2916" i="1"/>
  <c r="S1801" i="1"/>
  <c r="S1050" i="1"/>
  <c r="S2917" i="1"/>
  <c r="S2918" i="1"/>
  <c r="S2919" i="1"/>
  <c r="S1116" i="1"/>
  <c r="S1117" i="1"/>
  <c r="S2920" i="1"/>
  <c r="S676" i="1"/>
  <c r="S2921" i="1"/>
  <c r="S1802" i="1"/>
  <c r="S2922" i="1"/>
  <c r="S1051" i="1"/>
  <c r="S1333" i="1"/>
  <c r="S2943" i="1"/>
  <c r="S2944" i="1"/>
  <c r="S2945" i="1"/>
  <c r="S625" i="1"/>
  <c r="S2946" i="1"/>
  <c r="S2947" i="1"/>
  <c r="S1003" i="1"/>
  <c r="S1118" i="1"/>
  <c r="S2948" i="1"/>
  <c r="S1004" i="1"/>
  <c r="S480" i="1"/>
  <c r="S2949" i="1"/>
  <c r="S1052" i="1"/>
  <c r="S956" i="1"/>
  <c r="S2950" i="1"/>
  <c r="S1803" i="1"/>
  <c r="S546" i="1"/>
  <c r="S1334" i="1"/>
  <c r="S1053" i="1"/>
  <c r="S2951" i="1"/>
  <c r="S1804" i="1"/>
  <c r="S2952" i="1"/>
  <c r="S2953" i="1"/>
  <c r="S2954" i="1"/>
  <c r="S2955" i="1"/>
  <c r="S2956" i="1"/>
  <c r="S2957" i="1"/>
  <c r="S2958" i="1"/>
  <c r="S2959" i="1"/>
  <c r="S2960" i="1"/>
  <c r="S2961" i="1"/>
  <c r="S2962" i="1"/>
  <c r="S3053" i="1"/>
  <c r="S1805" i="1"/>
  <c r="S918" i="1"/>
  <c r="S1335" i="1"/>
  <c r="S3054" i="1"/>
  <c r="S3055" i="1"/>
  <c r="S3056" i="1"/>
  <c r="S3057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8" i="1"/>
  <c r="S3058" i="1"/>
  <c r="S1806" i="1"/>
  <c r="S3059" i="1"/>
  <c r="S1489" i="1"/>
  <c r="S3060" i="1"/>
  <c r="S3061" i="1"/>
  <c r="S1490" i="1"/>
  <c r="S3062" i="1"/>
  <c r="S491" i="1"/>
  <c r="S1005" i="1"/>
  <c r="S1807" i="1"/>
  <c r="S3063" i="1"/>
  <c r="S982" i="1"/>
  <c r="S3064" i="1"/>
  <c r="S3065" i="1"/>
  <c r="S3066" i="1"/>
  <c r="S1491" i="1"/>
  <c r="S3067" i="1"/>
  <c r="S569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3068" i="1"/>
  <c r="S1165" i="1"/>
  <c r="S3069" i="1"/>
  <c r="S3070" i="1"/>
  <c r="S3071" i="1"/>
  <c r="S505" i="1"/>
  <c r="S3072" i="1"/>
  <c r="S983" i="1"/>
  <c r="S467" i="1"/>
  <c r="S880" i="1"/>
  <c r="S3073" i="1"/>
  <c r="S194" i="1"/>
  <c r="S3074" i="1"/>
  <c r="S3075" i="1"/>
  <c r="S3076" i="1"/>
  <c r="S212" i="1"/>
  <c r="S1166" i="1"/>
  <c r="S1119" i="1"/>
  <c r="S3077" i="1"/>
  <c r="S1167" i="1"/>
  <c r="S1808" i="1"/>
  <c r="S3078" i="1"/>
  <c r="S1809" i="1"/>
  <c r="S3079" i="1"/>
  <c r="S1336" i="1"/>
  <c r="S611" i="1"/>
  <c r="S1168" i="1"/>
  <c r="S781" i="1"/>
  <c r="S3080" i="1"/>
  <c r="S232" i="1"/>
  <c r="S1810" i="1"/>
  <c r="S1120" i="1"/>
  <c r="S1492" i="1"/>
  <c r="S1121" i="1"/>
  <c r="S586" i="1"/>
  <c r="S881" i="1"/>
  <c r="S1811" i="1"/>
  <c r="S919" i="1"/>
  <c r="S1812" i="1"/>
  <c r="S3081" i="1"/>
  <c r="S1813" i="1"/>
  <c r="S984" i="1"/>
  <c r="S3082" i="1"/>
  <c r="S3083" i="1"/>
  <c r="S135" i="1"/>
  <c r="S3084" i="1"/>
  <c r="S3085" i="1"/>
  <c r="S3086" i="1"/>
  <c r="S3087" i="1"/>
  <c r="S1493" i="1"/>
  <c r="S506" i="1"/>
  <c r="S3088" i="1"/>
  <c r="S3089" i="1"/>
  <c r="S612" i="1"/>
  <c r="S3090" i="1"/>
  <c r="S1494" i="1"/>
  <c r="S3091" i="1"/>
  <c r="S3092" i="1"/>
  <c r="S3093" i="1"/>
  <c r="S1054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3094" i="1"/>
  <c r="S3095" i="1"/>
  <c r="S1814" i="1"/>
  <c r="S152" i="1"/>
  <c r="S3096" i="1"/>
  <c r="S3097" i="1"/>
  <c r="S957" i="1"/>
  <c r="S3098" i="1"/>
  <c r="S1122" i="1"/>
  <c r="S1815" i="1"/>
  <c r="S920" i="1"/>
  <c r="S3099" i="1"/>
  <c r="S1495" i="1"/>
  <c r="S1006" i="1"/>
  <c r="S3100" i="1"/>
  <c r="S1007" i="1"/>
  <c r="S216" i="1"/>
  <c r="S3101" i="1"/>
  <c r="S1816" i="1"/>
  <c r="S1087" i="1"/>
  <c r="S3102" i="1"/>
  <c r="S3103" i="1"/>
  <c r="S1055" i="1"/>
  <c r="S1817" i="1"/>
  <c r="S958" i="1"/>
  <c r="S468" i="1"/>
  <c r="S3104" i="1"/>
  <c r="S146" i="1"/>
  <c r="S3105" i="1"/>
  <c r="S3106" i="1"/>
  <c r="S3107" i="1"/>
  <c r="S3108" i="1"/>
  <c r="S3109" i="1"/>
  <c r="S3110" i="1"/>
  <c r="S921" i="1"/>
  <c r="S1818" i="1"/>
  <c r="S613" i="1"/>
  <c r="S3111" i="1"/>
  <c r="S3112" i="1"/>
  <c r="S3113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626" i="1"/>
  <c r="S168" i="1"/>
  <c r="S3114" i="1"/>
  <c r="S208" i="1"/>
  <c r="S1169" i="1"/>
  <c r="S1337" i="1"/>
  <c r="S174" i="1"/>
  <c r="S614" i="1"/>
  <c r="S703" i="1"/>
  <c r="S1088" i="1"/>
  <c r="S209" i="1"/>
  <c r="S153" i="1"/>
  <c r="S1056" i="1"/>
  <c r="S862" i="1"/>
  <c r="S1496" i="1"/>
  <c r="S452" i="1"/>
  <c r="S424" i="1"/>
  <c r="S560" i="1"/>
  <c r="S763" i="1"/>
  <c r="S575" i="1"/>
  <c r="S425" i="1"/>
  <c r="S627" i="1"/>
  <c r="S197" i="1"/>
  <c r="S764" i="1"/>
  <c r="S1819" i="1"/>
  <c r="S1820" i="1"/>
  <c r="S1123" i="1"/>
  <c r="S1170" i="1"/>
  <c r="S159" i="1"/>
  <c r="S1821" i="1"/>
  <c r="S922" i="1"/>
  <c r="S431" i="1"/>
  <c r="S599" i="1"/>
  <c r="S147" i="1"/>
  <c r="S863" i="1"/>
  <c r="S1497" i="1"/>
  <c r="S628" i="1"/>
  <c r="S864" i="1"/>
  <c r="S198" i="1"/>
  <c r="S492" i="1"/>
  <c r="S460" i="1"/>
  <c r="S453" i="1"/>
  <c r="S1338" i="1"/>
  <c r="S923" i="1"/>
  <c r="S233" i="1"/>
  <c r="S924" i="1"/>
  <c r="S1339" i="1"/>
  <c r="S3115" i="1"/>
  <c r="S882" i="1"/>
  <c r="S3116" i="1"/>
  <c r="S195" i="1"/>
  <c r="S3117" i="1"/>
  <c r="S1498" i="1"/>
  <c r="S183" i="1"/>
  <c r="S3118" i="1"/>
  <c r="S1499" i="1"/>
  <c r="S1057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3119" i="1"/>
  <c r="S1008" i="1"/>
  <c r="S3120" i="1"/>
  <c r="S217" i="1"/>
  <c r="S3121" i="1"/>
  <c r="S1822" i="1"/>
  <c r="S3122" i="1"/>
  <c r="S1124" i="1"/>
  <c r="S3123" i="1"/>
  <c r="S959" i="1"/>
  <c r="S140" i="1"/>
  <c r="S1863" i="1"/>
  <c r="S3124" i="1"/>
  <c r="S3125" i="1"/>
  <c r="S1864" i="1"/>
  <c r="S3126" i="1"/>
  <c r="S3127" i="1"/>
  <c r="S3128" i="1"/>
  <c r="S3129" i="1"/>
  <c r="S629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340" i="1"/>
  <c r="S1865" i="1"/>
  <c r="S202" i="1"/>
  <c r="S3190" i="1"/>
  <c r="S3191" i="1"/>
  <c r="S218" i="1"/>
  <c r="S3192" i="1"/>
  <c r="S1500" i="1"/>
  <c r="S865" i="1"/>
  <c r="S432" i="1"/>
  <c r="S3193" i="1"/>
  <c r="S169" i="1"/>
  <c r="S1866" i="1"/>
  <c r="S985" i="1"/>
  <c r="S1501" i="1"/>
  <c r="S1867" i="1"/>
  <c r="S180" i="1"/>
  <c r="S1868" i="1"/>
  <c r="S203" i="1"/>
  <c r="S219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125" i="1"/>
  <c r="S3194" i="1"/>
  <c r="S1171" i="1"/>
  <c r="S615" i="1"/>
  <c r="S1341" i="1"/>
  <c r="S3195" i="1"/>
  <c r="S223" i="1"/>
  <c r="S3196" i="1"/>
  <c r="S1869" i="1"/>
  <c r="S689" i="1"/>
  <c r="S1058" i="1"/>
  <c r="S3197" i="1"/>
  <c r="S3198" i="1"/>
  <c r="S3199" i="1"/>
  <c r="S1009" i="1"/>
  <c r="S3200" i="1"/>
  <c r="S3201" i="1"/>
  <c r="S561" i="1"/>
  <c r="S1870" i="1"/>
  <c r="S883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1871" i="1"/>
  <c r="S3202" i="1"/>
  <c r="S960" i="1"/>
  <c r="S961" i="1"/>
  <c r="S1872" i="1"/>
  <c r="S3203" i="1"/>
  <c r="S507" i="1"/>
  <c r="S3204" i="1"/>
  <c r="S899" i="1"/>
  <c r="S3205" i="1"/>
  <c r="S1126" i="1"/>
  <c r="S1502" i="1"/>
  <c r="S1543" i="1"/>
  <c r="S1544" i="1"/>
  <c r="S962" i="1"/>
  <c r="S3206" i="1"/>
  <c r="S516" i="1"/>
  <c r="S884" i="1"/>
  <c r="S1127" i="1"/>
  <c r="S3207" i="1"/>
  <c r="S3208" i="1"/>
  <c r="S1089" i="1"/>
  <c r="S925" i="1"/>
  <c r="S1545" i="1"/>
  <c r="S499" i="1"/>
  <c r="S3209" i="1"/>
  <c r="S1873" i="1"/>
  <c r="S1546" i="1"/>
  <c r="S3630" i="1"/>
  <c r="S1874" i="1"/>
  <c r="S3631" i="1"/>
  <c r="S3632" i="1"/>
  <c r="S3633" i="1"/>
  <c r="S1875" i="1"/>
  <c r="S1547" i="1"/>
  <c r="S1342" i="1"/>
  <c r="S517" i="1"/>
  <c r="S1059" i="1"/>
  <c r="S1876" i="1"/>
  <c r="S1877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3634" i="1"/>
  <c r="S3635" i="1"/>
  <c r="S1343" i="1"/>
  <c r="S3636" i="1"/>
  <c r="S3637" i="1"/>
  <c r="S3638" i="1"/>
  <c r="S1548" i="1"/>
  <c r="S3639" i="1"/>
  <c r="S3640" i="1"/>
  <c r="S3641" i="1"/>
  <c r="S1878" i="1"/>
  <c r="S3642" i="1"/>
  <c r="S3643" i="1"/>
  <c r="S3644" i="1"/>
  <c r="S1879" i="1"/>
  <c r="S3645" i="1"/>
  <c r="S3646" i="1"/>
  <c r="S3647" i="1"/>
  <c r="S765" i="1"/>
  <c r="S3648" i="1"/>
  <c r="S3649" i="1"/>
  <c r="S508" i="1"/>
  <c r="S3730" i="1"/>
  <c r="S3731" i="1"/>
  <c r="S3732" i="1"/>
  <c r="S926" i="1"/>
  <c r="S1880" i="1"/>
  <c r="S3733" i="1"/>
  <c r="S3734" i="1"/>
  <c r="S3735" i="1"/>
  <c r="S3736" i="1"/>
  <c r="S1344" i="1"/>
  <c r="S3737" i="1"/>
  <c r="S3738" i="1"/>
  <c r="S3739" i="1"/>
  <c r="S927" i="1"/>
  <c r="S3740" i="1"/>
  <c r="S3741" i="1"/>
  <c r="S3742" i="1"/>
  <c r="S3743" i="1"/>
  <c r="S1549" i="1"/>
  <c r="S1345" i="1"/>
  <c r="S1172" i="1"/>
  <c r="S1881" i="1"/>
  <c r="S1882" i="1"/>
  <c r="S3744" i="1"/>
  <c r="S1903" i="1"/>
  <c r="S1904" i="1"/>
  <c r="S3745" i="1"/>
  <c r="S3746" i="1"/>
  <c r="S3747" i="1"/>
  <c r="S3748" i="1"/>
  <c r="S3749" i="1"/>
  <c r="S3790" i="1"/>
  <c r="S3791" i="1"/>
  <c r="S3792" i="1"/>
  <c r="S3793" i="1"/>
  <c r="S3794" i="1"/>
  <c r="S3795" i="1"/>
  <c r="S3796" i="1"/>
  <c r="S1905" i="1"/>
  <c r="S3797" i="1"/>
  <c r="S690" i="1"/>
  <c r="S3798" i="1"/>
  <c r="S587" i="1"/>
  <c r="S234" i="1"/>
  <c r="S570" i="1"/>
  <c r="S3799" i="1"/>
  <c r="S1550" i="1"/>
  <c r="S3800" i="1"/>
  <c r="S1906" i="1"/>
  <c r="S3801" i="1"/>
  <c r="S1907" i="1"/>
  <c r="S1406" i="1"/>
  <c r="S1908" i="1"/>
  <c r="S3802" i="1"/>
  <c r="S3803" i="1"/>
  <c r="S3804" i="1"/>
  <c r="S3805" i="1"/>
  <c r="S766" i="1"/>
  <c r="S3806" i="1"/>
  <c r="S3807" i="1"/>
  <c r="S3808" i="1"/>
  <c r="S1909" i="1"/>
  <c r="S3809" i="1"/>
  <c r="S3843" i="1"/>
  <c r="S3844" i="1"/>
  <c r="S3845" i="1"/>
  <c r="S1910" i="1"/>
  <c r="S1911" i="1"/>
  <c r="S3846" i="1"/>
  <c r="S3847" i="1"/>
  <c r="S3848" i="1"/>
  <c r="S3849" i="1"/>
  <c r="S3850" i="1"/>
  <c r="S3851" i="1"/>
  <c r="S3852" i="1"/>
  <c r="S3853" i="1"/>
  <c r="S3854" i="1"/>
  <c r="S3855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1407" i="1"/>
  <c r="S3856" i="1"/>
  <c r="S3857" i="1"/>
  <c r="S3858" i="1"/>
  <c r="S3859" i="1"/>
  <c r="S1912" i="1"/>
  <c r="S3860" i="1"/>
  <c r="S3861" i="1"/>
  <c r="S1913" i="1"/>
  <c r="S3862" i="1"/>
  <c r="S3863" i="1"/>
  <c r="S3864" i="1"/>
  <c r="S3865" i="1"/>
  <c r="S1551" i="1"/>
  <c r="S663" i="1"/>
  <c r="S3866" i="1"/>
  <c r="S963" i="1"/>
  <c r="S3867" i="1"/>
  <c r="S3868" i="1"/>
  <c r="S3869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3870" i="1"/>
  <c r="S1914" i="1"/>
  <c r="S3871" i="1"/>
  <c r="S3872" i="1"/>
  <c r="S1915" i="1"/>
  <c r="S3873" i="1"/>
  <c r="S3874" i="1"/>
  <c r="S1916" i="1"/>
  <c r="S1552" i="1"/>
  <c r="S1917" i="1"/>
  <c r="S3875" i="1"/>
  <c r="S3876" i="1"/>
  <c r="S3877" i="1"/>
  <c r="S3878" i="1"/>
  <c r="S3879" i="1"/>
  <c r="S3880" i="1"/>
  <c r="S3881" i="1"/>
  <c r="S3882" i="1"/>
  <c r="S3883" i="1"/>
  <c r="S1918" i="1"/>
  <c r="S928" i="1"/>
  <c r="S3884" i="1"/>
  <c r="S1919" i="1"/>
  <c r="S3885" i="1"/>
  <c r="S3886" i="1"/>
  <c r="S3887" i="1"/>
  <c r="S1553" i="1"/>
  <c r="S1173" i="1"/>
  <c r="S3888" i="1"/>
  <c r="S3889" i="1"/>
  <c r="S1554" i="1"/>
  <c r="S3890" i="1"/>
  <c r="S3891" i="1"/>
  <c r="S3892" i="1"/>
  <c r="S900" i="1"/>
  <c r="S576" i="1"/>
  <c r="S1090" i="1"/>
  <c r="S433" i="1"/>
  <c r="S1920" i="1"/>
  <c r="S1060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1921" i="1"/>
  <c r="S3893" i="1"/>
  <c r="S469" i="1"/>
  <c r="S1555" i="1"/>
  <c r="S929" i="1"/>
  <c r="S1010" i="1"/>
  <c r="S1922" i="1"/>
  <c r="S1983" i="1"/>
  <c r="S3894" i="1"/>
  <c r="S1984" i="1"/>
  <c r="S1556" i="1"/>
  <c r="S1985" i="1"/>
  <c r="S901" i="1"/>
  <c r="S3895" i="1"/>
  <c r="S616" i="1"/>
  <c r="S930" i="1"/>
  <c r="S664" i="1"/>
  <c r="S3896" i="1"/>
  <c r="S1408" i="1"/>
  <c r="S3897" i="1"/>
  <c r="S2663" i="1"/>
  <c r="S2664" i="1"/>
  <c r="S2665" i="1"/>
  <c r="S2666" i="1"/>
  <c r="S2667" i="1"/>
  <c r="S2668" i="1"/>
  <c r="S2669" i="1"/>
  <c r="S2670" i="1"/>
  <c r="S2671" i="1"/>
  <c r="S1091" i="1"/>
  <c r="S931" i="1"/>
  <c r="S475" i="1"/>
  <c r="S518" i="1"/>
  <c r="S157" i="1"/>
  <c r="S1011" i="1"/>
  <c r="S191" i="1"/>
  <c r="S677" i="1"/>
  <c r="S3898" i="1"/>
  <c r="S3899" i="1"/>
  <c r="S1986" i="1"/>
  <c r="S1987" i="1"/>
  <c r="S519" i="1"/>
  <c r="S3900" i="1"/>
  <c r="S1988" i="1"/>
  <c r="S3901" i="1"/>
  <c r="S3902" i="1"/>
  <c r="S3903" i="1"/>
  <c r="S3904" i="1"/>
  <c r="S3905" i="1"/>
  <c r="S932" i="1"/>
  <c r="S3906" i="1"/>
  <c r="S1989" i="1"/>
  <c r="S1990" i="1"/>
  <c r="S3907" i="1"/>
  <c r="S3908" i="1"/>
  <c r="S1092" i="1"/>
  <c r="S562" i="1"/>
  <c r="S3909" i="1"/>
  <c r="S3910" i="1"/>
  <c r="S1991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3911" i="1"/>
  <c r="S509" i="1"/>
  <c r="S3912" i="1"/>
  <c r="S1128" i="1"/>
  <c r="S600" i="1"/>
  <c r="S547" i="1"/>
  <c r="S520" i="1"/>
  <c r="S1992" i="1"/>
  <c r="S1993" i="1"/>
  <c r="S3913" i="1"/>
  <c r="S3914" i="1"/>
  <c r="S933" i="1"/>
  <c r="S665" i="1"/>
  <c r="S3915" i="1"/>
  <c r="S184" i="1"/>
  <c r="S964" i="1"/>
  <c r="S1994" i="1"/>
  <c r="S902" i="1"/>
  <c r="S934" i="1"/>
  <c r="S3916" i="1"/>
  <c r="S1995" i="1"/>
  <c r="S1996" i="1"/>
  <c r="S3917" i="1"/>
  <c r="S1997" i="1"/>
  <c r="S3918" i="1"/>
  <c r="S1557" i="1"/>
  <c r="S1998" i="1"/>
  <c r="S866" i="1"/>
  <c r="S3919" i="1"/>
  <c r="S965" i="1"/>
  <c r="S3920" i="1"/>
  <c r="S3921" i="1"/>
  <c r="S3922" i="1"/>
  <c r="S867" i="1"/>
  <c r="S1409" i="1"/>
  <c r="S1012" i="1"/>
  <c r="S3923" i="1"/>
  <c r="S563" i="1"/>
  <c r="S1558" i="1"/>
  <c r="S3924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1999" i="1"/>
  <c r="S3925" i="1"/>
  <c r="S3926" i="1"/>
  <c r="S1129" i="1"/>
  <c r="S481" i="1"/>
  <c r="S3927" i="1"/>
  <c r="S3928" i="1"/>
  <c r="S3929" i="1"/>
  <c r="S2000" i="1"/>
  <c r="S1174" i="1"/>
  <c r="S3930" i="1"/>
  <c r="S1559" i="1"/>
  <c r="S3931" i="1"/>
  <c r="S224" i="1"/>
  <c r="S192" i="1"/>
  <c r="S1130" i="1"/>
  <c r="S630" i="1"/>
  <c r="S3932" i="1"/>
  <c r="S1560" i="1"/>
  <c r="S1061" i="1"/>
  <c r="S482" i="1"/>
  <c r="S3933" i="1"/>
  <c r="S3934" i="1"/>
  <c r="S1561" i="1"/>
  <c r="S3935" i="1"/>
  <c r="S2001" i="1"/>
  <c r="S631" i="1"/>
  <c r="S225" i="1"/>
  <c r="S2002" i="1"/>
  <c r="S767" i="1"/>
  <c r="S1131" i="1"/>
  <c r="S3936" i="1"/>
  <c r="S437" i="1"/>
  <c r="S1132" i="1"/>
  <c r="S3937" i="1"/>
  <c r="S3938" i="1"/>
  <c r="S935" i="1"/>
  <c r="S1562" i="1"/>
  <c r="S3939" i="1"/>
  <c r="S588" i="1"/>
  <c r="S3940" i="1"/>
  <c r="S470" i="1"/>
  <c r="S666" i="1"/>
  <c r="S3941" i="1"/>
  <c r="S476" i="1"/>
  <c r="S1133" i="1"/>
  <c r="S3942" i="1"/>
  <c r="S3943" i="1"/>
  <c r="S438" i="1"/>
  <c r="S2123" i="1"/>
  <c r="S1410" i="1"/>
  <c r="S986" i="1"/>
  <c r="S2124" i="1"/>
  <c r="S3944" i="1"/>
  <c r="S1134" i="1"/>
  <c r="S617" i="1"/>
  <c r="S1135" i="1"/>
  <c r="S1175" i="1"/>
  <c r="S3945" i="1"/>
  <c r="S158" i="1"/>
  <c r="S2125" i="1"/>
  <c r="S3946" i="1"/>
  <c r="S2126" i="1"/>
  <c r="S1136" i="1"/>
  <c r="S678" i="1"/>
  <c r="S987" i="1"/>
  <c r="S3947" i="1"/>
  <c r="S1411" i="1"/>
  <c r="S3948" i="1"/>
  <c r="S3949" i="1"/>
  <c r="S445" i="1"/>
  <c r="S868" i="1"/>
  <c r="S3950" i="1"/>
  <c r="S3951" i="1"/>
  <c r="S160" i="1"/>
  <c r="S1013" i="1"/>
  <c r="S601" i="1"/>
  <c r="S548" i="1"/>
  <c r="S988" i="1"/>
  <c r="S549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3952" i="1"/>
  <c r="S632" i="1"/>
  <c r="S3953" i="1"/>
  <c r="S2127" i="1"/>
  <c r="S3954" i="1"/>
  <c r="S3955" i="1"/>
  <c r="S1176" i="1"/>
  <c r="S3956" i="1"/>
  <c r="S1412" i="1"/>
  <c r="S3957" i="1"/>
  <c r="S1563" i="1"/>
  <c r="S1014" i="1"/>
  <c r="S3958" i="1"/>
  <c r="S3959" i="1"/>
  <c r="S163" i="1"/>
  <c r="S691" i="1"/>
  <c r="S1564" i="1"/>
  <c r="S3960" i="1"/>
  <c r="S3961" i="1"/>
  <c r="S3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577" i="1"/>
  <c r="S3963" i="1"/>
  <c r="S3964" i="1"/>
  <c r="S3965" i="1"/>
  <c r="S3966" i="1"/>
  <c r="S3967" i="1"/>
  <c r="S3968" i="1"/>
  <c r="S3969" i="1"/>
  <c r="S1413" i="1"/>
  <c r="S3970" i="1"/>
  <c r="S3971" i="1"/>
  <c r="S149" i="1"/>
  <c r="S633" i="1"/>
  <c r="S936" i="1"/>
  <c r="S3972" i="1"/>
  <c r="S903" i="1"/>
  <c r="S1414" i="1"/>
  <c r="S3973" i="1"/>
  <c r="S869" i="1"/>
  <c r="S1415" i="1"/>
  <c r="S164" i="1"/>
  <c r="S3974" i="1"/>
  <c r="S3975" i="1"/>
  <c r="S3976" i="1"/>
  <c r="S989" i="1"/>
  <c r="S768" i="1"/>
  <c r="S3977" i="1"/>
  <c r="S3978" i="1"/>
  <c r="S2128" i="1"/>
  <c r="S3979" i="1"/>
  <c r="S3980" i="1"/>
  <c r="S3981" i="1"/>
  <c r="S3982" i="1"/>
  <c r="S904" i="1"/>
  <c r="S1565" i="1"/>
  <c r="S3983" i="1"/>
  <c r="S2129" i="1"/>
  <c r="S3984" i="1"/>
  <c r="S589" i="1"/>
  <c r="S1137" i="1"/>
  <c r="S704" i="1"/>
  <c r="S2130" i="1"/>
  <c r="S590" i="1"/>
  <c r="S3985" i="1"/>
  <c r="S3986" i="1"/>
  <c r="S1177" i="1"/>
  <c r="S692" i="1"/>
  <c r="S1178" i="1"/>
  <c r="S870" i="1"/>
  <c r="S769" i="1"/>
  <c r="S905" i="1"/>
  <c r="S434" i="1"/>
  <c r="S3987" i="1"/>
  <c r="S500" i="1"/>
  <c r="S226" i="1"/>
  <c r="S1179" i="1"/>
  <c r="S634" i="1"/>
  <c r="S3988" i="1"/>
  <c r="S571" i="1"/>
  <c r="S3989" i="1"/>
  <c r="S550" i="1"/>
  <c r="S1138" i="1"/>
  <c r="S1180" i="1"/>
  <c r="S3990" i="1"/>
  <c r="S1416" i="1"/>
  <c r="S175" i="1"/>
  <c r="S3991" i="1"/>
  <c r="S3992" i="1"/>
  <c r="S3993" i="1"/>
  <c r="S3994" i="1"/>
  <c r="S2131" i="1"/>
  <c r="S173" i="1"/>
  <c r="S148" i="1"/>
  <c r="S3995" i="1"/>
  <c r="S3996" i="1"/>
  <c r="S1181" i="1"/>
  <c r="S3997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154" i="1"/>
  <c r="S906" i="1"/>
  <c r="S3998" i="1"/>
  <c r="S1182" i="1"/>
  <c r="S2132" i="1"/>
  <c r="S907" i="1"/>
  <c r="S3999" i="1"/>
  <c r="S170" i="1"/>
  <c r="S4000" i="1"/>
  <c r="S937" i="1"/>
  <c r="S4001" i="1"/>
  <c r="S185" i="1"/>
  <c r="S4002" i="1"/>
  <c r="S2133" i="1"/>
  <c r="S179" i="1"/>
  <c r="S572" i="1"/>
  <c r="S4003" i="1"/>
  <c r="S1417" i="1"/>
  <c r="S4004" i="1"/>
  <c r="S210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4005" i="1"/>
  <c r="S4006" i="1"/>
  <c r="S4007" i="1"/>
  <c r="S189" i="1"/>
  <c r="S635" i="1"/>
  <c r="S461" i="1"/>
  <c r="S1183" i="1"/>
  <c r="S454" i="1"/>
  <c r="S4008" i="1"/>
  <c r="S493" i="1"/>
  <c r="S1062" i="1"/>
  <c r="S4009" i="1"/>
  <c r="S1093" i="1"/>
  <c r="S4010" i="1"/>
  <c r="S1566" i="1"/>
  <c r="S4011" i="1"/>
  <c r="S705" i="1"/>
  <c r="S4012" i="1"/>
  <c r="S1139" i="1"/>
  <c r="S1094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990" i="1"/>
  <c r="S1063" i="1"/>
  <c r="S966" i="1"/>
  <c r="S938" i="1"/>
  <c r="S770" i="1"/>
  <c r="S4013" i="1"/>
  <c r="S521" i="1"/>
  <c r="S885" i="1"/>
  <c r="S2134" i="1"/>
  <c r="S618" i="1"/>
  <c r="S679" i="1"/>
  <c r="S636" i="1"/>
  <c r="S680" i="1"/>
  <c r="S4014" i="1"/>
  <c r="S1567" i="1"/>
  <c r="S4015" i="1"/>
  <c r="S4016" i="1"/>
  <c r="S967" i="1"/>
  <c r="S1568" i="1"/>
  <c r="S2135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2136" i="1"/>
  <c r="S1418" i="1"/>
  <c r="S4017" i="1"/>
  <c r="S4018" i="1"/>
  <c r="S4019" i="1"/>
  <c r="S165" i="1"/>
  <c r="S2137" i="1"/>
  <c r="S1569" i="1"/>
  <c r="S4020" i="1"/>
  <c r="S128" i="1"/>
  <c r="S2138" i="1"/>
  <c r="S1184" i="1"/>
  <c r="S1185" i="1"/>
  <c r="S991" i="1"/>
  <c r="S4021" i="1"/>
  <c r="S637" i="1"/>
  <c r="S4022" i="1"/>
  <c r="S4023" i="1"/>
  <c r="S4024" i="1"/>
  <c r="S501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992" i="1"/>
  <c r="S602" i="1"/>
  <c r="S619" i="1"/>
  <c r="S235" i="1"/>
  <c r="S1570" i="1"/>
  <c r="S1419" i="1"/>
  <c r="S706" i="1"/>
  <c r="S707" i="1"/>
  <c r="S1064" i="1"/>
  <c r="S1226" i="1"/>
  <c r="S471" i="1"/>
  <c r="S4025" i="1"/>
  <c r="S4026" i="1"/>
  <c r="S708" i="1"/>
  <c r="S1420" i="1"/>
  <c r="S4027" i="1"/>
  <c r="S1140" i="1"/>
  <c r="S1571" i="1"/>
  <c r="S4028" i="1"/>
  <c r="S681" i="1"/>
  <c r="S1141" i="1"/>
  <c r="S4029" i="1"/>
  <c r="S4030" i="1"/>
  <c r="S2139" i="1"/>
  <c r="S551" i="1"/>
  <c r="S2140" i="1"/>
  <c r="S886" i="1"/>
  <c r="S4031" i="1"/>
  <c r="S1421" i="1"/>
  <c r="S771" i="1"/>
  <c r="S1422" i="1"/>
  <c r="S4032" i="1"/>
  <c r="S4033" i="1"/>
  <c r="S4034" i="1"/>
  <c r="S4035" i="1"/>
  <c r="S181" i="1"/>
  <c r="S1142" i="1"/>
  <c r="S4036" i="1"/>
  <c r="S4037" i="1"/>
  <c r="S887" i="1"/>
  <c r="S1143" i="1"/>
  <c r="S4038" i="1"/>
  <c r="S4039" i="1"/>
  <c r="S4040" i="1"/>
  <c r="S4041" i="1"/>
  <c r="S4042" i="1"/>
  <c r="S1572" i="1"/>
  <c r="S552" i="1"/>
  <c r="S2141" i="1"/>
  <c r="S693" i="1"/>
  <c r="S477" i="1"/>
  <c r="S4043" i="1"/>
  <c r="S603" i="1"/>
  <c r="S1423" i="1"/>
  <c r="S1144" i="1"/>
  <c r="S939" i="1"/>
  <c r="S682" i="1"/>
  <c r="S478" i="1"/>
  <c r="S2142" i="1"/>
  <c r="S1145" i="1"/>
  <c r="S2143" i="1"/>
  <c r="S196" i="1"/>
  <c r="S4044" i="1"/>
  <c r="S4045" i="1"/>
  <c r="S908" i="1"/>
  <c r="S150" i="1"/>
  <c r="S772" i="1"/>
  <c r="S993" i="1"/>
  <c r="S4046" i="1"/>
  <c r="S1424" i="1"/>
  <c r="S446" i="1"/>
  <c r="S4047" i="1"/>
  <c r="S968" i="1"/>
  <c r="S455" i="1"/>
  <c r="S4048" i="1"/>
  <c r="S4049" i="1"/>
  <c r="S4050" i="1"/>
  <c r="S4051" i="1"/>
  <c r="S1573" i="1"/>
  <c r="S1146" i="1"/>
  <c r="S4052" i="1"/>
  <c r="S1015" i="1"/>
  <c r="S909" i="1"/>
  <c r="S773" i="1"/>
  <c r="S969" i="1"/>
  <c r="S4053" i="1"/>
  <c r="S2144" i="1"/>
  <c r="S888" i="1"/>
  <c r="S1574" i="1"/>
  <c r="S4054" i="1"/>
  <c r="S4055" i="1"/>
  <c r="S4056" i="1"/>
  <c r="S709" i="1"/>
  <c r="S940" i="1"/>
  <c r="S214" i="1"/>
  <c r="S4057" i="1"/>
  <c r="S129" i="1"/>
  <c r="S910" i="1"/>
  <c r="S4058" i="1"/>
  <c r="S4059" i="1"/>
  <c r="S2145" i="1"/>
  <c r="S4060" i="1"/>
  <c r="S456" i="1"/>
  <c r="S4061" i="1"/>
  <c r="S4062" i="1"/>
  <c r="S1425" i="1"/>
  <c r="S1426" i="1"/>
  <c r="S4063" i="1"/>
  <c r="S710" i="1"/>
  <c r="S2146" i="1"/>
  <c r="S4064" i="1"/>
  <c r="S4065" i="1"/>
  <c r="S4066" i="1"/>
  <c r="S4067" i="1"/>
  <c r="S578" i="1"/>
  <c r="S4068" i="1"/>
  <c r="S4069" i="1"/>
  <c r="S483" i="1"/>
  <c r="S579" i="1"/>
  <c r="S1575" i="1"/>
  <c r="S4070" i="1"/>
  <c r="S1427" i="1"/>
  <c r="S4071" i="1"/>
  <c r="S1095" i="1"/>
  <c r="S871" i="1"/>
  <c r="S2147" i="1"/>
  <c r="S580" i="1"/>
  <c r="S941" i="1"/>
  <c r="S1065" i="1"/>
  <c r="S4072" i="1"/>
  <c r="S2148" i="1"/>
  <c r="S620" i="1"/>
  <c r="S136" i="1"/>
  <c r="S484" i="1"/>
  <c r="S4073" i="1"/>
  <c r="S199" i="1"/>
  <c r="S2149" i="1"/>
  <c r="S942" i="1"/>
  <c r="S1576" i="1"/>
  <c r="S683" i="1"/>
  <c r="S1227" i="1"/>
  <c r="S638" i="1"/>
  <c r="S462" i="1"/>
  <c r="S1096" i="1"/>
  <c r="S485" i="1"/>
  <c r="S970" i="1"/>
  <c r="S439" i="1"/>
  <c r="S1577" i="1"/>
  <c r="S4074" i="1"/>
  <c r="S1228" i="1"/>
  <c r="S639" i="1"/>
  <c r="S1147" i="1"/>
  <c r="S4075" i="1"/>
  <c r="S4076" i="1"/>
  <c r="S463" i="1"/>
  <c r="S694" i="1"/>
  <c r="S4077" i="1"/>
  <c r="S176" i="1"/>
  <c r="S695" i="1"/>
  <c r="S4078" i="1"/>
  <c r="S440" i="1"/>
  <c r="S1578" i="1"/>
  <c r="S971" i="1"/>
  <c r="S4079" i="1"/>
  <c r="S2150" i="1"/>
  <c r="S4080" i="1"/>
  <c r="S4081" i="1"/>
  <c r="S1097" i="1"/>
  <c r="S1229" i="1"/>
  <c r="S581" i="1"/>
  <c r="S1016" i="1"/>
  <c r="S4082" i="1"/>
  <c r="S2151" i="1"/>
  <c r="S4083" i="1"/>
  <c r="S4084" i="1"/>
  <c r="S872" i="1"/>
  <c r="S2152" i="1"/>
  <c r="S994" i="1"/>
  <c r="S2153" i="1"/>
  <c r="S696" i="1"/>
  <c r="S2154" i="1"/>
  <c r="S144" i="1"/>
  <c r="S4085" i="1"/>
  <c r="S2155" i="1"/>
  <c r="S1148" i="1"/>
  <c r="S4086" i="1"/>
  <c r="S1066" i="1"/>
  <c r="S542" i="1"/>
  <c r="S4087" i="1"/>
  <c r="S711" i="1"/>
  <c r="S4088" i="1"/>
  <c r="S1067" i="1"/>
  <c r="S564" i="1"/>
  <c r="S2156" i="1"/>
  <c r="S447" i="1"/>
  <c r="S204" i="1"/>
  <c r="S943" i="1"/>
  <c r="S911" i="1"/>
  <c r="S166" i="1"/>
  <c r="S494" i="1"/>
  <c r="S4089" i="1"/>
  <c r="S4090" i="1"/>
  <c r="S4091" i="1"/>
  <c r="S441" i="1"/>
  <c r="S4092" i="1"/>
  <c r="S1017" i="1"/>
  <c r="S1579" i="1"/>
  <c r="S684" i="1"/>
  <c r="S4093" i="1"/>
  <c r="S4094" i="1"/>
  <c r="S4095" i="1"/>
  <c r="S442" i="1"/>
  <c r="S604" i="1"/>
  <c r="S4096" i="1"/>
  <c r="S685" i="1"/>
  <c r="S182" i="1"/>
  <c r="S605" i="1"/>
  <c r="S1428" i="1"/>
  <c r="S1429" i="1"/>
  <c r="S1430" i="1"/>
  <c r="S4097" i="1"/>
  <c r="S1580" i="1"/>
  <c r="S2157" i="1"/>
  <c r="S667" i="1"/>
  <c r="S2158" i="1"/>
  <c r="S4098" i="1"/>
  <c r="S161" i="1"/>
  <c r="S2159" i="1"/>
  <c r="S472" i="1"/>
  <c r="S697" i="1"/>
  <c r="S4099" i="1"/>
  <c r="S4100" i="1"/>
  <c r="S2160" i="1"/>
  <c r="S553" i="1"/>
  <c r="S510" i="1"/>
  <c r="S4101" i="1"/>
  <c r="S995" i="1"/>
  <c r="S4102" i="1"/>
  <c r="S4103" i="1"/>
  <c r="S4104" i="1"/>
  <c r="S712" i="1"/>
  <c r="S1581" i="1"/>
  <c r="S606" i="1"/>
  <c r="S4105" i="1"/>
  <c r="S4106" i="1"/>
  <c r="S1149" i="1"/>
  <c r="S4107" i="1"/>
  <c r="S944" i="1"/>
  <c r="S1150" i="1"/>
  <c r="S1431" i="1"/>
  <c r="S889" i="1"/>
  <c r="S4108" i="1"/>
  <c r="S1582" i="1"/>
  <c r="S448" i="1"/>
  <c r="S1432" i="1"/>
  <c r="S945" i="1"/>
  <c r="S4109" i="1"/>
  <c r="S4110" i="1"/>
  <c r="S2161" i="1"/>
  <c r="S4111" i="1"/>
  <c r="S4112" i="1"/>
  <c r="S554" i="1"/>
  <c r="S972" i="1"/>
  <c r="S621" i="1"/>
  <c r="S1068" i="1"/>
  <c r="S141" i="1"/>
  <c r="S1583" i="1"/>
  <c r="S1584" i="1"/>
  <c r="S4113" i="1"/>
  <c r="S511" i="1"/>
  <c r="S143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2162" i="1"/>
  <c r="R2343" i="1"/>
  <c r="R2344" i="1"/>
  <c r="R2345" i="1"/>
  <c r="R2346" i="1"/>
  <c r="R774" i="1"/>
  <c r="R1069" i="1"/>
  <c r="R1434" i="1"/>
  <c r="R1435" i="1"/>
  <c r="R2347" i="1"/>
  <c r="R2348" i="1"/>
  <c r="R2349" i="1"/>
  <c r="R946" i="1"/>
  <c r="R2350" i="1"/>
  <c r="R2351" i="1"/>
  <c r="R873" i="1"/>
  <c r="R2352" i="1"/>
  <c r="R2353" i="1"/>
  <c r="R1230" i="1"/>
  <c r="R126" i="1"/>
  <c r="R2354" i="1"/>
  <c r="R912" i="1"/>
  <c r="R2355" i="1"/>
  <c r="R2356" i="1"/>
  <c r="R512" i="1"/>
  <c r="R996" i="1"/>
  <c r="R1585" i="1"/>
  <c r="R2357" i="1"/>
  <c r="R2358" i="1"/>
  <c r="R1586" i="1"/>
  <c r="R582" i="1"/>
  <c r="R2359" i="1"/>
  <c r="R2360" i="1"/>
  <c r="R1587" i="1"/>
  <c r="R1231" i="1"/>
  <c r="R2361" i="1"/>
  <c r="R1098" i="1"/>
  <c r="R2362" i="1"/>
  <c r="R2363" i="1"/>
  <c r="R2364" i="1"/>
  <c r="R2365" i="1"/>
  <c r="R2366" i="1"/>
  <c r="R698" i="1"/>
  <c r="R2367" i="1"/>
  <c r="R1588" i="1"/>
  <c r="R2368" i="1"/>
  <c r="R162" i="1"/>
  <c r="R2369" i="1"/>
  <c r="R1151" i="1"/>
  <c r="R591" i="1"/>
  <c r="R1232" i="1"/>
  <c r="R2370" i="1"/>
  <c r="R2371" i="1"/>
  <c r="R2372" i="1"/>
  <c r="R2373" i="1"/>
  <c r="R1070" i="1"/>
  <c r="R2374" i="1"/>
  <c r="R236" i="1"/>
  <c r="R2375" i="1"/>
  <c r="R622" i="1"/>
  <c r="R473" i="1"/>
  <c r="R607" i="1"/>
  <c r="R2376" i="1"/>
  <c r="R449" i="1"/>
  <c r="R1233" i="1"/>
  <c r="R1071" i="1"/>
  <c r="R2377" i="1"/>
  <c r="R699" i="1"/>
  <c r="R2378" i="1"/>
  <c r="R2379" i="1"/>
  <c r="R2380" i="1"/>
  <c r="R1099" i="1"/>
  <c r="R2381" i="1"/>
  <c r="R2382" i="1"/>
  <c r="R2383" i="1"/>
  <c r="R2384" i="1"/>
  <c r="R220" i="1"/>
  <c r="R947" i="1"/>
  <c r="R1589" i="1"/>
  <c r="R2385" i="1"/>
  <c r="R555" i="1"/>
  <c r="R171" i="1"/>
  <c r="R2386" i="1"/>
  <c r="R495" i="1"/>
  <c r="R186" i="1"/>
  <c r="R700" i="1"/>
  <c r="R2387" i="1"/>
  <c r="R713" i="1"/>
  <c r="R2388" i="1"/>
  <c r="R2389" i="1"/>
  <c r="R565" i="1"/>
  <c r="R211" i="1"/>
  <c r="R2390" i="1"/>
  <c r="R2391" i="1"/>
  <c r="R2392" i="1"/>
  <c r="R2393" i="1"/>
  <c r="R177" i="1"/>
  <c r="R890" i="1"/>
  <c r="R1436" i="1"/>
  <c r="R668" i="1"/>
  <c r="R1590" i="1"/>
  <c r="R2394" i="1"/>
  <c r="R874" i="1"/>
  <c r="R2395" i="1"/>
  <c r="R2396" i="1"/>
  <c r="R2397" i="1"/>
  <c r="R1591" i="1"/>
  <c r="R2398" i="1"/>
  <c r="R2399" i="1"/>
  <c r="R2400" i="1"/>
  <c r="R2401" i="1"/>
  <c r="R2402" i="1"/>
  <c r="R1234" i="1"/>
  <c r="R2403" i="1"/>
  <c r="R237" i="1"/>
  <c r="R2404" i="1"/>
  <c r="R2405" i="1"/>
  <c r="R2406" i="1"/>
  <c r="R2407" i="1"/>
  <c r="R566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08" i="1"/>
  <c r="R1437" i="1"/>
  <c r="R1592" i="1"/>
  <c r="R1593" i="1"/>
  <c r="R1018" i="1"/>
  <c r="R2409" i="1"/>
  <c r="R1594" i="1"/>
  <c r="R2410" i="1"/>
  <c r="R1072" i="1"/>
  <c r="R2411" i="1"/>
  <c r="R1438" i="1"/>
  <c r="R775" i="1"/>
  <c r="R948" i="1"/>
  <c r="R2412" i="1"/>
  <c r="R1100" i="1"/>
  <c r="R2413" i="1"/>
  <c r="R2414" i="1"/>
  <c r="R2415" i="1"/>
  <c r="R973" i="1"/>
  <c r="R2416" i="1"/>
  <c r="R2417" i="1"/>
  <c r="R2418" i="1"/>
  <c r="R426" i="1"/>
  <c r="R2419" i="1"/>
  <c r="R1101" i="1"/>
  <c r="R2420" i="1"/>
  <c r="R1019" i="1"/>
  <c r="R2421" i="1"/>
  <c r="R1235" i="1"/>
  <c r="R1439" i="1"/>
  <c r="R1595" i="1"/>
  <c r="R2422" i="1"/>
  <c r="R155" i="1"/>
  <c r="R2423" i="1"/>
  <c r="R1596" i="1"/>
  <c r="R2424" i="1"/>
  <c r="R1597" i="1"/>
  <c r="R2425" i="1"/>
  <c r="R997" i="1"/>
  <c r="R2426" i="1"/>
  <c r="R2427" i="1"/>
  <c r="R2428" i="1"/>
  <c r="R2429" i="1"/>
  <c r="R1440" i="1"/>
  <c r="R2430" i="1"/>
  <c r="R543" i="1"/>
  <c r="R1598" i="1"/>
  <c r="R592" i="1"/>
  <c r="R2431" i="1"/>
  <c r="R2432" i="1"/>
  <c r="R1599" i="1"/>
  <c r="R891" i="1"/>
  <c r="R669" i="1"/>
  <c r="R1236" i="1"/>
  <c r="R2433" i="1"/>
  <c r="R2434" i="1"/>
  <c r="R1441" i="1"/>
  <c r="R2435" i="1"/>
  <c r="R2436" i="1"/>
  <c r="R474" i="1"/>
  <c r="R640" i="1"/>
  <c r="R1073" i="1"/>
  <c r="R2437" i="1"/>
  <c r="R190" i="1"/>
  <c r="R2438" i="1"/>
  <c r="R593" i="1"/>
  <c r="R2439" i="1"/>
  <c r="R2440" i="1"/>
  <c r="R2441" i="1"/>
  <c r="R2442" i="1"/>
  <c r="R2503" i="1"/>
  <c r="R2504" i="1"/>
  <c r="R2505" i="1"/>
  <c r="R2506" i="1"/>
  <c r="R2507" i="1"/>
  <c r="R2508" i="1"/>
  <c r="R2509" i="1"/>
  <c r="R1600" i="1"/>
  <c r="R1102" i="1"/>
  <c r="R949" i="1"/>
  <c r="R1237" i="1"/>
  <c r="R2510" i="1"/>
  <c r="R1601" i="1"/>
  <c r="R1442" i="1"/>
  <c r="R1602" i="1"/>
  <c r="R2511" i="1"/>
  <c r="R2512" i="1"/>
  <c r="R1238" i="1"/>
  <c r="R1703" i="1"/>
  <c r="R2513" i="1"/>
  <c r="R2514" i="1"/>
  <c r="R1239" i="1"/>
  <c r="R2515" i="1"/>
  <c r="R776" i="1"/>
  <c r="R1240" i="1"/>
  <c r="R567" i="1"/>
  <c r="R2516" i="1"/>
  <c r="R1704" i="1"/>
  <c r="R2517" i="1"/>
  <c r="R583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2518" i="1"/>
  <c r="R1705" i="1"/>
  <c r="R2519" i="1"/>
  <c r="R2520" i="1"/>
  <c r="R1706" i="1"/>
  <c r="R544" i="1"/>
  <c r="R2521" i="1"/>
  <c r="R2522" i="1"/>
  <c r="R2563" i="1"/>
  <c r="R1241" i="1"/>
  <c r="R1707" i="1"/>
  <c r="R1103" i="1"/>
  <c r="R2564" i="1"/>
  <c r="R2565" i="1"/>
  <c r="R443" i="1"/>
  <c r="R2566" i="1"/>
  <c r="R1242" i="1"/>
  <c r="R1708" i="1"/>
  <c r="R2567" i="1"/>
  <c r="R2568" i="1"/>
  <c r="R2569" i="1"/>
  <c r="R2570" i="1"/>
  <c r="R2571" i="1"/>
  <c r="R2572" i="1"/>
  <c r="R2573" i="1"/>
  <c r="R2574" i="1"/>
  <c r="R2575" i="1"/>
  <c r="R2576" i="1"/>
  <c r="R1709" i="1"/>
  <c r="R1710" i="1"/>
  <c r="R2577" i="1"/>
  <c r="R2578" i="1"/>
  <c r="R2579" i="1"/>
  <c r="R2580" i="1"/>
  <c r="R1711" i="1"/>
  <c r="R2581" i="1"/>
  <c r="R2582" i="1"/>
  <c r="R2583" i="1"/>
  <c r="R2584" i="1"/>
  <c r="R1712" i="1"/>
  <c r="R2585" i="1"/>
  <c r="R2586" i="1"/>
  <c r="R2587" i="1"/>
  <c r="R2588" i="1"/>
  <c r="R1713" i="1"/>
  <c r="R2589" i="1"/>
  <c r="R1714" i="1"/>
  <c r="R974" i="1"/>
  <c r="R1243" i="1"/>
  <c r="R2590" i="1"/>
  <c r="R1152" i="1"/>
  <c r="R2591" i="1"/>
  <c r="R1244" i="1"/>
  <c r="R584" i="1"/>
  <c r="R2592" i="1"/>
  <c r="R2593" i="1"/>
  <c r="R2594" i="1"/>
  <c r="R2595" i="1"/>
  <c r="R464" i="1"/>
  <c r="R2596" i="1"/>
  <c r="R1443" i="1"/>
  <c r="R1715" i="1"/>
  <c r="R2597" i="1"/>
  <c r="R1153" i="1"/>
  <c r="R2598" i="1"/>
  <c r="R1245" i="1"/>
  <c r="R2599" i="1"/>
  <c r="R2600" i="1"/>
  <c r="R1716" i="1"/>
  <c r="R1717" i="1"/>
  <c r="R2601" i="1"/>
  <c r="R2602" i="1"/>
  <c r="R2643" i="1"/>
  <c r="R608" i="1"/>
  <c r="R2644" i="1"/>
  <c r="R2645" i="1"/>
  <c r="R2646" i="1"/>
  <c r="R1306" i="1"/>
  <c r="R2647" i="1"/>
  <c r="R2648" i="1"/>
  <c r="R1718" i="1"/>
  <c r="R1719" i="1"/>
  <c r="R1074" i="1"/>
  <c r="R2649" i="1"/>
  <c r="R2650" i="1"/>
  <c r="R2651" i="1"/>
  <c r="R686" i="1"/>
  <c r="R2652" i="1"/>
  <c r="R2653" i="1"/>
  <c r="R2654" i="1"/>
  <c r="R2655" i="1"/>
  <c r="R1720" i="1"/>
  <c r="R2656" i="1"/>
  <c r="R892" i="1"/>
  <c r="R2657" i="1"/>
  <c r="R2658" i="1"/>
  <c r="R2659" i="1"/>
  <c r="R2660" i="1"/>
  <c r="R2661" i="1"/>
  <c r="R2662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1307" i="1"/>
  <c r="R1721" i="1"/>
  <c r="R2672" i="1"/>
  <c r="R2673" i="1"/>
  <c r="R998" i="1"/>
  <c r="R641" i="1"/>
  <c r="R2674" i="1"/>
  <c r="R950" i="1"/>
  <c r="R1104" i="1"/>
  <c r="R594" i="1"/>
  <c r="R502" i="1"/>
  <c r="R427" i="1"/>
  <c r="R595" i="1"/>
  <c r="R2675" i="1"/>
  <c r="R2676" i="1"/>
  <c r="R714" i="1"/>
  <c r="R1722" i="1"/>
  <c r="R556" i="1"/>
  <c r="R1154" i="1"/>
  <c r="R715" i="1"/>
  <c r="R557" i="1"/>
  <c r="R2677" i="1"/>
  <c r="R2678" i="1"/>
  <c r="R1723" i="1"/>
  <c r="R1020" i="1"/>
  <c r="R513" i="1"/>
  <c r="R2679" i="1"/>
  <c r="R1155" i="1"/>
  <c r="R139" i="1"/>
  <c r="R172" i="1"/>
  <c r="R893" i="1"/>
  <c r="R1724" i="1"/>
  <c r="R1021" i="1"/>
  <c r="R457" i="1"/>
  <c r="R2680" i="1"/>
  <c r="R1725" i="1"/>
  <c r="R2681" i="1"/>
  <c r="R205" i="1"/>
  <c r="R716" i="1"/>
  <c r="R132" i="1"/>
  <c r="R1308" i="1"/>
  <c r="R545" i="1"/>
  <c r="R486" i="1"/>
  <c r="R1075" i="1"/>
  <c r="R1726" i="1"/>
  <c r="R1727" i="1"/>
  <c r="R2682" i="1"/>
  <c r="R134" i="1"/>
  <c r="R596" i="1"/>
  <c r="R2683" i="1"/>
  <c r="R2684" i="1"/>
  <c r="R465" i="1"/>
  <c r="R2685" i="1"/>
  <c r="R1728" i="1"/>
  <c r="R717" i="1"/>
  <c r="R1105" i="1"/>
  <c r="R951" i="1"/>
  <c r="R2686" i="1"/>
  <c r="R1729" i="1"/>
  <c r="R1730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2687" i="1"/>
  <c r="R1106" i="1"/>
  <c r="R2688" i="1"/>
  <c r="R2689" i="1"/>
  <c r="R2690" i="1"/>
  <c r="R450" i="1"/>
  <c r="R2691" i="1"/>
  <c r="R1156" i="1"/>
  <c r="R2692" i="1"/>
  <c r="R227" i="1"/>
  <c r="R2693" i="1"/>
  <c r="R2694" i="1"/>
  <c r="R1309" i="1"/>
  <c r="R1731" i="1"/>
  <c r="R142" i="1"/>
  <c r="R1444" i="1"/>
  <c r="R187" i="1"/>
  <c r="R1732" i="1"/>
  <c r="R2695" i="1"/>
  <c r="R1310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670" i="1"/>
  <c r="R1445" i="1"/>
  <c r="R2696" i="1"/>
  <c r="R1107" i="1"/>
  <c r="R221" i="1"/>
  <c r="R1446" i="1"/>
  <c r="R671" i="1"/>
  <c r="R573" i="1"/>
  <c r="R2697" i="1"/>
  <c r="R894" i="1"/>
  <c r="R2698" i="1"/>
  <c r="R1108" i="1"/>
  <c r="R1733" i="1"/>
  <c r="R1734" i="1"/>
  <c r="R574" i="1"/>
  <c r="R2699" i="1"/>
  <c r="R228" i="1"/>
  <c r="R145" i="1"/>
  <c r="R1735" i="1"/>
  <c r="R487" i="1"/>
  <c r="R1311" i="1"/>
  <c r="R1736" i="1"/>
  <c r="R623" i="1"/>
  <c r="R238" i="1"/>
  <c r="R1737" i="1"/>
  <c r="R137" i="1"/>
  <c r="R229" i="1"/>
  <c r="R2700" i="1"/>
  <c r="R1042" i="1"/>
  <c r="R975" i="1"/>
  <c r="R1157" i="1"/>
  <c r="R1312" i="1"/>
  <c r="R230" i="1"/>
  <c r="R952" i="1"/>
  <c r="R428" i="1"/>
  <c r="R1447" i="1"/>
  <c r="R239" i="1"/>
  <c r="R2701" i="1"/>
  <c r="R1313" i="1"/>
  <c r="R444" i="1"/>
  <c r="R2702" i="1"/>
  <c r="R2743" i="1"/>
  <c r="R2744" i="1"/>
  <c r="R1314" i="1"/>
  <c r="R2745" i="1"/>
  <c r="R1315" i="1"/>
  <c r="R2746" i="1"/>
  <c r="R2747" i="1"/>
  <c r="R2748" i="1"/>
  <c r="R1316" i="1"/>
  <c r="R597" i="1"/>
  <c r="R2749" i="1"/>
  <c r="R1738" i="1"/>
  <c r="R1043" i="1"/>
  <c r="R2750" i="1"/>
  <c r="R1076" i="1"/>
  <c r="R2751" i="1"/>
  <c r="R1739" i="1"/>
  <c r="R1109" i="1"/>
  <c r="R1740" i="1"/>
  <c r="R2752" i="1"/>
  <c r="R488" i="1"/>
  <c r="R609" i="1"/>
  <c r="R1448" i="1"/>
  <c r="R913" i="1"/>
  <c r="R1317" i="1"/>
  <c r="R2753" i="1"/>
  <c r="R2754" i="1"/>
  <c r="R914" i="1"/>
  <c r="R2755" i="1"/>
  <c r="R435" i="1"/>
  <c r="R1044" i="1"/>
  <c r="R718" i="1"/>
  <c r="R1077" i="1"/>
  <c r="R496" i="1"/>
  <c r="R1741" i="1"/>
  <c r="R2756" i="1"/>
  <c r="R1742" i="1"/>
  <c r="R2757" i="1"/>
  <c r="R1766" i="1"/>
  <c r="R687" i="1"/>
  <c r="R1449" i="1"/>
  <c r="R976" i="1"/>
  <c r="R953" i="1"/>
  <c r="R875" i="1"/>
  <c r="R1450" i="1"/>
  <c r="R1451" i="1"/>
  <c r="R2758" i="1"/>
  <c r="R895" i="1"/>
  <c r="R1767" i="1"/>
  <c r="R514" i="1"/>
  <c r="R436" i="1"/>
  <c r="R240" i="1"/>
  <c r="R1768" i="1"/>
  <c r="R215" i="1"/>
  <c r="R1078" i="1"/>
  <c r="R1452" i="1"/>
  <c r="R1453" i="1"/>
  <c r="R915" i="1"/>
  <c r="R429" i="1"/>
  <c r="R206" i="1"/>
  <c r="R222" i="1"/>
  <c r="R515" i="1"/>
  <c r="R1769" i="1"/>
  <c r="R1770" i="1"/>
  <c r="R1771" i="1"/>
  <c r="R719" i="1"/>
  <c r="R672" i="1"/>
  <c r="R1772" i="1"/>
  <c r="R200" i="1"/>
  <c r="R207" i="1"/>
  <c r="R2759" i="1"/>
  <c r="R458" i="1"/>
  <c r="R1454" i="1"/>
  <c r="R1773" i="1"/>
  <c r="R1318" i="1"/>
  <c r="R1455" i="1"/>
  <c r="R466" i="1"/>
  <c r="R178" i="1"/>
  <c r="R131" i="1"/>
  <c r="R720" i="1"/>
  <c r="R2760" i="1"/>
  <c r="R2761" i="1"/>
  <c r="R497" i="1"/>
  <c r="R1774" i="1"/>
  <c r="R1079" i="1"/>
  <c r="R876" i="1"/>
  <c r="R877" i="1"/>
  <c r="R2762" i="1"/>
  <c r="R688" i="1"/>
  <c r="R2763" i="1"/>
  <c r="R1158" i="1"/>
  <c r="R2764" i="1"/>
  <c r="R568" i="1"/>
  <c r="R1456" i="1"/>
  <c r="R1045" i="1"/>
  <c r="R1457" i="1"/>
  <c r="R1775" i="1"/>
  <c r="R167" i="1"/>
  <c r="R999" i="1"/>
  <c r="R1458" i="1"/>
  <c r="R124" i="1"/>
  <c r="R498" i="1"/>
  <c r="R701" i="1"/>
  <c r="R133" i="1"/>
  <c r="R138" i="1"/>
  <c r="R1080" i="1"/>
  <c r="R213" i="1"/>
  <c r="R2765" i="1"/>
  <c r="R878" i="1"/>
  <c r="R2766" i="1"/>
  <c r="R2767" i="1"/>
  <c r="R122" i="1"/>
  <c r="R459" i="1"/>
  <c r="R489" i="1"/>
  <c r="R1319" i="1"/>
  <c r="R1320" i="1"/>
  <c r="R585" i="1"/>
  <c r="R1321" i="1"/>
  <c r="R20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2768" i="1"/>
  <c r="R2769" i="1"/>
  <c r="R1459" i="1"/>
  <c r="R977" i="1"/>
  <c r="R2770" i="1"/>
  <c r="R1322" i="1"/>
  <c r="R2771" i="1"/>
  <c r="R2772" i="1"/>
  <c r="R1776" i="1"/>
  <c r="R2773" i="1"/>
  <c r="R2774" i="1"/>
  <c r="R2775" i="1"/>
  <c r="R2776" i="1"/>
  <c r="R1777" i="1"/>
  <c r="R2777" i="1"/>
  <c r="R2778" i="1"/>
  <c r="R2779" i="1"/>
  <c r="R2780" i="1"/>
  <c r="R2781" i="1"/>
  <c r="R2782" i="1"/>
  <c r="R1778" i="1"/>
  <c r="R2843" i="1"/>
  <c r="R127" i="1"/>
  <c r="R2844" i="1"/>
  <c r="R978" i="1"/>
  <c r="R1323" i="1"/>
  <c r="R1324" i="1"/>
  <c r="R558" i="1"/>
  <c r="R2845" i="1"/>
  <c r="R430" i="1"/>
  <c r="R1779" i="1"/>
  <c r="R2846" i="1"/>
  <c r="R2847" i="1"/>
  <c r="R1780" i="1"/>
  <c r="R1081" i="1"/>
  <c r="R1110" i="1"/>
  <c r="R156" i="1"/>
  <c r="R503" i="1"/>
  <c r="R1000" i="1"/>
  <c r="R1325" i="1"/>
  <c r="R979" i="1"/>
  <c r="R2848" i="1"/>
  <c r="R1781" i="1"/>
  <c r="R1782" i="1"/>
  <c r="R2849" i="1"/>
  <c r="R1326" i="1"/>
  <c r="R2850" i="1"/>
  <c r="R2851" i="1"/>
  <c r="R777" i="1"/>
  <c r="R1001" i="1"/>
  <c r="R2852" i="1"/>
  <c r="R879" i="1"/>
  <c r="R1783" i="1"/>
  <c r="R778" i="1"/>
  <c r="R673" i="1"/>
  <c r="R1111" i="1"/>
  <c r="R674" i="1"/>
  <c r="R2853" i="1"/>
  <c r="R1046" i="1"/>
  <c r="R1784" i="1"/>
  <c r="R1327" i="1"/>
  <c r="R2854" i="1"/>
  <c r="R1112" i="1"/>
  <c r="R1460" i="1"/>
  <c r="R1113" i="1"/>
  <c r="R2855" i="1"/>
  <c r="R231" i="1"/>
  <c r="R2856" i="1"/>
  <c r="R1328" i="1"/>
  <c r="R2857" i="1"/>
  <c r="R1785" i="1"/>
  <c r="R2858" i="1"/>
  <c r="R451" i="1"/>
  <c r="R1786" i="1"/>
  <c r="R2859" i="1"/>
  <c r="R2860" i="1"/>
  <c r="R2861" i="1"/>
  <c r="R1002" i="1"/>
  <c r="R1461" i="1"/>
  <c r="R2862" i="1"/>
  <c r="R2863" i="1"/>
  <c r="R2864" i="1"/>
  <c r="R2865" i="1"/>
  <c r="R2866" i="1"/>
  <c r="R2867" i="1"/>
  <c r="R2868" i="1"/>
  <c r="R1787" i="1"/>
  <c r="R1462" i="1"/>
  <c r="R2869" i="1"/>
  <c r="R2870" i="1"/>
  <c r="R2871" i="1"/>
  <c r="R2872" i="1"/>
  <c r="R779" i="1"/>
  <c r="R1788" i="1"/>
  <c r="R2873" i="1"/>
  <c r="R1114" i="1"/>
  <c r="R1082" i="1"/>
  <c r="R241" i="1"/>
  <c r="R2874" i="1"/>
  <c r="R2875" i="1"/>
  <c r="R2876" i="1"/>
  <c r="R2877" i="1"/>
  <c r="R2878" i="1"/>
  <c r="R2879" i="1"/>
  <c r="R2880" i="1"/>
  <c r="R2881" i="1"/>
  <c r="R980" i="1"/>
  <c r="R2882" i="1"/>
  <c r="R2883" i="1"/>
  <c r="R2884" i="1"/>
  <c r="R954" i="1"/>
  <c r="R2885" i="1"/>
  <c r="R1083" i="1"/>
  <c r="R1789" i="1"/>
  <c r="R1047" i="1"/>
  <c r="R1790" i="1"/>
  <c r="R2886" i="1"/>
  <c r="R1483" i="1"/>
  <c r="R2887" i="1"/>
  <c r="R2888" i="1"/>
  <c r="R1159" i="1"/>
  <c r="R2889" i="1"/>
  <c r="R2890" i="1"/>
  <c r="R2891" i="1"/>
  <c r="R2892" i="1"/>
  <c r="R610" i="1"/>
  <c r="R662" i="1"/>
  <c r="R1484" i="1"/>
  <c r="R1084" i="1"/>
  <c r="R2893" i="1"/>
  <c r="R2894" i="1"/>
  <c r="R2895" i="1"/>
  <c r="R2896" i="1"/>
  <c r="R2897" i="1"/>
  <c r="R1085" i="1"/>
  <c r="R1329" i="1"/>
  <c r="R2898" i="1"/>
  <c r="R2899" i="1"/>
  <c r="R2900" i="1"/>
  <c r="R1115" i="1"/>
  <c r="R896" i="1"/>
  <c r="R2901" i="1"/>
  <c r="R1160" i="1"/>
  <c r="R1161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048" i="1"/>
  <c r="R1162" i="1"/>
  <c r="R1163" i="1"/>
  <c r="R2902" i="1"/>
  <c r="R504" i="1"/>
  <c r="R1791" i="1"/>
  <c r="R2903" i="1"/>
  <c r="R2904" i="1"/>
  <c r="R1792" i="1"/>
  <c r="R897" i="1"/>
  <c r="R2905" i="1"/>
  <c r="R1330" i="1"/>
  <c r="R2906" i="1"/>
  <c r="R2907" i="1"/>
  <c r="R675" i="1"/>
  <c r="R2908" i="1"/>
  <c r="R1331" i="1"/>
  <c r="R188" i="1"/>
  <c r="R1793" i="1"/>
  <c r="R780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422" i="1"/>
  <c r="R559" i="1"/>
  <c r="R151" i="1"/>
  <c r="R898" i="1"/>
  <c r="R916" i="1"/>
  <c r="R123" i="1"/>
  <c r="R702" i="1"/>
  <c r="R479" i="1"/>
  <c r="R1794" i="1"/>
  <c r="R490" i="1"/>
  <c r="R1795" i="1"/>
  <c r="R423" i="1"/>
  <c r="R2909" i="1"/>
  <c r="R1086" i="1"/>
  <c r="R721" i="1"/>
  <c r="R762" i="1"/>
  <c r="R1796" i="1"/>
  <c r="R1797" i="1"/>
  <c r="R2910" i="1"/>
  <c r="R981" i="1"/>
  <c r="R955" i="1"/>
  <c r="R1485" i="1"/>
  <c r="R1798" i="1"/>
  <c r="R1164" i="1"/>
  <c r="R1486" i="1"/>
  <c r="R1799" i="1"/>
  <c r="R598" i="1"/>
  <c r="R1800" i="1"/>
  <c r="R2911" i="1"/>
  <c r="R2912" i="1"/>
  <c r="R917" i="1"/>
  <c r="R624" i="1"/>
  <c r="R130" i="1"/>
  <c r="R193" i="1"/>
  <c r="R1332" i="1"/>
  <c r="R1049" i="1"/>
  <c r="R2913" i="1"/>
  <c r="R143" i="1"/>
  <c r="R2914" i="1"/>
  <c r="R12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87" i="1"/>
  <c r="R2915" i="1"/>
  <c r="R2916" i="1"/>
  <c r="R1801" i="1"/>
  <c r="R1050" i="1"/>
  <c r="R2917" i="1"/>
  <c r="R2918" i="1"/>
  <c r="R2919" i="1"/>
  <c r="R1116" i="1"/>
  <c r="R1117" i="1"/>
  <c r="R2920" i="1"/>
  <c r="R676" i="1"/>
  <c r="R2921" i="1"/>
  <c r="R1802" i="1"/>
  <c r="R2922" i="1"/>
  <c r="R1051" i="1"/>
  <c r="R1333" i="1"/>
  <c r="R2943" i="1"/>
  <c r="R2944" i="1"/>
  <c r="R2945" i="1"/>
  <c r="R625" i="1"/>
  <c r="R2946" i="1"/>
  <c r="R2947" i="1"/>
  <c r="R1003" i="1"/>
  <c r="R1118" i="1"/>
  <c r="R2948" i="1"/>
  <c r="R1004" i="1"/>
  <c r="R480" i="1"/>
  <c r="R2949" i="1"/>
  <c r="R1052" i="1"/>
  <c r="R956" i="1"/>
  <c r="R2950" i="1"/>
  <c r="R1803" i="1"/>
  <c r="R546" i="1"/>
  <c r="R1334" i="1"/>
  <c r="R1053" i="1"/>
  <c r="R2951" i="1"/>
  <c r="R1804" i="1"/>
  <c r="R2952" i="1"/>
  <c r="R2953" i="1"/>
  <c r="R2954" i="1"/>
  <c r="R2955" i="1"/>
  <c r="R2956" i="1"/>
  <c r="R2957" i="1"/>
  <c r="R2958" i="1"/>
  <c r="R2959" i="1"/>
  <c r="R2960" i="1"/>
  <c r="R2961" i="1"/>
  <c r="R2962" i="1"/>
  <c r="R3053" i="1"/>
  <c r="R1805" i="1"/>
  <c r="R918" i="1"/>
  <c r="R1335" i="1"/>
  <c r="R3054" i="1"/>
  <c r="R3055" i="1"/>
  <c r="R3056" i="1"/>
  <c r="R3057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8" i="1"/>
  <c r="R3058" i="1"/>
  <c r="R1806" i="1"/>
  <c r="R3059" i="1"/>
  <c r="R1489" i="1"/>
  <c r="R3060" i="1"/>
  <c r="R3061" i="1"/>
  <c r="R1490" i="1"/>
  <c r="R3062" i="1"/>
  <c r="R491" i="1"/>
  <c r="R1005" i="1"/>
  <c r="R1807" i="1"/>
  <c r="R3063" i="1"/>
  <c r="R982" i="1"/>
  <c r="R3064" i="1"/>
  <c r="R3065" i="1"/>
  <c r="R3066" i="1"/>
  <c r="R1491" i="1"/>
  <c r="R3067" i="1"/>
  <c r="R569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3068" i="1"/>
  <c r="R1165" i="1"/>
  <c r="R3069" i="1"/>
  <c r="R3070" i="1"/>
  <c r="R3071" i="1"/>
  <c r="R505" i="1"/>
  <c r="R3072" i="1"/>
  <c r="R983" i="1"/>
  <c r="R467" i="1"/>
  <c r="R880" i="1"/>
  <c r="R3073" i="1"/>
  <c r="R194" i="1"/>
  <c r="R3074" i="1"/>
  <c r="R3075" i="1"/>
  <c r="R3076" i="1"/>
  <c r="R212" i="1"/>
  <c r="R1166" i="1"/>
  <c r="R1119" i="1"/>
  <c r="R3077" i="1"/>
  <c r="R1167" i="1"/>
  <c r="R1808" i="1"/>
  <c r="R3078" i="1"/>
  <c r="R1809" i="1"/>
  <c r="R3079" i="1"/>
  <c r="R1336" i="1"/>
  <c r="R611" i="1"/>
  <c r="R1168" i="1"/>
  <c r="R781" i="1"/>
  <c r="R3080" i="1"/>
  <c r="R232" i="1"/>
  <c r="R1810" i="1"/>
  <c r="R1120" i="1"/>
  <c r="R1492" i="1"/>
  <c r="R1121" i="1"/>
  <c r="R586" i="1"/>
  <c r="R881" i="1"/>
  <c r="R1811" i="1"/>
  <c r="R919" i="1"/>
  <c r="R1812" i="1"/>
  <c r="R3081" i="1"/>
  <c r="R1813" i="1"/>
  <c r="R984" i="1"/>
  <c r="R3082" i="1"/>
  <c r="R3083" i="1"/>
  <c r="R135" i="1"/>
  <c r="R3084" i="1"/>
  <c r="R3085" i="1"/>
  <c r="R3086" i="1"/>
  <c r="R3087" i="1"/>
  <c r="R1493" i="1"/>
  <c r="R506" i="1"/>
  <c r="R3088" i="1"/>
  <c r="R3089" i="1"/>
  <c r="R612" i="1"/>
  <c r="R3090" i="1"/>
  <c r="R1494" i="1"/>
  <c r="R3091" i="1"/>
  <c r="R3092" i="1"/>
  <c r="R3093" i="1"/>
  <c r="R1054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3094" i="1"/>
  <c r="R3095" i="1"/>
  <c r="R1814" i="1"/>
  <c r="R152" i="1"/>
  <c r="R3096" i="1"/>
  <c r="R3097" i="1"/>
  <c r="R957" i="1"/>
  <c r="R3098" i="1"/>
  <c r="R1122" i="1"/>
  <c r="R1815" i="1"/>
  <c r="R920" i="1"/>
  <c r="R3099" i="1"/>
  <c r="R1495" i="1"/>
  <c r="R1006" i="1"/>
  <c r="R3100" i="1"/>
  <c r="R1007" i="1"/>
  <c r="R216" i="1"/>
  <c r="R3101" i="1"/>
  <c r="R1816" i="1"/>
  <c r="R1087" i="1"/>
  <c r="R3102" i="1"/>
  <c r="R3103" i="1"/>
  <c r="R1055" i="1"/>
  <c r="R1817" i="1"/>
  <c r="R958" i="1"/>
  <c r="R468" i="1"/>
  <c r="R3104" i="1"/>
  <c r="R146" i="1"/>
  <c r="R3105" i="1"/>
  <c r="R3106" i="1"/>
  <c r="R3107" i="1"/>
  <c r="R3108" i="1"/>
  <c r="R3109" i="1"/>
  <c r="R3110" i="1"/>
  <c r="R921" i="1"/>
  <c r="R1818" i="1"/>
  <c r="R613" i="1"/>
  <c r="R3111" i="1"/>
  <c r="R3112" i="1"/>
  <c r="R3113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626" i="1"/>
  <c r="R168" i="1"/>
  <c r="R3114" i="1"/>
  <c r="R208" i="1"/>
  <c r="R1169" i="1"/>
  <c r="R1337" i="1"/>
  <c r="R174" i="1"/>
  <c r="R614" i="1"/>
  <c r="R703" i="1"/>
  <c r="R1088" i="1"/>
  <c r="R209" i="1"/>
  <c r="R153" i="1"/>
  <c r="R1056" i="1"/>
  <c r="R862" i="1"/>
  <c r="R1496" i="1"/>
  <c r="R452" i="1"/>
  <c r="R424" i="1"/>
  <c r="R560" i="1"/>
  <c r="R763" i="1"/>
  <c r="R575" i="1"/>
  <c r="R425" i="1"/>
  <c r="R627" i="1"/>
  <c r="R197" i="1"/>
  <c r="R764" i="1"/>
  <c r="R1819" i="1"/>
  <c r="R1820" i="1"/>
  <c r="R1123" i="1"/>
  <c r="R1170" i="1"/>
  <c r="R159" i="1"/>
  <c r="R1821" i="1"/>
  <c r="R922" i="1"/>
  <c r="R431" i="1"/>
  <c r="R599" i="1"/>
  <c r="R147" i="1"/>
  <c r="R863" i="1"/>
  <c r="R1497" i="1"/>
  <c r="R628" i="1"/>
  <c r="R864" i="1"/>
  <c r="R198" i="1"/>
  <c r="R492" i="1"/>
  <c r="R460" i="1"/>
  <c r="R453" i="1"/>
  <c r="R1338" i="1"/>
  <c r="R923" i="1"/>
  <c r="R233" i="1"/>
  <c r="R924" i="1"/>
  <c r="R1339" i="1"/>
  <c r="R3115" i="1"/>
  <c r="R882" i="1"/>
  <c r="R3116" i="1"/>
  <c r="R195" i="1"/>
  <c r="R3117" i="1"/>
  <c r="R1498" i="1"/>
  <c r="R183" i="1"/>
  <c r="R3118" i="1"/>
  <c r="R1499" i="1"/>
  <c r="R1057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3119" i="1"/>
  <c r="R1008" i="1"/>
  <c r="R3120" i="1"/>
  <c r="R217" i="1"/>
  <c r="R3121" i="1"/>
  <c r="R1822" i="1"/>
  <c r="R3122" i="1"/>
  <c r="R1124" i="1"/>
  <c r="R3123" i="1"/>
  <c r="R959" i="1"/>
  <c r="R140" i="1"/>
  <c r="R1863" i="1"/>
  <c r="R3124" i="1"/>
  <c r="R3125" i="1"/>
  <c r="R1864" i="1"/>
  <c r="R3126" i="1"/>
  <c r="R3127" i="1"/>
  <c r="R3128" i="1"/>
  <c r="R3129" i="1"/>
  <c r="R629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340" i="1"/>
  <c r="R1865" i="1"/>
  <c r="R202" i="1"/>
  <c r="R3190" i="1"/>
  <c r="R3191" i="1"/>
  <c r="R218" i="1"/>
  <c r="R3192" i="1"/>
  <c r="R1500" i="1"/>
  <c r="R865" i="1"/>
  <c r="R432" i="1"/>
  <c r="R3193" i="1"/>
  <c r="R169" i="1"/>
  <c r="R1866" i="1"/>
  <c r="R985" i="1"/>
  <c r="R1501" i="1"/>
  <c r="R1867" i="1"/>
  <c r="R180" i="1"/>
  <c r="R1868" i="1"/>
  <c r="R203" i="1"/>
  <c r="R219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125" i="1"/>
  <c r="R3194" i="1"/>
  <c r="R1171" i="1"/>
  <c r="R615" i="1"/>
  <c r="R1341" i="1"/>
  <c r="R3195" i="1"/>
  <c r="R223" i="1"/>
  <c r="R3196" i="1"/>
  <c r="R1869" i="1"/>
  <c r="R689" i="1"/>
  <c r="R1058" i="1"/>
  <c r="R3197" i="1"/>
  <c r="R3198" i="1"/>
  <c r="R3199" i="1"/>
  <c r="R1009" i="1"/>
  <c r="R3200" i="1"/>
  <c r="R3201" i="1"/>
  <c r="R561" i="1"/>
  <c r="R1870" i="1"/>
  <c r="R883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1871" i="1"/>
  <c r="R3202" i="1"/>
  <c r="R960" i="1"/>
  <c r="R961" i="1"/>
  <c r="R1872" i="1"/>
  <c r="R3203" i="1"/>
  <c r="R507" i="1"/>
  <c r="R3204" i="1"/>
  <c r="R899" i="1"/>
  <c r="R3205" i="1"/>
  <c r="R1126" i="1"/>
  <c r="R1502" i="1"/>
  <c r="R1543" i="1"/>
  <c r="R1544" i="1"/>
  <c r="R962" i="1"/>
  <c r="R3206" i="1"/>
  <c r="R516" i="1"/>
  <c r="R884" i="1"/>
  <c r="R1127" i="1"/>
  <c r="R3207" i="1"/>
  <c r="R3208" i="1"/>
  <c r="R1089" i="1"/>
  <c r="R925" i="1"/>
  <c r="R1545" i="1"/>
  <c r="R499" i="1"/>
  <c r="R3209" i="1"/>
  <c r="R1873" i="1"/>
  <c r="R1546" i="1"/>
  <c r="R3630" i="1"/>
  <c r="R1874" i="1"/>
  <c r="R3631" i="1"/>
  <c r="R3632" i="1"/>
  <c r="R3633" i="1"/>
  <c r="R1875" i="1"/>
  <c r="R1547" i="1"/>
  <c r="R1342" i="1"/>
  <c r="R517" i="1"/>
  <c r="R1059" i="1"/>
  <c r="R1876" i="1"/>
  <c r="R1877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3634" i="1"/>
  <c r="R3635" i="1"/>
  <c r="R1343" i="1"/>
  <c r="R3636" i="1"/>
  <c r="R3637" i="1"/>
  <c r="R3638" i="1"/>
  <c r="R1548" i="1"/>
  <c r="R3639" i="1"/>
  <c r="R3640" i="1"/>
  <c r="R3641" i="1"/>
  <c r="R1878" i="1"/>
  <c r="R3642" i="1"/>
  <c r="R3643" i="1"/>
  <c r="R3644" i="1"/>
  <c r="R1879" i="1"/>
  <c r="R3645" i="1"/>
  <c r="R3646" i="1"/>
  <c r="R3647" i="1"/>
  <c r="R765" i="1"/>
  <c r="R3648" i="1"/>
  <c r="R3649" i="1"/>
  <c r="R508" i="1"/>
  <c r="R3730" i="1"/>
  <c r="R3731" i="1"/>
  <c r="R3732" i="1"/>
  <c r="R926" i="1"/>
  <c r="R1880" i="1"/>
  <c r="R3733" i="1"/>
  <c r="R3734" i="1"/>
  <c r="R3735" i="1"/>
  <c r="R3736" i="1"/>
  <c r="R1344" i="1"/>
  <c r="R3737" i="1"/>
  <c r="R3738" i="1"/>
  <c r="R3739" i="1"/>
  <c r="R927" i="1"/>
  <c r="R3740" i="1"/>
  <c r="R3741" i="1"/>
  <c r="R3742" i="1"/>
  <c r="R3743" i="1"/>
  <c r="R1549" i="1"/>
  <c r="R1345" i="1"/>
  <c r="R1172" i="1"/>
  <c r="R1881" i="1"/>
  <c r="R1882" i="1"/>
  <c r="R3744" i="1"/>
  <c r="R1903" i="1"/>
  <c r="R1904" i="1"/>
  <c r="R3745" i="1"/>
  <c r="R3746" i="1"/>
  <c r="R3747" i="1"/>
  <c r="R3748" i="1"/>
  <c r="R3749" i="1"/>
  <c r="R3790" i="1"/>
  <c r="R3791" i="1"/>
  <c r="R3792" i="1"/>
  <c r="R3793" i="1"/>
  <c r="R3794" i="1"/>
  <c r="R3795" i="1"/>
  <c r="R3796" i="1"/>
  <c r="R1905" i="1"/>
  <c r="R3797" i="1"/>
  <c r="R690" i="1"/>
  <c r="R3798" i="1"/>
  <c r="R587" i="1"/>
  <c r="R234" i="1"/>
  <c r="R570" i="1"/>
  <c r="R3799" i="1"/>
  <c r="R1550" i="1"/>
  <c r="R3800" i="1"/>
  <c r="R1906" i="1"/>
  <c r="R3801" i="1"/>
  <c r="R1907" i="1"/>
  <c r="R1406" i="1"/>
  <c r="R1908" i="1"/>
  <c r="R3802" i="1"/>
  <c r="R3803" i="1"/>
  <c r="R3804" i="1"/>
  <c r="R3805" i="1"/>
  <c r="R766" i="1"/>
  <c r="R3806" i="1"/>
  <c r="R3807" i="1"/>
  <c r="R3808" i="1"/>
  <c r="R1909" i="1"/>
  <c r="R3809" i="1"/>
  <c r="R3843" i="1"/>
  <c r="R3844" i="1"/>
  <c r="R3845" i="1"/>
  <c r="R1910" i="1"/>
  <c r="R1911" i="1"/>
  <c r="R3846" i="1"/>
  <c r="R3847" i="1"/>
  <c r="R3848" i="1"/>
  <c r="R3849" i="1"/>
  <c r="R3850" i="1"/>
  <c r="R3851" i="1"/>
  <c r="R3852" i="1"/>
  <c r="R3853" i="1"/>
  <c r="R3854" i="1"/>
  <c r="R3855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1407" i="1"/>
  <c r="R3856" i="1"/>
  <c r="R3857" i="1"/>
  <c r="R3858" i="1"/>
  <c r="R3859" i="1"/>
  <c r="R1912" i="1"/>
  <c r="R3860" i="1"/>
  <c r="R3861" i="1"/>
  <c r="R1913" i="1"/>
  <c r="R3862" i="1"/>
  <c r="R3863" i="1"/>
  <c r="R3864" i="1"/>
  <c r="R3865" i="1"/>
  <c r="R1551" i="1"/>
  <c r="R663" i="1"/>
  <c r="R3866" i="1"/>
  <c r="R963" i="1"/>
  <c r="R3867" i="1"/>
  <c r="R3868" i="1"/>
  <c r="R3869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3870" i="1"/>
  <c r="R1914" i="1"/>
  <c r="R3871" i="1"/>
  <c r="R3872" i="1"/>
  <c r="R1915" i="1"/>
  <c r="R3873" i="1"/>
  <c r="R3874" i="1"/>
  <c r="R1916" i="1"/>
  <c r="R1552" i="1"/>
  <c r="R1917" i="1"/>
  <c r="R3875" i="1"/>
  <c r="R3876" i="1"/>
  <c r="R3877" i="1"/>
  <c r="R3878" i="1"/>
  <c r="R3879" i="1"/>
  <c r="R3880" i="1"/>
  <c r="R3881" i="1"/>
  <c r="R3882" i="1"/>
  <c r="R3883" i="1"/>
  <c r="R1918" i="1"/>
  <c r="R928" i="1"/>
  <c r="R3884" i="1"/>
  <c r="R1919" i="1"/>
  <c r="R3885" i="1"/>
  <c r="R3886" i="1"/>
  <c r="R3887" i="1"/>
  <c r="R1553" i="1"/>
  <c r="R1173" i="1"/>
  <c r="R3888" i="1"/>
  <c r="R3889" i="1"/>
  <c r="R1554" i="1"/>
  <c r="R3890" i="1"/>
  <c r="R3891" i="1"/>
  <c r="R3892" i="1"/>
  <c r="R900" i="1"/>
  <c r="R576" i="1"/>
  <c r="R1090" i="1"/>
  <c r="R433" i="1"/>
  <c r="R1920" i="1"/>
  <c r="R1060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1921" i="1"/>
  <c r="R3893" i="1"/>
  <c r="R469" i="1"/>
  <c r="R1555" i="1"/>
  <c r="R929" i="1"/>
  <c r="R1010" i="1"/>
  <c r="R1922" i="1"/>
  <c r="R1983" i="1"/>
  <c r="R3894" i="1"/>
  <c r="R1984" i="1"/>
  <c r="R1556" i="1"/>
  <c r="R1985" i="1"/>
  <c r="R901" i="1"/>
  <c r="R3895" i="1"/>
  <c r="R616" i="1"/>
  <c r="R930" i="1"/>
  <c r="R664" i="1"/>
  <c r="R3896" i="1"/>
  <c r="R1408" i="1"/>
  <c r="R3897" i="1"/>
  <c r="R2663" i="1"/>
  <c r="R2664" i="1"/>
  <c r="R2665" i="1"/>
  <c r="R2666" i="1"/>
  <c r="R2667" i="1"/>
  <c r="R2668" i="1"/>
  <c r="R2669" i="1"/>
  <c r="R2670" i="1"/>
  <c r="R2671" i="1"/>
  <c r="R1091" i="1"/>
  <c r="R931" i="1"/>
  <c r="R475" i="1"/>
  <c r="R518" i="1"/>
  <c r="R157" i="1"/>
  <c r="R1011" i="1"/>
  <c r="R191" i="1"/>
  <c r="R677" i="1"/>
  <c r="R3898" i="1"/>
  <c r="R3899" i="1"/>
  <c r="R1986" i="1"/>
  <c r="R1987" i="1"/>
  <c r="R519" i="1"/>
  <c r="R3900" i="1"/>
  <c r="R1988" i="1"/>
  <c r="R3901" i="1"/>
  <c r="R3902" i="1"/>
  <c r="R3903" i="1"/>
  <c r="R3904" i="1"/>
  <c r="R3905" i="1"/>
  <c r="R932" i="1"/>
  <c r="R3906" i="1"/>
  <c r="R1989" i="1"/>
  <c r="R1990" i="1"/>
  <c r="R3907" i="1"/>
  <c r="R3908" i="1"/>
  <c r="R1092" i="1"/>
  <c r="R562" i="1"/>
  <c r="R3909" i="1"/>
  <c r="R3910" i="1"/>
  <c r="R1991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3911" i="1"/>
  <c r="R509" i="1"/>
  <c r="R3912" i="1"/>
  <c r="R1128" i="1"/>
  <c r="R600" i="1"/>
  <c r="R547" i="1"/>
  <c r="R520" i="1"/>
  <c r="R1992" i="1"/>
  <c r="R1993" i="1"/>
  <c r="R3913" i="1"/>
  <c r="R3914" i="1"/>
  <c r="R933" i="1"/>
  <c r="R665" i="1"/>
  <c r="R3915" i="1"/>
  <c r="R184" i="1"/>
  <c r="R964" i="1"/>
  <c r="R1994" i="1"/>
  <c r="R902" i="1"/>
  <c r="R934" i="1"/>
  <c r="R3916" i="1"/>
  <c r="R1995" i="1"/>
  <c r="R1996" i="1"/>
  <c r="R3917" i="1"/>
  <c r="R1997" i="1"/>
  <c r="R3918" i="1"/>
  <c r="R1557" i="1"/>
  <c r="R1998" i="1"/>
  <c r="R866" i="1"/>
  <c r="R3919" i="1"/>
  <c r="R965" i="1"/>
  <c r="R3920" i="1"/>
  <c r="R3921" i="1"/>
  <c r="R3922" i="1"/>
  <c r="R867" i="1"/>
  <c r="R1409" i="1"/>
  <c r="R1012" i="1"/>
  <c r="R3923" i="1"/>
  <c r="R563" i="1"/>
  <c r="R1558" i="1"/>
  <c r="R3924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1999" i="1"/>
  <c r="R3925" i="1"/>
  <c r="R3926" i="1"/>
  <c r="R1129" i="1"/>
  <c r="R481" i="1"/>
  <c r="R3927" i="1"/>
  <c r="R3928" i="1"/>
  <c r="R3929" i="1"/>
  <c r="R2000" i="1"/>
  <c r="R1174" i="1"/>
  <c r="R3930" i="1"/>
  <c r="R1559" i="1"/>
  <c r="R3931" i="1"/>
  <c r="R224" i="1"/>
  <c r="R192" i="1"/>
  <c r="R1130" i="1"/>
  <c r="R630" i="1"/>
  <c r="R3932" i="1"/>
  <c r="R1560" i="1"/>
  <c r="R1061" i="1"/>
  <c r="R482" i="1"/>
  <c r="R3933" i="1"/>
  <c r="R3934" i="1"/>
  <c r="R1561" i="1"/>
  <c r="R3935" i="1"/>
  <c r="R2001" i="1"/>
  <c r="R631" i="1"/>
  <c r="R225" i="1"/>
  <c r="R2002" i="1"/>
  <c r="R767" i="1"/>
  <c r="R1131" i="1"/>
  <c r="R3936" i="1"/>
  <c r="R437" i="1"/>
  <c r="R1132" i="1"/>
  <c r="R3937" i="1"/>
  <c r="R3938" i="1"/>
  <c r="R935" i="1"/>
  <c r="R1562" i="1"/>
  <c r="R3939" i="1"/>
  <c r="R588" i="1"/>
  <c r="R3940" i="1"/>
  <c r="R470" i="1"/>
  <c r="R666" i="1"/>
  <c r="R3941" i="1"/>
  <c r="R476" i="1"/>
  <c r="R1133" i="1"/>
  <c r="R3942" i="1"/>
  <c r="R3943" i="1"/>
  <c r="R438" i="1"/>
  <c r="R2123" i="1"/>
  <c r="R1410" i="1"/>
  <c r="R986" i="1"/>
  <c r="R2124" i="1"/>
  <c r="R3944" i="1"/>
  <c r="R1134" i="1"/>
  <c r="R617" i="1"/>
  <c r="R1135" i="1"/>
  <c r="R1175" i="1"/>
  <c r="R3945" i="1"/>
  <c r="R158" i="1"/>
  <c r="R2125" i="1"/>
  <c r="R3946" i="1"/>
  <c r="R2126" i="1"/>
  <c r="R1136" i="1"/>
  <c r="R678" i="1"/>
  <c r="R987" i="1"/>
  <c r="R3947" i="1"/>
  <c r="R1411" i="1"/>
  <c r="R3948" i="1"/>
  <c r="R3949" i="1"/>
  <c r="R445" i="1"/>
  <c r="R868" i="1"/>
  <c r="R3950" i="1"/>
  <c r="R3951" i="1"/>
  <c r="R160" i="1"/>
  <c r="R1013" i="1"/>
  <c r="R601" i="1"/>
  <c r="R548" i="1"/>
  <c r="R988" i="1"/>
  <c r="R549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3952" i="1"/>
  <c r="R632" i="1"/>
  <c r="R3953" i="1"/>
  <c r="R2127" i="1"/>
  <c r="R3954" i="1"/>
  <c r="R3955" i="1"/>
  <c r="R1176" i="1"/>
  <c r="R3956" i="1"/>
  <c r="R1412" i="1"/>
  <c r="R3957" i="1"/>
  <c r="R1563" i="1"/>
  <c r="R1014" i="1"/>
  <c r="R3958" i="1"/>
  <c r="R3959" i="1"/>
  <c r="R163" i="1"/>
  <c r="R691" i="1"/>
  <c r="R1564" i="1"/>
  <c r="R3960" i="1"/>
  <c r="R3961" i="1"/>
  <c r="R3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577" i="1"/>
  <c r="R3963" i="1"/>
  <c r="R3964" i="1"/>
  <c r="R3965" i="1"/>
  <c r="R3966" i="1"/>
  <c r="R3967" i="1"/>
  <c r="R3968" i="1"/>
  <c r="R3969" i="1"/>
  <c r="R1413" i="1"/>
  <c r="R3970" i="1"/>
  <c r="R3971" i="1"/>
  <c r="R149" i="1"/>
  <c r="R633" i="1"/>
  <c r="R936" i="1"/>
  <c r="R3972" i="1"/>
  <c r="R903" i="1"/>
  <c r="R1414" i="1"/>
  <c r="R3973" i="1"/>
  <c r="R869" i="1"/>
  <c r="R1415" i="1"/>
  <c r="R164" i="1"/>
  <c r="R3974" i="1"/>
  <c r="R3975" i="1"/>
  <c r="R3976" i="1"/>
  <c r="R989" i="1"/>
  <c r="R768" i="1"/>
  <c r="R3977" i="1"/>
  <c r="R3978" i="1"/>
  <c r="R2128" i="1"/>
  <c r="R3979" i="1"/>
  <c r="R3980" i="1"/>
  <c r="R3981" i="1"/>
  <c r="R3982" i="1"/>
  <c r="R904" i="1"/>
  <c r="R1565" i="1"/>
  <c r="R3983" i="1"/>
  <c r="R2129" i="1"/>
  <c r="R3984" i="1"/>
  <c r="R589" i="1"/>
  <c r="R1137" i="1"/>
  <c r="R704" i="1"/>
  <c r="R2130" i="1"/>
  <c r="R590" i="1"/>
  <c r="R3985" i="1"/>
  <c r="R3986" i="1"/>
  <c r="R1177" i="1"/>
  <c r="R692" i="1"/>
  <c r="R1178" i="1"/>
  <c r="R870" i="1"/>
  <c r="R769" i="1"/>
  <c r="R905" i="1"/>
  <c r="R434" i="1"/>
  <c r="R3987" i="1"/>
  <c r="R500" i="1"/>
  <c r="R226" i="1"/>
  <c r="R1179" i="1"/>
  <c r="R634" i="1"/>
  <c r="R3988" i="1"/>
  <c r="R571" i="1"/>
  <c r="R3989" i="1"/>
  <c r="R550" i="1"/>
  <c r="R1138" i="1"/>
  <c r="R1180" i="1"/>
  <c r="R3990" i="1"/>
  <c r="R1416" i="1"/>
  <c r="R175" i="1"/>
  <c r="R3991" i="1"/>
  <c r="R3992" i="1"/>
  <c r="R3993" i="1"/>
  <c r="R3994" i="1"/>
  <c r="R2131" i="1"/>
  <c r="R173" i="1"/>
  <c r="R148" i="1"/>
  <c r="R3995" i="1"/>
  <c r="R3996" i="1"/>
  <c r="R1181" i="1"/>
  <c r="R3997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154" i="1"/>
  <c r="R906" i="1"/>
  <c r="R3998" i="1"/>
  <c r="R1182" i="1"/>
  <c r="R2132" i="1"/>
  <c r="R907" i="1"/>
  <c r="R3999" i="1"/>
  <c r="R170" i="1"/>
  <c r="R4000" i="1"/>
  <c r="R937" i="1"/>
  <c r="R4001" i="1"/>
  <c r="R185" i="1"/>
  <c r="R4002" i="1"/>
  <c r="R2133" i="1"/>
  <c r="R179" i="1"/>
  <c r="R572" i="1"/>
  <c r="R4003" i="1"/>
  <c r="R1417" i="1"/>
  <c r="R4004" i="1"/>
  <c r="R210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4005" i="1"/>
  <c r="R4006" i="1"/>
  <c r="R4007" i="1"/>
  <c r="R189" i="1"/>
  <c r="R635" i="1"/>
  <c r="R461" i="1"/>
  <c r="R1183" i="1"/>
  <c r="R454" i="1"/>
  <c r="R4008" i="1"/>
  <c r="R493" i="1"/>
  <c r="R1062" i="1"/>
  <c r="R4009" i="1"/>
  <c r="R1093" i="1"/>
  <c r="R4010" i="1"/>
  <c r="R1566" i="1"/>
  <c r="R4011" i="1"/>
  <c r="R705" i="1"/>
  <c r="R4012" i="1"/>
  <c r="R1139" i="1"/>
  <c r="R1094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990" i="1"/>
  <c r="R1063" i="1"/>
  <c r="R966" i="1"/>
  <c r="R938" i="1"/>
  <c r="R770" i="1"/>
  <c r="R4013" i="1"/>
  <c r="R521" i="1"/>
  <c r="R885" i="1"/>
  <c r="R2134" i="1"/>
  <c r="R618" i="1"/>
  <c r="R679" i="1"/>
  <c r="R636" i="1"/>
  <c r="R680" i="1"/>
  <c r="R4014" i="1"/>
  <c r="R1567" i="1"/>
  <c r="R4015" i="1"/>
  <c r="R4016" i="1"/>
  <c r="R967" i="1"/>
  <c r="R1568" i="1"/>
  <c r="R2135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2136" i="1"/>
  <c r="R1418" i="1"/>
  <c r="R4017" i="1"/>
  <c r="R4018" i="1"/>
  <c r="R4019" i="1"/>
  <c r="R165" i="1"/>
  <c r="R2137" i="1"/>
  <c r="R1569" i="1"/>
  <c r="R4020" i="1"/>
  <c r="R128" i="1"/>
  <c r="R2138" i="1"/>
  <c r="R1184" i="1"/>
  <c r="R1185" i="1"/>
  <c r="R991" i="1"/>
  <c r="R4021" i="1"/>
  <c r="R637" i="1"/>
  <c r="R4022" i="1"/>
  <c r="R4023" i="1"/>
  <c r="R4024" i="1"/>
  <c r="R501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992" i="1"/>
  <c r="R602" i="1"/>
  <c r="R619" i="1"/>
  <c r="R235" i="1"/>
  <c r="R1570" i="1"/>
  <c r="R1419" i="1"/>
  <c r="R706" i="1"/>
  <c r="R707" i="1"/>
  <c r="R1064" i="1"/>
  <c r="R1226" i="1"/>
  <c r="R471" i="1"/>
  <c r="R4025" i="1"/>
  <c r="R4026" i="1"/>
  <c r="R708" i="1"/>
  <c r="R1420" i="1"/>
  <c r="R4027" i="1"/>
  <c r="R1140" i="1"/>
  <c r="R1571" i="1"/>
  <c r="R4028" i="1"/>
  <c r="R681" i="1"/>
  <c r="R1141" i="1"/>
  <c r="R4029" i="1"/>
  <c r="R4030" i="1"/>
  <c r="R2139" i="1"/>
  <c r="R551" i="1"/>
  <c r="R2140" i="1"/>
  <c r="R886" i="1"/>
  <c r="R4031" i="1"/>
  <c r="R1421" i="1"/>
  <c r="R771" i="1"/>
  <c r="R1422" i="1"/>
  <c r="R4032" i="1"/>
  <c r="R4033" i="1"/>
  <c r="R4034" i="1"/>
  <c r="R4035" i="1"/>
  <c r="R181" i="1"/>
  <c r="R1142" i="1"/>
  <c r="R4036" i="1"/>
  <c r="R4037" i="1"/>
  <c r="R887" i="1"/>
  <c r="R1143" i="1"/>
  <c r="R4038" i="1"/>
  <c r="R4039" i="1"/>
  <c r="R4040" i="1"/>
  <c r="R4041" i="1"/>
  <c r="R4042" i="1"/>
  <c r="R1572" i="1"/>
  <c r="R552" i="1"/>
  <c r="R2141" i="1"/>
  <c r="R693" i="1"/>
  <c r="R477" i="1"/>
  <c r="R4043" i="1"/>
  <c r="R603" i="1"/>
  <c r="R1423" i="1"/>
  <c r="R1144" i="1"/>
  <c r="R939" i="1"/>
  <c r="R682" i="1"/>
  <c r="R478" i="1"/>
  <c r="R2142" i="1"/>
  <c r="R1145" i="1"/>
  <c r="R2143" i="1"/>
  <c r="R196" i="1"/>
  <c r="R4044" i="1"/>
  <c r="R4045" i="1"/>
  <c r="R908" i="1"/>
  <c r="R150" i="1"/>
  <c r="R772" i="1"/>
  <c r="R993" i="1"/>
  <c r="R4046" i="1"/>
  <c r="R1424" i="1"/>
  <c r="R446" i="1"/>
  <c r="R4047" i="1"/>
  <c r="R968" i="1"/>
  <c r="R455" i="1"/>
  <c r="R4048" i="1"/>
  <c r="R4049" i="1"/>
  <c r="R4050" i="1"/>
  <c r="R4051" i="1"/>
  <c r="R1573" i="1"/>
  <c r="R1146" i="1"/>
  <c r="R4052" i="1"/>
  <c r="R1015" i="1"/>
  <c r="R909" i="1"/>
  <c r="R773" i="1"/>
  <c r="R969" i="1"/>
  <c r="R4053" i="1"/>
  <c r="R2144" i="1"/>
  <c r="R888" i="1"/>
  <c r="R1574" i="1"/>
  <c r="R4054" i="1"/>
  <c r="R4055" i="1"/>
  <c r="R4056" i="1"/>
  <c r="R709" i="1"/>
  <c r="R940" i="1"/>
  <c r="R214" i="1"/>
  <c r="R4057" i="1"/>
  <c r="R129" i="1"/>
  <c r="R910" i="1"/>
  <c r="R4058" i="1"/>
  <c r="R4059" i="1"/>
  <c r="R2145" i="1"/>
  <c r="R4060" i="1"/>
  <c r="R456" i="1"/>
  <c r="R4061" i="1"/>
  <c r="R4062" i="1"/>
  <c r="R1425" i="1"/>
  <c r="R1426" i="1"/>
  <c r="R4063" i="1"/>
  <c r="R710" i="1"/>
  <c r="R2146" i="1"/>
  <c r="R4064" i="1"/>
  <c r="R4065" i="1"/>
  <c r="R4066" i="1"/>
  <c r="R4067" i="1"/>
  <c r="R578" i="1"/>
  <c r="R4068" i="1"/>
  <c r="R4069" i="1"/>
  <c r="R483" i="1"/>
  <c r="R579" i="1"/>
  <c r="R1575" i="1"/>
  <c r="R4070" i="1"/>
  <c r="R1427" i="1"/>
  <c r="R4071" i="1"/>
  <c r="R1095" i="1"/>
  <c r="R871" i="1"/>
  <c r="R2147" i="1"/>
  <c r="R580" i="1"/>
  <c r="R941" i="1"/>
  <c r="R1065" i="1"/>
  <c r="R4072" i="1"/>
  <c r="R2148" i="1"/>
  <c r="R620" i="1"/>
  <c r="R136" i="1"/>
  <c r="R484" i="1"/>
  <c r="R4073" i="1"/>
  <c r="R199" i="1"/>
  <c r="R2149" i="1"/>
  <c r="R942" i="1"/>
  <c r="R1576" i="1"/>
  <c r="R683" i="1"/>
  <c r="R1227" i="1"/>
  <c r="R638" i="1"/>
  <c r="R462" i="1"/>
  <c r="R1096" i="1"/>
  <c r="R485" i="1"/>
  <c r="R970" i="1"/>
  <c r="R439" i="1"/>
  <c r="R1577" i="1"/>
  <c r="R4074" i="1"/>
  <c r="R1228" i="1"/>
  <c r="R639" i="1"/>
  <c r="R1147" i="1"/>
  <c r="R4075" i="1"/>
  <c r="R4076" i="1"/>
  <c r="R463" i="1"/>
  <c r="R694" i="1"/>
  <c r="R4077" i="1"/>
  <c r="R176" i="1"/>
  <c r="R695" i="1"/>
  <c r="R4078" i="1"/>
  <c r="R440" i="1"/>
  <c r="R1578" i="1"/>
  <c r="R971" i="1"/>
  <c r="R4079" i="1"/>
  <c r="R2150" i="1"/>
  <c r="R4080" i="1"/>
  <c r="R4081" i="1"/>
  <c r="R1097" i="1"/>
  <c r="R1229" i="1"/>
  <c r="R581" i="1"/>
  <c r="R1016" i="1"/>
  <c r="R4082" i="1"/>
  <c r="R2151" i="1"/>
  <c r="R4083" i="1"/>
  <c r="R4084" i="1"/>
  <c r="R872" i="1"/>
  <c r="R2152" i="1"/>
  <c r="R994" i="1"/>
  <c r="R2153" i="1"/>
  <c r="R696" i="1"/>
  <c r="R2154" i="1"/>
  <c r="R144" i="1"/>
  <c r="R4085" i="1"/>
  <c r="R2155" i="1"/>
  <c r="R1148" i="1"/>
  <c r="R4086" i="1"/>
  <c r="R1066" i="1"/>
  <c r="R542" i="1"/>
  <c r="R4087" i="1"/>
  <c r="R711" i="1"/>
  <c r="R4088" i="1"/>
  <c r="R1067" i="1"/>
  <c r="R564" i="1"/>
  <c r="R2156" i="1"/>
  <c r="R447" i="1"/>
  <c r="R204" i="1"/>
  <c r="R943" i="1"/>
  <c r="R911" i="1"/>
  <c r="R166" i="1"/>
  <c r="R494" i="1"/>
  <c r="R4089" i="1"/>
  <c r="R4090" i="1"/>
  <c r="R4091" i="1"/>
  <c r="R441" i="1"/>
  <c r="R4092" i="1"/>
  <c r="R1017" i="1"/>
  <c r="R1579" i="1"/>
  <c r="R684" i="1"/>
  <c r="R4093" i="1"/>
  <c r="R4094" i="1"/>
  <c r="R4095" i="1"/>
  <c r="R442" i="1"/>
  <c r="R604" i="1"/>
  <c r="R4096" i="1"/>
  <c r="R685" i="1"/>
  <c r="R182" i="1"/>
  <c r="R605" i="1"/>
  <c r="R1428" i="1"/>
  <c r="R1429" i="1"/>
  <c r="R1430" i="1"/>
  <c r="R4097" i="1"/>
  <c r="R1580" i="1"/>
  <c r="R2157" i="1"/>
  <c r="R667" i="1"/>
  <c r="R2158" i="1"/>
  <c r="R4098" i="1"/>
  <c r="R161" i="1"/>
  <c r="R2159" i="1"/>
  <c r="R472" i="1"/>
  <c r="R697" i="1"/>
  <c r="R4099" i="1"/>
  <c r="R4100" i="1"/>
  <c r="R2160" i="1"/>
  <c r="R553" i="1"/>
  <c r="R510" i="1"/>
  <c r="R4101" i="1"/>
  <c r="R995" i="1"/>
  <c r="R4102" i="1"/>
  <c r="R4103" i="1"/>
  <c r="R4104" i="1"/>
  <c r="R712" i="1"/>
  <c r="R1581" i="1"/>
  <c r="R606" i="1"/>
  <c r="R4105" i="1"/>
  <c r="R4106" i="1"/>
  <c r="R1149" i="1"/>
  <c r="R4107" i="1"/>
  <c r="R944" i="1"/>
  <c r="R1150" i="1"/>
  <c r="R1431" i="1"/>
  <c r="R889" i="1"/>
  <c r="R4108" i="1"/>
  <c r="R1582" i="1"/>
  <c r="R448" i="1"/>
  <c r="R1432" i="1"/>
  <c r="R945" i="1"/>
  <c r="R4109" i="1"/>
  <c r="R4110" i="1"/>
  <c r="R2161" i="1"/>
  <c r="R4111" i="1"/>
  <c r="R4112" i="1"/>
  <c r="R554" i="1"/>
  <c r="R972" i="1"/>
  <c r="R621" i="1"/>
  <c r="R1068" i="1"/>
  <c r="R141" i="1"/>
  <c r="R1583" i="1"/>
  <c r="R1584" i="1"/>
  <c r="R4113" i="1"/>
  <c r="R511" i="1"/>
  <c r="R143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2162" i="1"/>
  <c r="Q2343" i="1"/>
  <c r="Q2344" i="1"/>
  <c r="Q2345" i="1"/>
  <c r="Q2346" i="1"/>
  <c r="Q774" i="1"/>
  <c r="Q1069" i="1"/>
  <c r="Q1434" i="1"/>
  <c r="Q1435" i="1"/>
  <c r="Q2347" i="1"/>
  <c r="Q2348" i="1"/>
  <c r="Q2349" i="1"/>
  <c r="Q946" i="1"/>
  <c r="Q2350" i="1"/>
  <c r="Q2351" i="1"/>
  <c r="Q873" i="1"/>
  <c r="Q2352" i="1"/>
  <c r="Q2353" i="1"/>
  <c r="Q1230" i="1"/>
  <c r="Q126" i="1"/>
  <c r="Q2354" i="1"/>
  <c r="Q912" i="1"/>
  <c r="Q2355" i="1"/>
  <c r="Q2356" i="1"/>
  <c r="Q512" i="1"/>
  <c r="Q996" i="1"/>
  <c r="Q1585" i="1"/>
  <c r="Q2357" i="1"/>
  <c r="Q2358" i="1"/>
  <c r="Q1586" i="1"/>
  <c r="Q582" i="1"/>
  <c r="Q2359" i="1"/>
  <c r="Q2360" i="1"/>
  <c r="Q1587" i="1"/>
  <c r="Q1231" i="1"/>
  <c r="Q2361" i="1"/>
  <c r="Q1098" i="1"/>
  <c r="Q2362" i="1"/>
  <c r="Q2363" i="1"/>
  <c r="Q2364" i="1"/>
  <c r="Q2365" i="1"/>
  <c r="Q2366" i="1"/>
  <c r="Q698" i="1"/>
  <c r="Q2367" i="1"/>
  <c r="Q1588" i="1"/>
  <c r="Q2368" i="1"/>
  <c r="Q162" i="1"/>
  <c r="Q2369" i="1"/>
  <c r="Q1151" i="1"/>
  <c r="Q591" i="1"/>
  <c r="Q1232" i="1"/>
  <c r="Q2370" i="1"/>
  <c r="Q2371" i="1"/>
  <c r="Q2372" i="1"/>
  <c r="Q2373" i="1"/>
  <c r="Q1070" i="1"/>
  <c r="Q2374" i="1"/>
  <c r="Q236" i="1"/>
  <c r="Q2375" i="1"/>
  <c r="Q622" i="1"/>
  <c r="Q473" i="1"/>
  <c r="Q607" i="1"/>
  <c r="Q2376" i="1"/>
  <c r="Q449" i="1"/>
  <c r="Q1233" i="1"/>
  <c r="Q1071" i="1"/>
  <c r="Q2377" i="1"/>
  <c r="Q699" i="1"/>
  <c r="Q2378" i="1"/>
  <c r="Q2379" i="1"/>
  <c r="Q2380" i="1"/>
  <c r="Q1099" i="1"/>
  <c r="Q2381" i="1"/>
  <c r="Q2382" i="1"/>
  <c r="Q2383" i="1"/>
  <c r="Q2384" i="1"/>
  <c r="Q220" i="1"/>
  <c r="Q947" i="1"/>
  <c r="Q1589" i="1"/>
  <c r="Q2385" i="1"/>
  <c r="Q555" i="1"/>
  <c r="Q171" i="1"/>
  <c r="Q2386" i="1"/>
  <c r="Q495" i="1"/>
  <c r="Q186" i="1"/>
  <c r="Q700" i="1"/>
  <c r="Q2387" i="1"/>
  <c r="Q713" i="1"/>
  <c r="Q2388" i="1"/>
  <c r="Q2389" i="1"/>
  <c r="Q565" i="1"/>
  <c r="Q211" i="1"/>
  <c r="Q2390" i="1"/>
  <c r="Q2391" i="1"/>
  <c r="Q2392" i="1"/>
  <c r="Q2393" i="1"/>
  <c r="Q177" i="1"/>
  <c r="Q890" i="1"/>
  <c r="Q1436" i="1"/>
  <c r="Q668" i="1"/>
  <c r="Q1590" i="1"/>
  <c r="Q2394" i="1"/>
  <c r="Q874" i="1"/>
  <c r="Q2395" i="1"/>
  <c r="Q2396" i="1"/>
  <c r="Q2397" i="1"/>
  <c r="Q1591" i="1"/>
  <c r="Q2398" i="1"/>
  <c r="Q2399" i="1"/>
  <c r="Q2400" i="1"/>
  <c r="Q2401" i="1"/>
  <c r="Q2402" i="1"/>
  <c r="Q1234" i="1"/>
  <c r="Q2403" i="1"/>
  <c r="Q237" i="1"/>
  <c r="Q2404" i="1"/>
  <c r="Q2405" i="1"/>
  <c r="Q2406" i="1"/>
  <c r="Q2407" i="1"/>
  <c r="Q566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2408" i="1"/>
  <c r="Q1437" i="1"/>
  <c r="Q1592" i="1"/>
  <c r="Q1593" i="1"/>
  <c r="Q1018" i="1"/>
  <c r="Q2409" i="1"/>
  <c r="Q1594" i="1"/>
  <c r="Q2410" i="1"/>
  <c r="Q1072" i="1"/>
  <c r="Q2411" i="1"/>
  <c r="Q1438" i="1"/>
  <c r="Q775" i="1"/>
  <c r="Q948" i="1"/>
  <c r="Q2412" i="1"/>
  <c r="Q1100" i="1"/>
  <c r="Q2413" i="1"/>
  <c r="Q2414" i="1"/>
  <c r="Q2415" i="1"/>
  <c r="Q973" i="1"/>
  <c r="Q2416" i="1"/>
  <c r="Q2417" i="1"/>
  <c r="Q2418" i="1"/>
  <c r="Q426" i="1"/>
  <c r="Q2419" i="1"/>
  <c r="Q1101" i="1"/>
  <c r="Q2420" i="1"/>
  <c r="Q1019" i="1"/>
  <c r="Q2421" i="1"/>
  <c r="Q1235" i="1"/>
  <c r="Q1439" i="1"/>
  <c r="Q1595" i="1"/>
  <c r="Q2422" i="1"/>
  <c r="Q155" i="1"/>
  <c r="Q2423" i="1"/>
  <c r="Q1596" i="1"/>
  <c r="Q2424" i="1"/>
  <c r="Q1597" i="1"/>
  <c r="Q2425" i="1"/>
  <c r="Q997" i="1"/>
  <c r="Q2426" i="1"/>
  <c r="Q2427" i="1"/>
  <c r="Q2428" i="1"/>
  <c r="Q2429" i="1"/>
  <c r="Q1440" i="1"/>
  <c r="Q2430" i="1"/>
  <c r="Q543" i="1"/>
  <c r="Q1598" i="1"/>
  <c r="Q592" i="1"/>
  <c r="Q2431" i="1"/>
  <c r="Q2432" i="1"/>
  <c r="Q1599" i="1"/>
  <c r="Q891" i="1"/>
  <c r="Q669" i="1"/>
  <c r="Q1236" i="1"/>
  <c r="Q2433" i="1"/>
  <c r="Q2434" i="1"/>
  <c r="Q1441" i="1"/>
  <c r="Q2435" i="1"/>
  <c r="Q2436" i="1"/>
  <c r="Q474" i="1"/>
  <c r="Q640" i="1"/>
  <c r="Q1073" i="1"/>
  <c r="Q2437" i="1"/>
  <c r="Q190" i="1"/>
  <c r="Q2438" i="1"/>
  <c r="Q593" i="1"/>
  <c r="Q2439" i="1"/>
  <c r="Q2440" i="1"/>
  <c r="Q2441" i="1"/>
  <c r="Q2442" i="1"/>
  <c r="Q2503" i="1"/>
  <c r="Q2504" i="1"/>
  <c r="Q2505" i="1"/>
  <c r="Q2506" i="1"/>
  <c r="Q2507" i="1"/>
  <c r="Q2508" i="1"/>
  <c r="Q2509" i="1"/>
  <c r="Q1600" i="1"/>
  <c r="Q1102" i="1"/>
  <c r="Q949" i="1"/>
  <c r="Q1237" i="1"/>
  <c r="Q2510" i="1"/>
  <c r="Q1601" i="1"/>
  <c r="Q1442" i="1"/>
  <c r="Q1602" i="1"/>
  <c r="Q2511" i="1"/>
  <c r="Q2512" i="1"/>
  <c r="Q1238" i="1"/>
  <c r="Q1703" i="1"/>
  <c r="Q2513" i="1"/>
  <c r="Q2514" i="1"/>
  <c r="Q1239" i="1"/>
  <c r="Q2515" i="1"/>
  <c r="Q776" i="1"/>
  <c r="Q1240" i="1"/>
  <c r="Q567" i="1"/>
  <c r="Q2516" i="1"/>
  <c r="Q1704" i="1"/>
  <c r="Q2517" i="1"/>
  <c r="Q583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2518" i="1"/>
  <c r="Q1705" i="1"/>
  <c r="Q2519" i="1"/>
  <c r="Q2520" i="1"/>
  <c r="Q1706" i="1"/>
  <c r="Q544" i="1"/>
  <c r="Q2521" i="1"/>
  <c r="Q2522" i="1"/>
  <c r="Q2563" i="1"/>
  <c r="Q1241" i="1"/>
  <c r="Q1707" i="1"/>
  <c r="Q1103" i="1"/>
  <c r="Q2564" i="1"/>
  <c r="Q2565" i="1"/>
  <c r="Q443" i="1"/>
  <c r="Q2566" i="1"/>
  <c r="Q1242" i="1"/>
  <c r="Q1708" i="1"/>
  <c r="Q2567" i="1"/>
  <c r="Q2568" i="1"/>
  <c r="Q2569" i="1"/>
  <c r="Q2570" i="1"/>
  <c r="Q2571" i="1"/>
  <c r="Q2572" i="1"/>
  <c r="Q2573" i="1"/>
  <c r="Q2574" i="1"/>
  <c r="Q2575" i="1"/>
  <c r="Q2576" i="1"/>
  <c r="Q1709" i="1"/>
  <c r="Q1710" i="1"/>
  <c r="Q2577" i="1"/>
  <c r="Q2578" i="1"/>
  <c r="Q2579" i="1"/>
  <c r="Q2580" i="1"/>
  <c r="Q1711" i="1"/>
  <c r="Q2581" i="1"/>
  <c r="Q2582" i="1"/>
  <c r="Q2583" i="1"/>
  <c r="Q2584" i="1"/>
  <c r="Q1712" i="1"/>
  <c r="Q2585" i="1"/>
  <c r="Q2586" i="1"/>
  <c r="Q2587" i="1"/>
  <c r="Q2588" i="1"/>
  <c r="Q1713" i="1"/>
  <c r="Q2589" i="1"/>
  <c r="Q1714" i="1"/>
  <c r="Q974" i="1"/>
  <c r="Q1243" i="1"/>
  <c r="Q2590" i="1"/>
  <c r="Q1152" i="1"/>
  <c r="Q2591" i="1"/>
  <c r="Q1244" i="1"/>
  <c r="Q584" i="1"/>
  <c r="Q2592" i="1"/>
  <c r="Q2593" i="1"/>
  <c r="Q2594" i="1"/>
  <c r="Q2595" i="1"/>
  <c r="Q464" i="1"/>
  <c r="Q2596" i="1"/>
  <c r="Q1443" i="1"/>
  <c r="Q1715" i="1"/>
  <c r="Q2597" i="1"/>
  <c r="Q1153" i="1"/>
  <c r="Q2598" i="1"/>
  <c r="Q1245" i="1"/>
  <c r="Q2599" i="1"/>
  <c r="Q2600" i="1"/>
  <c r="Q1716" i="1"/>
  <c r="Q1717" i="1"/>
  <c r="Q2601" i="1"/>
  <c r="Q2602" i="1"/>
  <c r="Q2643" i="1"/>
  <c r="Q608" i="1"/>
  <c r="Q2644" i="1"/>
  <c r="Q2645" i="1"/>
  <c r="Q2646" i="1"/>
  <c r="Q1306" i="1"/>
  <c r="Q2647" i="1"/>
  <c r="Q2648" i="1"/>
  <c r="Q1718" i="1"/>
  <c r="Q1719" i="1"/>
  <c r="Q1074" i="1"/>
  <c r="Q2649" i="1"/>
  <c r="Q2650" i="1"/>
  <c r="Q2651" i="1"/>
  <c r="Q686" i="1"/>
  <c r="Q2652" i="1"/>
  <c r="Q2653" i="1"/>
  <c r="Q2654" i="1"/>
  <c r="Q2655" i="1"/>
  <c r="Q1720" i="1"/>
  <c r="Q2656" i="1"/>
  <c r="Q892" i="1"/>
  <c r="Q2657" i="1"/>
  <c r="Q2658" i="1"/>
  <c r="Q2659" i="1"/>
  <c r="Q2660" i="1"/>
  <c r="Q2661" i="1"/>
  <c r="Q2662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1307" i="1"/>
  <c r="Q1721" i="1"/>
  <c r="Q2672" i="1"/>
  <c r="Q2673" i="1"/>
  <c r="Q998" i="1"/>
  <c r="Q641" i="1"/>
  <c r="Q2674" i="1"/>
  <c r="Q950" i="1"/>
  <c r="Q1104" i="1"/>
  <c r="Q594" i="1"/>
  <c r="Q502" i="1"/>
  <c r="Q427" i="1"/>
  <c r="Q595" i="1"/>
  <c r="Q2675" i="1"/>
  <c r="Q2676" i="1"/>
  <c r="Q714" i="1"/>
  <c r="Q1722" i="1"/>
  <c r="Q556" i="1"/>
  <c r="Q1154" i="1"/>
  <c r="Q715" i="1"/>
  <c r="Q557" i="1"/>
  <c r="Q2677" i="1"/>
  <c r="Q2678" i="1"/>
  <c r="Q1723" i="1"/>
  <c r="Q1020" i="1"/>
  <c r="Q513" i="1"/>
  <c r="Q2679" i="1"/>
  <c r="Q1155" i="1"/>
  <c r="Q139" i="1"/>
  <c r="Q172" i="1"/>
  <c r="Q893" i="1"/>
  <c r="Q1724" i="1"/>
  <c r="Q1021" i="1"/>
  <c r="Q457" i="1"/>
  <c r="Q2680" i="1"/>
  <c r="Q1725" i="1"/>
  <c r="Q2681" i="1"/>
  <c r="Q205" i="1"/>
  <c r="Q716" i="1"/>
  <c r="Q132" i="1"/>
  <c r="Q1308" i="1"/>
  <c r="Q545" i="1"/>
  <c r="Q486" i="1"/>
  <c r="Q1075" i="1"/>
  <c r="Q1726" i="1"/>
  <c r="Q1727" i="1"/>
  <c r="Q2682" i="1"/>
  <c r="Q134" i="1"/>
  <c r="Q596" i="1"/>
  <c r="Q2683" i="1"/>
  <c r="Q2684" i="1"/>
  <c r="Q465" i="1"/>
  <c r="Q2685" i="1"/>
  <c r="Q1728" i="1"/>
  <c r="Q717" i="1"/>
  <c r="Q1105" i="1"/>
  <c r="Q951" i="1"/>
  <c r="Q2686" i="1"/>
  <c r="Q1729" i="1"/>
  <c r="Q1730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2687" i="1"/>
  <c r="Q1106" i="1"/>
  <c r="Q2688" i="1"/>
  <c r="Q2689" i="1"/>
  <c r="Q2690" i="1"/>
  <c r="Q450" i="1"/>
  <c r="Q2691" i="1"/>
  <c r="Q1156" i="1"/>
  <c r="Q2692" i="1"/>
  <c r="Q227" i="1"/>
  <c r="Q2693" i="1"/>
  <c r="Q2694" i="1"/>
  <c r="Q1309" i="1"/>
  <c r="Q1731" i="1"/>
  <c r="Q142" i="1"/>
  <c r="Q1444" i="1"/>
  <c r="Q187" i="1"/>
  <c r="Q1732" i="1"/>
  <c r="Q2695" i="1"/>
  <c r="Q1310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670" i="1"/>
  <c r="Q1445" i="1"/>
  <c r="Q2696" i="1"/>
  <c r="Q1107" i="1"/>
  <c r="Q221" i="1"/>
  <c r="Q1446" i="1"/>
  <c r="Q671" i="1"/>
  <c r="Q573" i="1"/>
  <c r="Q2697" i="1"/>
  <c r="Q894" i="1"/>
  <c r="Q2698" i="1"/>
  <c r="Q1108" i="1"/>
  <c r="Q1733" i="1"/>
  <c r="Q1734" i="1"/>
  <c r="Q574" i="1"/>
  <c r="Q2699" i="1"/>
  <c r="Q228" i="1"/>
  <c r="Q145" i="1"/>
  <c r="Q1735" i="1"/>
  <c r="Q487" i="1"/>
  <c r="Q1311" i="1"/>
  <c r="Q1736" i="1"/>
  <c r="Q623" i="1"/>
  <c r="Q238" i="1"/>
  <c r="Q1737" i="1"/>
  <c r="Q137" i="1"/>
  <c r="Q229" i="1"/>
  <c r="Q2700" i="1"/>
  <c r="Q1042" i="1"/>
  <c r="Q975" i="1"/>
  <c r="Q1157" i="1"/>
  <c r="Q1312" i="1"/>
  <c r="Q230" i="1"/>
  <c r="Q952" i="1"/>
  <c r="Q428" i="1"/>
  <c r="Q1447" i="1"/>
  <c r="Q239" i="1"/>
  <c r="Q2701" i="1"/>
  <c r="Q1313" i="1"/>
  <c r="Q444" i="1"/>
  <c r="Q2702" i="1"/>
  <c r="Q2743" i="1"/>
  <c r="Q2744" i="1"/>
  <c r="Q1314" i="1"/>
  <c r="Q2745" i="1"/>
  <c r="Q1315" i="1"/>
  <c r="Q2746" i="1"/>
  <c r="Q2747" i="1"/>
  <c r="Q2748" i="1"/>
  <c r="Q1316" i="1"/>
  <c r="Q597" i="1"/>
  <c r="Q2749" i="1"/>
  <c r="Q1738" i="1"/>
  <c r="Q1043" i="1"/>
  <c r="Q2750" i="1"/>
  <c r="Q1076" i="1"/>
  <c r="Q2751" i="1"/>
  <c r="Q1739" i="1"/>
  <c r="Q1109" i="1"/>
  <c r="Q1740" i="1"/>
  <c r="Q2752" i="1"/>
  <c r="Q488" i="1"/>
  <c r="Q609" i="1"/>
  <c r="Q1448" i="1"/>
  <c r="Q913" i="1"/>
  <c r="Q1317" i="1"/>
  <c r="Q2753" i="1"/>
  <c r="Q2754" i="1"/>
  <c r="Q914" i="1"/>
  <c r="Q2755" i="1"/>
  <c r="Q435" i="1"/>
  <c r="Q1044" i="1"/>
  <c r="Q718" i="1"/>
  <c r="Q1077" i="1"/>
  <c r="Q496" i="1"/>
  <c r="Q1741" i="1"/>
  <c r="Q2756" i="1"/>
  <c r="Q1742" i="1"/>
  <c r="Q2757" i="1"/>
  <c r="Q1766" i="1"/>
  <c r="Q687" i="1"/>
  <c r="Q1449" i="1"/>
  <c r="Q976" i="1"/>
  <c r="Q953" i="1"/>
  <c r="Q875" i="1"/>
  <c r="Q1450" i="1"/>
  <c r="Q1451" i="1"/>
  <c r="Q2758" i="1"/>
  <c r="Q895" i="1"/>
  <c r="Q1767" i="1"/>
  <c r="Q514" i="1"/>
  <c r="Q436" i="1"/>
  <c r="Q240" i="1"/>
  <c r="Q1768" i="1"/>
  <c r="Q215" i="1"/>
  <c r="Q1078" i="1"/>
  <c r="Q1452" i="1"/>
  <c r="Q1453" i="1"/>
  <c r="Q915" i="1"/>
  <c r="Q429" i="1"/>
  <c r="Q206" i="1"/>
  <c r="Q222" i="1"/>
  <c r="Q515" i="1"/>
  <c r="Q1769" i="1"/>
  <c r="Q1770" i="1"/>
  <c r="Q1771" i="1"/>
  <c r="Q719" i="1"/>
  <c r="Q672" i="1"/>
  <c r="Q1772" i="1"/>
  <c r="Q200" i="1"/>
  <c r="Q207" i="1"/>
  <c r="Q2759" i="1"/>
  <c r="Q458" i="1"/>
  <c r="Q1454" i="1"/>
  <c r="Q1773" i="1"/>
  <c r="Q1318" i="1"/>
  <c r="Q1455" i="1"/>
  <c r="Q466" i="1"/>
  <c r="Q178" i="1"/>
  <c r="Q131" i="1"/>
  <c r="Q720" i="1"/>
  <c r="Q2760" i="1"/>
  <c r="Q2761" i="1"/>
  <c r="Q497" i="1"/>
  <c r="Q1774" i="1"/>
  <c r="Q1079" i="1"/>
  <c r="Q876" i="1"/>
  <c r="Q877" i="1"/>
  <c r="Q2762" i="1"/>
  <c r="Q688" i="1"/>
  <c r="Q2763" i="1"/>
  <c r="Q1158" i="1"/>
  <c r="Q2764" i="1"/>
  <c r="Q568" i="1"/>
  <c r="Q1456" i="1"/>
  <c r="Q1045" i="1"/>
  <c r="Q1457" i="1"/>
  <c r="Q1775" i="1"/>
  <c r="Q167" i="1"/>
  <c r="Q999" i="1"/>
  <c r="Q1458" i="1"/>
  <c r="Q124" i="1"/>
  <c r="Q498" i="1"/>
  <c r="Q701" i="1"/>
  <c r="Q133" i="1"/>
  <c r="Q138" i="1"/>
  <c r="Q1080" i="1"/>
  <c r="Q213" i="1"/>
  <c r="Q2765" i="1"/>
  <c r="Q878" i="1"/>
  <c r="Q2766" i="1"/>
  <c r="Q2767" i="1"/>
  <c r="Q122" i="1"/>
  <c r="Q459" i="1"/>
  <c r="Q489" i="1"/>
  <c r="Q1319" i="1"/>
  <c r="Q1320" i="1"/>
  <c r="Q585" i="1"/>
  <c r="Q1321" i="1"/>
  <c r="Q20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2768" i="1"/>
  <c r="Q2769" i="1"/>
  <c r="Q1459" i="1"/>
  <c r="Q977" i="1"/>
  <c r="Q2770" i="1"/>
  <c r="Q1322" i="1"/>
  <c r="Q2771" i="1"/>
  <c r="Q2772" i="1"/>
  <c r="Q1776" i="1"/>
  <c r="Q2773" i="1"/>
  <c r="Q2774" i="1"/>
  <c r="Q2775" i="1"/>
  <c r="Q2776" i="1"/>
  <c r="Q1777" i="1"/>
  <c r="Q2777" i="1"/>
  <c r="Q2778" i="1"/>
  <c r="Q2779" i="1"/>
  <c r="Q2780" i="1"/>
  <c r="Q2781" i="1"/>
  <c r="Q2782" i="1"/>
  <c r="Q1778" i="1"/>
  <c r="Q2843" i="1"/>
  <c r="Q127" i="1"/>
  <c r="Q2844" i="1"/>
  <c r="Q978" i="1"/>
  <c r="Q1323" i="1"/>
  <c r="Q1324" i="1"/>
  <c r="Q558" i="1"/>
  <c r="Q2845" i="1"/>
  <c r="Q430" i="1"/>
  <c r="Q1779" i="1"/>
  <c r="Q2846" i="1"/>
  <c r="Q2847" i="1"/>
  <c r="Q1780" i="1"/>
  <c r="Q1081" i="1"/>
  <c r="Q1110" i="1"/>
  <c r="Q156" i="1"/>
  <c r="Q503" i="1"/>
  <c r="Q1000" i="1"/>
  <c r="Q1325" i="1"/>
  <c r="Q979" i="1"/>
  <c r="Q2848" i="1"/>
  <c r="Q1781" i="1"/>
  <c r="Q1782" i="1"/>
  <c r="Q2849" i="1"/>
  <c r="Q1326" i="1"/>
  <c r="Q2850" i="1"/>
  <c r="Q2851" i="1"/>
  <c r="Q777" i="1"/>
  <c r="Q1001" i="1"/>
  <c r="Q2852" i="1"/>
  <c r="Q879" i="1"/>
  <c r="Q1783" i="1"/>
  <c r="Q778" i="1"/>
  <c r="Q673" i="1"/>
  <c r="Q1111" i="1"/>
  <c r="Q674" i="1"/>
  <c r="Q2853" i="1"/>
  <c r="Q1046" i="1"/>
  <c r="Q1784" i="1"/>
  <c r="Q1327" i="1"/>
  <c r="Q2854" i="1"/>
  <c r="Q1112" i="1"/>
  <c r="Q1460" i="1"/>
  <c r="Q1113" i="1"/>
  <c r="Q2855" i="1"/>
  <c r="Q231" i="1"/>
  <c r="Q2856" i="1"/>
  <c r="Q1328" i="1"/>
  <c r="Q2857" i="1"/>
  <c r="Q1785" i="1"/>
  <c r="Q2858" i="1"/>
  <c r="Q451" i="1"/>
  <c r="Q1786" i="1"/>
  <c r="Q2859" i="1"/>
  <c r="Q2860" i="1"/>
  <c r="Q2861" i="1"/>
  <c r="Q1002" i="1"/>
  <c r="Q1461" i="1"/>
  <c r="Q2862" i="1"/>
  <c r="Q2863" i="1"/>
  <c r="Q2864" i="1"/>
  <c r="Q2865" i="1"/>
  <c r="Q2866" i="1"/>
  <c r="Q2867" i="1"/>
  <c r="Q2868" i="1"/>
  <c r="Q1787" i="1"/>
  <c r="Q1462" i="1"/>
  <c r="Q2869" i="1"/>
  <c r="Q2870" i="1"/>
  <c r="Q2871" i="1"/>
  <c r="Q2872" i="1"/>
  <c r="Q779" i="1"/>
  <c r="Q1788" i="1"/>
  <c r="Q2873" i="1"/>
  <c r="Q1114" i="1"/>
  <c r="Q1082" i="1"/>
  <c r="Q241" i="1"/>
  <c r="Q2874" i="1"/>
  <c r="Q2875" i="1"/>
  <c r="Q2876" i="1"/>
  <c r="Q2877" i="1"/>
  <c r="Q2878" i="1"/>
  <c r="Q2879" i="1"/>
  <c r="Q2880" i="1"/>
  <c r="Q2881" i="1"/>
  <c r="Q980" i="1"/>
  <c r="Q2882" i="1"/>
  <c r="Q2883" i="1"/>
  <c r="Q2884" i="1"/>
  <c r="Q954" i="1"/>
  <c r="Q2885" i="1"/>
  <c r="Q1083" i="1"/>
  <c r="Q1789" i="1"/>
  <c r="Q1047" i="1"/>
  <c r="Q1790" i="1"/>
  <c r="Q2886" i="1"/>
  <c r="Q1483" i="1"/>
  <c r="Q2887" i="1"/>
  <c r="Q2888" i="1"/>
  <c r="Q1159" i="1"/>
  <c r="Q2889" i="1"/>
  <c r="Q2890" i="1"/>
  <c r="Q2891" i="1"/>
  <c r="Q2892" i="1"/>
  <c r="Q610" i="1"/>
  <c r="Q662" i="1"/>
  <c r="Q1484" i="1"/>
  <c r="Q1084" i="1"/>
  <c r="Q2893" i="1"/>
  <c r="Q2894" i="1"/>
  <c r="Q2895" i="1"/>
  <c r="Q2896" i="1"/>
  <c r="Q2897" i="1"/>
  <c r="Q1085" i="1"/>
  <c r="Q1329" i="1"/>
  <c r="Q2898" i="1"/>
  <c r="Q2899" i="1"/>
  <c r="Q2900" i="1"/>
  <c r="Q1115" i="1"/>
  <c r="Q896" i="1"/>
  <c r="Q2901" i="1"/>
  <c r="Q1160" i="1"/>
  <c r="Q1161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048" i="1"/>
  <c r="Q1162" i="1"/>
  <c r="Q1163" i="1"/>
  <c r="Q2902" i="1"/>
  <c r="Q504" i="1"/>
  <c r="Q1791" i="1"/>
  <c r="Q2903" i="1"/>
  <c r="Q2904" i="1"/>
  <c r="Q1792" i="1"/>
  <c r="Q897" i="1"/>
  <c r="Q2905" i="1"/>
  <c r="Q1330" i="1"/>
  <c r="Q2906" i="1"/>
  <c r="Q2907" i="1"/>
  <c r="Q675" i="1"/>
  <c r="Q2908" i="1"/>
  <c r="Q1331" i="1"/>
  <c r="Q188" i="1"/>
  <c r="Q1793" i="1"/>
  <c r="Q780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422" i="1"/>
  <c r="Q559" i="1"/>
  <c r="Q151" i="1"/>
  <c r="Q898" i="1"/>
  <c r="Q916" i="1"/>
  <c r="Q123" i="1"/>
  <c r="Q702" i="1"/>
  <c r="Q479" i="1"/>
  <c r="Q1794" i="1"/>
  <c r="Q490" i="1"/>
  <c r="Q1795" i="1"/>
  <c r="Q423" i="1"/>
  <c r="Q2909" i="1"/>
  <c r="Q1086" i="1"/>
  <c r="Q721" i="1"/>
  <c r="Q762" i="1"/>
  <c r="Q1796" i="1"/>
  <c r="Q1797" i="1"/>
  <c r="Q2910" i="1"/>
  <c r="Q981" i="1"/>
  <c r="Q955" i="1"/>
  <c r="Q1485" i="1"/>
  <c r="Q1798" i="1"/>
  <c r="Q1164" i="1"/>
  <c r="Q1486" i="1"/>
  <c r="Q1799" i="1"/>
  <c r="Q598" i="1"/>
  <c r="Q1800" i="1"/>
  <c r="Q2911" i="1"/>
  <c r="Q2912" i="1"/>
  <c r="Q917" i="1"/>
  <c r="Q624" i="1"/>
  <c r="Q130" i="1"/>
  <c r="Q193" i="1"/>
  <c r="Q1332" i="1"/>
  <c r="Q1049" i="1"/>
  <c r="Q2913" i="1"/>
  <c r="Q143" i="1"/>
  <c r="Q2914" i="1"/>
  <c r="Q12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87" i="1"/>
  <c r="Q2915" i="1"/>
  <c r="Q2916" i="1"/>
  <c r="Q1801" i="1"/>
  <c r="Q1050" i="1"/>
  <c r="Q2917" i="1"/>
  <c r="Q2918" i="1"/>
  <c r="Q2919" i="1"/>
  <c r="Q1116" i="1"/>
  <c r="Q1117" i="1"/>
  <c r="Q2920" i="1"/>
  <c r="Q676" i="1"/>
  <c r="Q2921" i="1"/>
  <c r="Q1802" i="1"/>
  <c r="Q2922" i="1"/>
  <c r="Q1051" i="1"/>
  <c r="Q1333" i="1"/>
  <c r="Q2943" i="1"/>
  <c r="Q2944" i="1"/>
  <c r="Q2945" i="1"/>
  <c r="Q625" i="1"/>
  <c r="Q2946" i="1"/>
  <c r="Q2947" i="1"/>
  <c r="Q1003" i="1"/>
  <c r="Q1118" i="1"/>
  <c r="Q2948" i="1"/>
  <c r="Q1004" i="1"/>
  <c r="Q480" i="1"/>
  <c r="Q2949" i="1"/>
  <c r="Q1052" i="1"/>
  <c r="Q956" i="1"/>
  <c r="Q2950" i="1"/>
  <c r="Q1803" i="1"/>
  <c r="Q546" i="1"/>
  <c r="Q1334" i="1"/>
  <c r="Q1053" i="1"/>
  <c r="Q2951" i="1"/>
  <c r="Q1804" i="1"/>
  <c r="Q2952" i="1"/>
  <c r="Q2953" i="1"/>
  <c r="Q2954" i="1"/>
  <c r="Q2955" i="1"/>
  <c r="Q2956" i="1"/>
  <c r="Q2957" i="1"/>
  <c r="Q2958" i="1"/>
  <c r="Q2959" i="1"/>
  <c r="Q2960" i="1"/>
  <c r="Q2961" i="1"/>
  <c r="Q2962" i="1"/>
  <c r="Q3053" i="1"/>
  <c r="Q1805" i="1"/>
  <c r="Q918" i="1"/>
  <c r="Q1335" i="1"/>
  <c r="Q3054" i="1"/>
  <c r="Q3055" i="1"/>
  <c r="Q3056" i="1"/>
  <c r="Q3057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8" i="1"/>
  <c r="Q3058" i="1"/>
  <c r="Q1806" i="1"/>
  <c r="Q3059" i="1"/>
  <c r="Q1489" i="1"/>
  <c r="Q3060" i="1"/>
  <c r="Q3061" i="1"/>
  <c r="Q1490" i="1"/>
  <c r="Q3062" i="1"/>
  <c r="Q491" i="1"/>
  <c r="Q1005" i="1"/>
  <c r="Q1807" i="1"/>
  <c r="Q3063" i="1"/>
  <c r="Q982" i="1"/>
  <c r="Q3064" i="1"/>
  <c r="Q3065" i="1"/>
  <c r="Q3066" i="1"/>
  <c r="Q1491" i="1"/>
  <c r="Q3067" i="1"/>
  <c r="Q569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3068" i="1"/>
  <c r="Q1165" i="1"/>
  <c r="Q3069" i="1"/>
  <c r="Q3070" i="1"/>
  <c r="Q3071" i="1"/>
  <c r="Q505" i="1"/>
  <c r="Q3072" i="1"/>
  <c r="Q983" i="1"/>
  <c r="Q467" i="1"/>
  <c r="Q880" i="1"/>
  <c r="Q3073" i="1"/>
  <c r="Q194" i="1"/>
  <c r="Q3074" i="1"/>
  <c r="Q3075" i="1"/>
  <c r="Q3076" i="1"/>
  <c r="Q212" i="1"/>
  <c r="Q1166" i="1"/>
  <c r="Q1119" i="1"/>
  <c r="Q3077" i="1"/>
  <c r="Q1167" i="1"/>
  <c r="Q1808" i="1"/>
  <c r="Q3078" i="1"/>
  <c r="Q1809" i="1"/>
  <c r="Q3079" i="1"/>
  <c r="Q1336" i="1"/>
  <c r="Q611" i="1"/>
  <c r="Q1168" i="1"/>
  <c r="Q781" i="1"/>
  <c r="Q3080" i="1"/>
  <c r="Q232" i="1"/>
  <c r="Q1810" i="1"/>
  <c r="Q1120" i="1"/>
  <c r="Q1492" i="1"/>
  <c r="Q1121" i="1"/>
  <c r="Q586" i="1"/>
  <c r="Q881" i="1"/>
  <c r="Q1811" i="1"/>
  <c r="Q919" i="1"/>
  <c r="Q1812" i="1"/>
  <c r="Q3081" i="1"/>
  <c r="Q1813" i="1"/>
  <c r="Q984" i="1"/>
  <c r="Q3082" i="1"/>
  <c r="Q3083" i="1"/>
  <c r="Q135" i="1"/>
  <c r="Q3084" i="1"/>
  <c r="Q3085" i="1"/>
  <c r="Q3086" i="1"/>
  <c r="Q3087" i="1"/>
  <c r="Q1493" i="1"/>
  <c r="Q506" i="1"/>
  <c r="Q3088" i="1"/>
  <c r="Q3089" i="1"/>
  <c r="Q612" i="1"/>
  <c r="Q3090" i="1"/>
  <c r="Q1494" i="1"/>
  <c r="Q3091" i="1"/>
  <c r="Q3092" i="1"/>
  <c r="Q3093" i="1"/>
  <c r="Q1054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3094" i="1"/>
  <c r="Q3095" i="1"/>
  <c r="Q1814" i="1"/>
  <c r="Q152" i="1"/>
  <c r="Q3096" i="1"/>
  <c r="Q3097" i="1"/>
  <c r="Q957" i="1"/>
  <c r="Q3098" i="1"/>
  <c r="Q1122" i="1"/>
  <c r="Q1815" i="1"/>
  <c r="Q920" i="1"/>
  <c r="Q3099" i="1"/>
  <c r="Q1495" i="1"/>
  <c r="Q1006" i="1"/>
  <c r="Q3100" i="1"/>
  <c r="Q1007" i="1"/>
  <c r="Q216" i="1"/>
  <c r="Q3101" i="1"/>
  <c r="Q1816" i="1"/>
  <c r="Q1087" i="1"/>
  <c r="Q3102" i="1"/>
  <c r="Q3103" i="1"/>
  <c r="Q1055" i="1"/>
  <c r="Q1817" i="1"/>
  <c r="Q958" i="1"/>
  <c r="Q468" i="1"/>
  <c r="Q3104" i="1"/>
  <c r="Q146" i="1"/>
  <c r="Q3105" i="1"/>
  <c r="Q3106" i="1"/>
  <c r="Q3107" i="1"/>
  <c r="Q3108" i="1"/>
  <c r="Q3109" i="1"/>
  <c r="Q3110" i="1"/>
  <c r="Q921" i="1"/>
  <c r="Q1818" i="1"/>
  <c r="Q613" i="1"/>
  <c r="Q3111" i="1"/>
  <c r="Q3112" i="1"/>
  <c r="Q3113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626" i="1"/>
  <c r="Q168" i="1"/>
  <c r="Q3114" i="1"/>
  <c r="Q208" i="1"/>
  <c r="Q1169" i="1"/>
  <c r="Q1337" i="1"/>
  <c r="Q174" i="1"/>
  <c r="Q614" i="1"/>
  <c r="Q703" i="1"/>
  <c r="Q1088" i="1"/>
  <c r="Q209" i="1"/>
  <c r="Q153" i="1"/>
  <c r="Q1056" i="1"/>
  <c r="Q862" i="1"/>
  <c r="Q1496" i="1"/>
  <c r="Q452" i="1"/>
  <c r="Q424" i="1"/>
  <c r="Q560" i="1"/>
  <c r="Q763" i="1"/>
  <c r="Q575" i="1"/>
  <c r="Q425" i="1"/>
  <c r="Q627" i="1"/>
  <c r="Q197" i="1"/>
  <c r="Q764" i="1"/>
  <c r="Q1819" i="1"/>
  <c r="Q1820" i="1"/>
  <c r="Q1123" i="1"/>
  <c r="Q1170" i="1"/>
  <c r="Q159" i="1"/>
  <c r="Q1821" i="1"/>
  <c r="Q922" i="1"/>
  <c r="Q431" i="1"/>
  <c r="Q599" i="1"/>
  <c r="Q147" i="1"/>
  <c r="Q863" i="1"/>
  <c r="Q1497" i="1"/>
  <c r="Q628" i="1"/>
  <c r="Q864" i="1"/>
  <c r="Q198" i="1"/>
  <c r="Q492" i="1"/>
  <c r="Q460" i="1"/>
  <c r="Q453" i="1"/>
  <c r="Q1338" i="1"/>
  <c r="Q923" i="1"/>
  <c r="Q233" i="1"/>
  <c r="Q924" i="1"/>
  <c r="Q1339" i="1"/>
  <c r="Q3115" i="1"/>
  <c r="Q882" i="1"/>
  <c r="Q3116" i="1"/>
  <c r="Q195" i="1"/>
  <c r="Q3117" i="1"/>
  <c r="Q1498" i="1"/>
  <c r="Q183" i="1"/>
  <c r="Q3118" i="1"/>
  <c r="Q1499" i="1"/>
  <c r="Q1057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3119" i="1"/>
  <c r="Q1008" i="1"/>
  <c r="Q3120" i="1"/>
  <c r="Q217" i="1"/>
  <c r="Q3121" i="1"/>
  <c r="Q1822" i="1"/>
  <c r="Q3122" i="1"/>
  <c r="Q1124" i="1"/>
  <c r="Q3123" i="1"/>
  <c r="Q959" i="1"/>
  <c r="Q140" i="1"/>
  <c r="Q1863" i="1"/>
  <c r="Q3124" i="1"/>
  <c r="Q3125" i="1"/>
  <c r="Q1864" i="1"/>
  <c r="Q3126" i="1"/>
  <c r="Q3127" i="1"/>
  <c r="Q3128" i="1"/>
  <c r="Q3129" i="1"/>
  <c r="Q629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340" i="1"/>
  <c r="Q1865" i="1"/>
  <c r="Q202" i="1"/>
  <c r="Q3190" i="1"/>
  <c r="Q3191" i="1"/>
  <c r="Q218" i="1"/>
  <c r="Q3192" i="1"/>
  <c r="Q1500" i="1"/>
  <c r="Q865" i="1"/>
  <c r="Q432" i="1"/>
  <c r="Q3193" i="1"/>
  <c r="Q169" i="1"/>
  <c r="Q1866" i="1"/>
  <c r="Q985" i="1"/>
  <c r="Q1501" i="1"/>
  <c r="Q1867" i="1"/>
  <c r="Q180" i="1"/>
  <c r="Q1868" i="1"/>
  <c r="Q203" i="1"/>
  <c r="Q219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125" i="1"/>
  <c r="Q3194" i="1"/>
  <c r="Q1171" i="1"/>
  <c r="Q615" i="1"/>
  <c r="Q1341" i="1"/>
  <c r="Q3195" i="1"/>
  <c r="Q223" i="1"/>
  <c r="Q3196" i="1"/>
  <c r="Q1869" i="1"/>
  <c r="Q689" i="1"/>
  <c r="Q1058" i="1"/>
  <c r="Q3197" i="1"/>
  <c r="Q3198" i="1"/>
  <c r="Q3199" i="1"/>
  <c r="Q1009" i="1"/>
  <c r="Q3200" i="1"/>
  <c r="Q3201" i="1"/>
  <c r="Q561" i="1"/>
  <c r="Q1870" i="1"/>
  <c r="Q883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1871" i="1"/>
  <c r="Q3202" i="1"/>
  <c r="Q960" i="1"/>
  <c r="Q961" i="1"/>
  <c r="Q1872" i="1"/>
  <c r="Q3203" i="1"/>
  <c r="Q507" i="1"/>
  <c r="Q3204" i="1"/>
  <c r="Q899" i="1"/>
  <c r="Q3205" i="1"/>
  <c r="Q1126" i="1"/>
  <c r="Q1502" i="1"/>
  <c r="Q1543" i="1"/>
  <c r="Q1544" i="1"/>
  <c r="Q962" i="1"/>
  <c r="Q3206" i="1"/>
  <c r="Q516" i="1"/>
  <c r="Q884" i="1"/>
  <c r="Q1127" i="1"/>
  <c r="Q3207" i="1"/>
  <c r="Q3208" i="1"/>
  <c r="Q1089" i="1"/>
  <c r="Q925" i="1"/>
  <c r="Q1545" i="1"/>
  <c r="Q499" i="1"/>
  <c r="Q3209" i="1"/>
  <c r="Q1873" i="1"/>
  <c r="Q1546" i="1"/>
  <c r="Q3630" i="1"/>
  <c r="Q1874" i="1"/>
  <c r="Q3631" i="1"/>
  <c r="Q3632" i="1"/>
  <c r="Q3633" i="1"/>
  <c r="Q1875" i="1"/>
  <c r="Q1547" i="1"/>
  <c r="Q1342" i="1"/>
  <c r="Q517" i="1"/>
  <c r="Q1059" i="1"/>
  <c r="Q1876" i="1"/>
  <c r="Q1877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3634" i="1"/>
  <c r="Q3635" i="1"/>
  <c r="Q1343" i="1"/>
  <c r="Q3636" i="1"/>
  <c r="Q3637" i="1"/>
  <c r="Q3638" i="1"/>
  <c r="Q1548" i="1"/>
  <c r="Q3639" i="1"/>
  <c r="Q3640" i="1"/>
  <c r="Q3641" i="1"/>
  <c r="Q1878" i="1"/>
  <c r="Q3642" i="1"/>
  <c r="Q3643" i="1"/>
  <c r="Q3644" i="1"/>
  <c r="Q1879" i="1"/>
  <c r="Q3645" i="1"/>
  <c r="Q3646" i="1"/>
  <c r="Q3647" i="1"/>
  <c r="Q765" i="1"/>
  <c r="Q3648" i="1"/>
  <c r="Q3649" i="1"/>
  <c r="Q508" i="1"/>
  <c r="Q3730" i="1"/>
  <c r="Q3731" i="1"/>
  <c r="Q3732" i="1"/>
  <c r="Q926" i="1"/>
  <c r="Q1880" i="1"/>
  <c r="Q3733" i="1"/>
  <c r="Q3734" i="1"/>
  <c r="Q3735" i="1"/>
  <c r="Q3736" i="1"/>
  <c r="Q1344" i="1"/>
  <c r="Q3737" i="1"/>
  <c r="Q3738" i="1"/>
  <c r="Q3739" i="1"/>
  <c r="Q927" i="1"/>
  <c r="Q3740" i="1"/>
  <c r="Q3741" i="1"/>
  <c r="Q3742" i="1"/>
  <c r="Q3743" i="1"/>
  <c r="Q1549" i="1"/>
  <c r="Q1345" i="1"/>
  <c r="Q1172" i="1"/>
  <c r="Q1881" i="1"/>
  <c r="Q1882" i="1"/>
  <c r="Q3744" i="1"/>
  <c r="Q1903" i="1"/>
  <c r="Q1904" i="1"/>
  <c r="Q3745" i="1"/>
  <c r="Q3746" i="1"/>
  <c r="Q3747" i="1"/>
  <c r="Q3748" i="1"/>
  <c r="Q3749" i="1"/>
  <c r="Q3790" i="1"/>
  <c r="Q3791" i="1"/>
  <c r="Q3792" i="1"/>
  <c r="Q3793" i="1"/>
  <c r="Q3794" i="1"/>
  <c r="Q3795" i="1"/>
  <c r="Q3796" i="1"/>
  <c r="Q1905" i="1"/>
  <c r="Q3797" i="1"/>
  <c r="Q690" i="1"/>
  <c r="Q3798" i="1"/>
  <c r="Q587" i="1"/>
  <c r="Q234" i="1"/>
  <c r="Q570" i="1"/>
  <c r="Q3799" i="1"/>
  <c r="Q1550" i="1"/>
  <c r="Q3800" i="1"/>
  <c r="Q1906" i="1"/>
  <c r="Q3801" i="1"/>
  <c r="Q1907" i="1"/>
  <c r="Q1406" i="1"/>
  <c r="Q1908" i="1"/>
  <c r="Q3802" i="1"/>
  <c r="Q3803" i="1"/>
  <c r="Q3804" i="1"/>
  <c r="Q3805" i="1"/>
  <c r="Q766" i="1"/>
  <c r="Q3806" i="1"/>
  <c r="Q3807" i="1"/>
  <c r="Q3808" i="1"/>
  <c r="Q1909" i="1"/>
  <c r="Q3809" i="1"/>
  <c r="Q3843" i="1"/>
  <c r="Q3844" i="1"/>
  <c r="Q3845" i="1"/>
  <c r="Q1910" i="1"/>
  <c r="Q1911" i="1"/>
  <c r="Q3846" i="1"/>
  <c r="Q3847" i="1"/>
  <c r="Q3848" i="1"/>
  <c r="Q3849" i="1"/>
  <c r="Q3850" i="1"/>
  <c r="Q3851" i="1"/>
  <c r="Q3852" i="1"/>
  <c r="Q3853" i="1"/>
  <c r="Q3854" i="1"/>
  <c r="Q3855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1407" i="1"/>
  <c r="Q3856" i="1"/>
  <c r="Q3857" i="1"/>
  <c r="Q3858" i="1"/>
  <c r="Q3859" i="1"/>
  <c r="Q1912" i="1"/>
  <c r="Q3860" i="1"/>
  <c r="Q3861" i="1"/>
  <c r="Q1913" i="1"/>
  <c r="Q3862" i="1"/>
  <c r="Q3863" i="1"/>
  <c r="Q3864" i="1"/>
  <c r="Q3865" i="1"/>
  <c r="Q1551" i="1"/>
  <c r="Q663" i="1"/>
  <c r="Q3866" i="1"/>
  <c r="Q963" i="1"/>
  <c r="Q3867" i="1"/>
  <c r="Q3868" i="1"/>
  <c r="Q3869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3870" i="1"/>
  <c r="Q1914" i="1"/>
  <c r="Q3871" i="1"/>
  <c r="Q3872" i="1"/>
  <c r="Q1915" i="1"/>
  <c r="Q3873" i="1"/>
  <c r="Q3874" i="1"/>
  <c r="Q1916" i="1"/>
  <c r="Q1552" i="1"/>
  <c r="Q1917" i="1"/>
  <c r="Q3875" i="1"/>
  <c r="Q3876" i="1"/>
  <c r="Q3877" i="1"/>
  <c r="Q3878" i="1"/>
  <c r="Q3879" i="1"/>
  <c r="Q3880" i="1"/>
  <c r="Q3881" i="1"/>
  <c r="Q3882" i="1"/>
  <c r="Q3883" i="1"/>
  <c r="Q1918" i="1"/>
  <c r="Q928" i="1"/>
  <c r="Q3884" i="1"/>
  <c r="Q1919" i="1"/>
  <c r="Q3885" i="1"/>
  <c r="Q3886" i="1"/>
  <c r="Q3887" i="1"/>
  <c r="Q1553" i="1"/>
  <c r="Q1173" i="1"/>
  <c r="Q3888" i="1"/>
  <c r="Q3889" i="1"/>
  <c r="Q1554" i="1"/>
  <c r="Q3890" i="1"/>
  <c r="Q3891" i="1"/>
  <c r="Q3892" i="1"/>
  <c r="Q900" i="1"/>
  <c r="Q576" i="1"/>
  <c r="Q1090" i="1"/>
  <c r="Q433" i="1"/>
  <c r="Q1920" i="1"/>
  <c r="Q1060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1921" i="1"/>
  <c r="Q3893" i="1"/>
  <c r="Q469" i="1"/>
  <c r="Q1555" i="1"/>
  <c r="Q929" i="1"/>
  <c r="Q1010" i="1"/>
  <c r="Q1922" i="1"/>
  <c r="Q1983" i="1"/>
  <c r="Q3894" i="1"/>
  <c r="Q1984" i="1"/>
  <c r="Q1556" i="1"/>
  <c r="Q1985" i="1"/>
  <c r="Q901" i="1"/>
  <c r="Q3895" i="1"/>
  <c r="Q616" i="1"/>
  <c r="Q930" i="1"/>
  <c r="Q664" i="1"/>
  <c r="Q3896" i="1"/>
  <c r="Q1408" i="1"/>
  <c r="Q3897" i="1"/>
  <c r="Q2663" i="1"/>
  <c r="Q2664" i="1"/>
  <c r="Q2665" i="1"/>
  <c r="Q2666" i="1"/>
  <c r="Q2667" i="1"/>
  <c r="Q2668" i="1"/>
  <c r="Q2669" i="1"/>
  <c r="Q2670" i="1"/>
  <c r="Q2671" i="1"/>
  <c r="Q1091" i="1"/>
  <c r="Q931" i="1"/>
  <c r="Q475" i="1"/>
  <c r="Q518" i="1"/>
  <c r="Q157" i="1"/>
  <c r="Q1011" i="1"/>
  <c r="Q191" i="1"/>
  <c r="Q677" i="1"/>
  <c r="Q3898" i="1"/>
  <c r="Q3899" i="1"/>
  <c r="Q1986" i="1"/>
  <c r="Q1987" i="1"/>
  <c r="Q519" i="1"/>
  <c r="Q3900" i="1"/>
  <c r="Q1988" i="1"/>
  <c r="Q3901" i="1"/>
  <c r="Q3902" i="1"/>
  <c r="Q3903" i="1"/>
  <c r="Q3904" i="1"/>
  <c r="Q3905" i="1"/>
  <c r="Q932" i="1"/>
  <c r="Q3906" i="1"/>
  <c r="Q1989" i="1"/>
  <c r="Q1990" i="1"/>
  <c r="Q3907" i="1"/>
  <c r="Q3908" i="1"/>
  <c r="Q1092" i="1"/>
  <c r="Q562" i="1"/>
  <c r="Q3909" i="1"/>
  <c r="Q3910" i="1"/>
  <c r="Q1991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3911" i="1"/>
  <c r="Q509" i="1"/>
  <c r="Q3912" i="1"/>
  <c r="Q1128" i="1"/>
  <c r="Q600" i="1"/>
  <c r="Q547" i="1"/>
  <c r="Q520" i="1"/>
  <c r="Q1992" i="1"/>
  <c r="Q1993" i="1"/>
  <c r="Q3913" i="1"/>
  <c r="Q3914" i="1"/>
  <c r="Q933" i="1"/>
  <c r="Q665" i="1"/>
  <c r="Q3915" i="1"/>
  <c r="Q184" i="1"/>
  <c r="Q964" i="1"/>
  <c r="Q1994" i="1"/>
  <c r="Q902" i="1"/>
  <c r="Q934" i="1"/>
  <c r="Q3916" i="1"/>
  <c r="Q1995" i="1"/>
  <c r="Q1996" i="1"/>
  <c r="Q3917" i="1"/>
  <c r="Q1997" i="1"/>
  <c r="Q3918" i="1"/>
  <c r="Q1557" i="1"/>
  <c r="Q1998" i="1"/>
  <c r="Q866" i="1"/>
  <c r="Q3919" i="1"/>
  <c r="Q965" i="1"/>
  <c r="Q3920" i="1"/>
  <c r="Q3921" i="1"/>
  <c r="Q3922" i="1"/>
  <c r="Q867" i="1"/>
  <c r="Q1409" i="1"/>
  <c r="Q1012" i="1"/>
  <c r="Q3923" i="1"/>
  <c r="Q563" i="1"/>
  <c r="Q1558" i="1"/>
  <c r="Q3924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1999" i="1"/>
  <c r="Q3925" i="1"/>
  <c r="Q3926" i="1"/>
  <c r="Q1129" i="1"/>
  <c r="Q481" i="1"/>
  <c r="Q3927" i="1"/>
  <c r="Q3928" i="1"/>
  <c r="Q3929" i="1"/>
  <c r="Q2000" i="1"/>
  <c r="Q1174" i="1"/>
  <c r="Q3930" i="1"/>
  <c r="Q1559" i="1"/>
  <c r="Q3931" i="1"/>
  <c r="Q224" i="1"/>
  <c r="Q192" i="1"/>
  <c r="Q1130" i="1"/>
  <c r="Q630" i="1"/>
  <c r="Q3932" i="1"/>
  <c r="Q1560" i="1"/>
  <c r="Q1061" i="1"/>
  <c r="Q482" i="1"/>
  <c r="Q3933" i="1"/>
  <c r="Q3934" i="1"/>
  <c r="Q1561" i="1"/>
  <c r="Q3935" i="1"/>
  <c r="Q2001" i="1"/>
  <c r="Q631" i="1"/>
  <c r="Q225" i="1"/>
  <c r="Q2002" i="1"/>
  <c r="Q767" i="1"/>
  <c r="Q1131" i="1"/>
  <c r="Q3936" i="1"/>
  <c r="Q437" i="1"/>
  <c r="Q1132" i="1"/>
  <c r="Q3937" i="1"/>
  <c r="Q3938" i="1"/>
  <c r="Q935" i="1"/>
  <c r="Q1562" i="1"/>
  <c r="Q3939" i="1"/>
  <c r="Q588" i="1"/>
  <c r="Q3940" i="1"/>
  <c r="Q470" i="1"/>
  <c r="Q666" i="1"/>
  <c r="Q3941" i="1"/>
  <c r="Q476" i="1"/>
  <c r="Q1133" i="1"/>
  <c r="Q3942" i="1"/>
  <c r="Q3943" i="1"/>
  <c r="Q438" i="1"/>
  <c r="Q2123" i="1"/>
  <c r="Q1410" i="1"/>
  <c r="Q986" i="1"/>
  <c r="Q2124" i="1"/>
  <c r="Q3944" i="1"/>
  <c r="Q1134" i="1"/>
  <c r="Q617" i="1"/>
  <c r="Q1135" i="1"/>
  <c r="Q1175" i="1"/>
  <c r="Q3945" i="1"/>
  <c r="Q158" i="1"/>
  <c r="Q2125" i="1"/>
  <c r="Q3946" i="1"/>
  <c r="Q2126" i="1"/>
  <c r="Q1136" i="1"/>
  <c r="Q678" i="1"/>
  <c r="Q987" i="1"/>
  <c r="Q3947" i="1"/>
  <c r="Q1411" i="1"/>
  <c r="Q3948" i="1"/>
  <c r="Q3949" i="1"/>
  <c r="Q445" i="1"/>
  <c r="Q868" i="1"/>
  <c r="Q3950" i="1"/>
  <c r="Q3951" i="1"/>
  <c r="Q160" i="1"/>
  <c r="Q1013" i="1"/>
  <c r="Q601" i="1"/>
  <c r="Q548" i="1"/>
  <c r="Q988" i="1"/>
  <c r="Q549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3952" i="1"/>
  <c r="Q632" i="1"/>
  <c r="Q3953" i="1"/>
  <c r="Q2127" i="1"/>
  <c r="Q3954" i="1"/>
  <c r="Q3955" i="1"/>
  <c r="Q1176" i="1"/>
  <c r="Q3956" i="1"/>
  <c r="Q1412" i="1"/>
  <c r="Q3957" i="1"/>
  <c r="Q1563" i="1"/>
  <c r="Q1014" i="1"/>
  <c r="Q3958" i="1"/>
  <c r="Q3959" i="1"/>
  <c r="Q163" i="1"/>
  <c r="Q691" i="1"/>
  <c r="Q1564" i="1"/>
  <c r="Q3960" i="1"/>
  <c r="Q3961" i="1"/>
  <c r="Q3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577" i="1"/>
  <c r="Q3963" i="1"/>
  <c r="Q3964" i="1"/>
  <c r="Q3965" i="1"/>
  <c r="Q3966" i="1"/>
  <c r="Q3967" i="1"/>
  <c r="Q3968" i="1"/>
  <c r="Q3969" i="1"/>
  <c r="Q1413" i="1"/>
  <c r="Q3970" i="1"/>
  <c r="Q3971" i="1"/>
  <c r="Q149" i="1"/>
  <c r="Q633" i="1"/>
  <c r="Q936" i="1"/>
  <c r="Q3972" i="1"/>
  <c r="Q903" i="1"/>
  <c r="Q1414" i="1"/>
  <c r="Q3973" i="1"/>
  <c r="Q869" i="1"/>
  <c r="Q1415" i="1"/>
  <c r="Q164" i="1"/>
  <c r="Q3974" i="1"/>
  <c r="Q3975" i="1"/>
  <c r="Q3976" i="1"/>
  <c r="Q989" i="1"/>
  <c r="Q768" i="1"/>
  <c r="Q3977" i="1"/>
  <c r="Q3978" i="1"/>
  <c r="Q2128" i="1"/>
  <c r="Q3979" i="1"/>
  <c r="Q3980" i="1"/>
  <c r="Q3981" i="1"/>
  <c r="Q3982" i="1"/>
  <c r="Q904" i="1"/>
  <c r="Q1565" i="1"/>
  <c r="Q3983" i="1"/>
  <c r="Q2129" i="1"/>
  <c r="Q3984" i="1"/>
  <c r="Q589" i="1"/>
  <c r="Q1137" i="1"/>
  <c r="Q704" i="1"/>
  <c r="Q2130" i="1"/>
  <c r="Q590" i="1"/>
  <c r="Q3985" i="1"/>
  <c r="Q3986" i="1"/>
  <c r="Q1177" i="1"/>
  <c r="Q692" i="1"/>
  <c r="Q1178" i="1"/>
  <c r="Q870" i="1"/>
  <c r="Q769" i="1"/>
  <c r="Q905" i="1"/>
  <c r="Q434" i="1"/>
  <c r="Q3987" i="1"/>
  <c r="Q500" i="1"/>
  <c r="Q226" i="1"/>
  <c r="Q1179" i="1"/>
  <c r="Q634" i="1"/>
  <c r="Q3988" i="1"/>
  <c r="Q571" i="1"/>
  <c r="Q3989" i="1"/>
  <c r="Q550" i="1"/>
  <c r="Q1138" i="1"/>
  <c r="Q1180" i="1"/>
  <c r="Q3990" i="1"/>
  <c r="Q1416" i="1"/>
  <c r="Q175" i="1"/>
  <c r="Q3991" i="1"/>
  <c r="Q3992" i="1"/>
  <c r="Q3993" i="1"/>
  <c r="Q3994" i="1"/>
  <c r="Q2131" i="1"/>
  <c r="Q173" i="1"/>
  <c r="Q148" i="1"/>
  <c r="Q3995" i="1"/>
  <c r="Q3996" i="1"/>
  <c r="Q1181" i="1"/>
  <c r="Q3997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154" i="1"/>
  <c r="Q906" i="1"/>
  <c r="Q3998" i="1"/>
  <c r="Q1182" i="1"/>
  <c r="Q2132" i="1"/>
  <c r="Q907" i="1"/>
  <c r="Q3999" i="1"/>
  <c r="Q170" i="1"/>
  <c r="Q4000" i="1"/>
  <c r="Q937" i="1"/>
  <c r="Q4001" i="1"/>
  <c r="Q185" i="1"/>
  <c r="Q4002" i="1"/>
  <c r="Q2133" i="1"/>
  <c r="Q179" i="1"/>
  <c r="Q572" i="1"/>
  <c r="Q4003" i="1"/>
  <c r="Q1417" i="1"/>
  <c r="Q4004" i="1"/>
  <c r="Q210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4005" i="1"/>
  <c r="Q4006" i="1"/>
  <c r="Q4007" i="1"/>
  <c r="Q189" i="1"/>
  <c r="Q635" i="1"/>
  <c r="Q461" i="1"/>
  <c r="Q1183" i="1"/>
  <c r="Q454" i="1"/>
  <c r="Q4008" i="1"/>
  <c r="Q493" i="1"/>
  <c r="Q1062" i="1"/>
  <c r="Q4009" i="1"/>
  <c r="Q1093" i="1"/>
  <c r="Q4010" i="1"/>
  <c r="Q1566" i="1"/>
  <c r="Q4011" i="1"/>
  <c r="Q705" i="1"/>
  <c r="Q4012" i="1"/>
  <c r="Q1139" i="1"/>
  <c r="Q1094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990" i="1"/>
  <c r="Q1063" i="1"/>
  <c r="Q966" i="1"/>
  <c r="Q938" i="1"/>
  <c r="Q770" i="1"/>
  <c r="Q4013" i="1"/>
  <c r="Q521" i="1"/>
  <c r="Q885" i="1"/>
  <c r="Q2134" i="1"/>
  <c r="Q618" i="1"/>
  <c r="Q679" i="1"/>
  <c r="Q636" i="1"/>
  <c r="Q680" i="1"/>
  <c r="Q4014" i="1"/>
  <c r="Q1567" i="1"/>
  <c r="Q4015" i="1"/>
  <c r="Q4016" i="1"/>
  <c r="Q967" i="1"/>
  <c r="Q1568" i="1"/>
  <c r="Q2135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2136" i="1"/>
  <c r="Q1418" i="1"/>
  <c r="Q4017" i="1"/>
  <c r="Q4018" i="1"/>
  <c r="Q4019" i="1"/>
  <c r="Q165" i="1"/>
  <c r="Q2137" i="1"/>
  <c r="Q1569" i="1"/>
  <c r="Q4020" i="1"/>
  <c r="Q128" i="1"/>
  <c r="Q2138" i="1"/>
  <c r="Q1184" i="1"/>
  <c r="Q1185" i="1"/>
  <c r="Q991" i="1"/>
  <c r="Q4021" i="1"/>
  <c r="Q637" i="1"/>
  <c r="Q4022" i="1"/>
  <c r="Q4023" i="1"/>
  <c r="Q4024" i="1"/>
  <c r="Q501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992" i="1"/>
  <c r="Q602" i="1"/>
  <c r="Q619" i="1"/>
  <c r="Q235" i="1"/>
  <c r="Q1570" i="1"/>
  <c r="Q1419" i="1"/>
  <c r="Q706" i="1"/>
  <c r="Q707" i="1"/>
  <c r="Q1064" i="1"/>
  <c r="Q1226" i="1"/>
  <c r="Q471" i="1"/>
  <c r="Q4025" i="1"/>
  <c r="Q4026" i="1"/>
  <c r="Q708" i="1"/>
  <c r="Q1420" i="1"/>
  <c r="Q4027" i="1"/>
  <c r="Q1140" i="1"/>
  <c r="Q1571" i="1"/>
  <c r="Q4028" i="1"/>
  <c r="Q681" i="1"/>
  <c r="Q1141" i="1"/>
  <c r="Q4029" i="1"/>
  <c r="Q4030" i="1"/>
  <c r="Q2139" i="1"/>
  <c r="Q551" i="1"/>
  <c r="Q2140" i="1"/>
  <c r="Q886" i="1"/>
  <c r="Q4031" i="1"/>
  <c r="Q1421" i="1"/>
  <c r="Q771" i="1"/>
  <c r="Q1422" i="1"/>
  <c r="Q4032" i="1"/>
  <c r="Q4033" i="1"/>
  <c r="Q4034" i="1"/>
  <c r="Q4035" i="1"/>
  <c r="Q181" i="1"/>
  <c r="Q1142" i="1"/>
  <c r="Q4036" i="1"/>
  <c r="Q4037" i="1"/>
  <c r="Q887" i="1"/>
  <c r="Q1143" i="1"/>
  <c r="Q4038" i="1"/>
  <c r="Q4039" i="1"/>
  <c r="Q4040" i="1"/>
  <c r="Q4041" i="1"/>
  <c r="Q4042" i="1"/>
  <c r="Q1572" i="1"/>
  <c r="Q552" i="1"/>
  <c r="Q2141" i="1"/>
  <c r="Q693" i="1"/>
  <c r="Q477" i="1"/>
  <c r="Q4043" i="1"/>
  <c r="Q603" i="1"/>
  <c r="Q1423" i="1"/>
  <c r="Q1144" i="1"/>
  <c r="Q939" i="1"/>
  <c r="Q682" i="1"/>
  <c r="Q478" i="1"/>
  <c r="Q2142" i="1"/>
  <c r="Q1145" i="1"/>
  <c r="Q2143" i="1"/>
  <c r="Q196" i="1"/>
  <c r="Q4044" i="1"/>
  <c r="Q4045" i="1"/>
  <c r="Q908" i="1"/>
  <c r="Q150" i="1"/>
  <c r="Q772" i="1"/>
  <c r="Q993" i="1"/>
  <c r="Q4046" i="1"/>
  <c r="Q1424" i="1"/>
  <c r="Q446" i="1"/>
  <c r="Q4047" i="1"/>
  <c r="Q968" i="1"/>
  <c r="Q455" i="1"/>
  <c r="Q4048" i="1"/>
  <c r="Q4049" i="1"/>
  <c r="Q4050" i="1"/>
  <c r="Q4051" i="1"/>
  <c r="Q1573" i="1"/>
  <c r="Q1146" i="1"/>
  <c r="Q4052" i="1"/>
  <c r="Q1015" i="1"/>
  <c r="Q909" i="1"/>
  <c r="Q773" i="1"/>
  <c r="Q969" i="1"/>
  <c r="Q4053" i="1"/>
  <c r="Q2144" i="1"/>
  <c r="Q888" i="1"/>
  <c r="Q1574" i="1"/>
  <c r="Q4054" i="1"/>
  <c r="Q4055" i="1"/>
  <c r="Q4056" i="1"/>
  <c r="Q709" i="1"/>
  <c r="Q940" i="1"/>
  <c r="Q214" i="1"/>
  <c r="Q4057" i="1"/>
  <c r="Q129" i="1"/>
  <c r="Q910" i="1"/>
  <c r="Q4058" i="1"/>
  <c r="Q4059" i="1"/>
  <c r="Q2145" i="1"/>
  <c r="Q4060" i="1"/>
  <c r="Q456" i="1"/>
  <c r="Q4061" i="1"/>
  <c r="Q4062" i="1"/>
  <c r="Q1425" i="1"/>
  <c r="Q1426" i="1"/>
  <c r="Q4063" i="1"/>
  <c r="Q710" i="1"/>
  <c r="Q2146" i="1"/>
  <c r="Q4064" i="1"/>
  <c r="Q4065" i="1"/>
  <c r="Q4066" i="1"/>
  <c r="Q4067" i="1"/>
  <c r="Q578" i="1"/>
  <c r="Q4068" i="1"/>
  <c r="Q4069" i="1"/>
  <c r="Q483" i="1"/>
  <c r="Q579" i="1"/>
  <c r="Q1575" i="1"/>
  <c r="Q4070" i="1"/>
  <c r="Q1427" i="1"/>
  <c r="Q4071" i="1"/>
  <c r="Q1095" i="1"/>
  <c r="Q871" i="1"/>
  <c r="Q2147" i="1"/>
  <c r="Q580" i="1"/>
  <c r="Q941" i="1"/>
  <c r="Q1065" i="1"/>
  <c r="Q4072" i="1"/>
  <c r="Q2148" i="1"/>
  <c r="Q620" i="1"/>
  <c r="Q136" i="1"/>
  <c r="Q484" i="1"/>
  <c r="Q4073" i="1"/>
  <c r="Q199" i="1"/>
  <c r="Q2149" i="1"/>
  <c r="Q942" i="1"/>
  <c r="Q1576" i="1"/>
  <c r="Q683" i="1"/>
  <c r="Q1227" i="1"/>
  <c r="Q638" i="1"/>
  <c r="Q462" i="1"/>
  <c r="Q1096" i="1"/>
  <c r="Q485" i="1"/>
  <c r="Q970" i="1"/>
  <c r="Q439" i="1"/>
  <c r="Q1577" i="1"/>
  <c r="Q4074" i="1"/>
  <c r="Q1228" i="1"/>
  <c r="Q639" i="1"/>
  <c r="Q1147" i="1"/>
  <c r="Q4075" i="1"/>
  <c r="Q4076" i="1"/>
  <c r="Q463" i="1"/>
  <c r="Q694" i="1"/>
  <c r="Q4077" i="1"/>
  <c r="Q176" i="1"/>
  <c r="Q695" i="1"/>
  <c r="Q4078" i="1"/>
  <c r="Q440" i="1"/>
  <c r="Q1578" i="1"/>
  <c r="Q971" i="1"/>
  <c r="Q4079" i="1"/>
  <c r="Q2150" i="1"/>
  <c r="Q4080" i="1"/>
  <c r="Q4081" i="1"/>
  <c r="Q1097" i="1"/>
  <c r="Q1229" i="1"/>
  <c r="Q581" i="1"/>
  <c r="Q1016" i="1"/>
  <c r="Q4082" i="1"/>
  <c r="Q2151" i="1"/>
  <c r="Q4083" i="1"/>
  <c r="Q4084" i="1"/>
  <c r="Q872" i="1"/>
  <c r="Q2152" i="1"/>
  <c r="Q994" i="1"/>
  <c r="Q2153" i="1"/>
  <c r="Q696" i="1"/>
  <c r="Q2154" i="1"/>
  <c r="Q144" i="1"/>
  <c r="Q4085" i="1"/>
  <c r="Q2155" i="1"/>
  <c r="Q1148" i="1"/>
  <c r="Q4086" i="1"/>
  <c r="Q1066" i="1"/>
  <c r="Q542" i="1"/>
  <c r="Q4087" i="1"/>
  <c r="Q711" i="1"/>
  <c r="Q4088" i="1"/>
  <c r="Q1067" i="1"/>
  <c r="Q564" i="1"/>
  <c r="Q2156" i="1"/>
  <c r="Q447" i="1"/>
  <c r="Q204" i="1"/>
  <c r="Q943" i="1"/>
  <c r="Q911" i="1"/>
  <c r="Q166" i="1"/>
  <c r="Q494" i="1"/>
  <c r="Q4089" i="1"/>
  <c r="Q4090" i="1"/>
  <c r="Q4091" i="1"/>
  <c r="Q441" i="1"/>
  <c r="Q4092" i="1"/>
  <c r="Q1017" i="1"/>
  <c r="Q1579" i="1"/>
  <c r="Q684" i="1"/>
  <c r="Q4093" i="1"/>
  <c r="Q4094" i="1"/>
  <c r="Q4095" i="1"/>
  <c r="Q442" i="1"/>
  <c r="Q604" i="1"/>
  <c r="Q4096" i="1"/>
  <c r="Q685" i="1"/>
  <c r="Q182" i="1"/>
  <c r="Q605" i="1"/>
  <c r="Q1428" i="1"/>
  <c r="Q1429" i="1"/>
  <c r="Q1430" i="1"/>
  <c r="Q4097" i="1"/>
  <c r="Q1580" i="1"/>
  <c r="Q2157" i="1"/>
  <c r="Q667" i="1"/>
  <c r="Q2158" i="1"/>
  <c r="Q4098" i="1"/>
  <c r="Q161" i="1"/>
  <c r="Q2159" i="1"/>
  <c r="Q472" i="1"/>
  <c r="Q697" i="1"/>
  <c r="Q4099" i="1"/>
  <c r="Q4100" i="1"/>
  <c r="Q2160" i="1"/>
  <c r="Q553" i="1"/>
  <c r="Q510" i="1"/>
  <c r="Q4101" i="1"/>
  <c r="Q995" i="1"/>
  <c r="Q4102" i="1"/>
  <c r="Q4103" i="1"/>
  <c r="Q4104" i="1"/>
  <c r="Q712" i="1"/>
  <c r="Q1581" i="1"/>
  <c r="Q606" i="1"/>
  <c r="Q4105" i="1"/>
  <c r="Q4106" i="1"/>
  <c r="Q1149" i="1"/>
  <c r="Q4107" i="1"/>
  <c r="Q944" i="1"/>
  <c r="Q1150" i="1"/>
  <c r="Q1431" i="1"/>
  <c r="Q889" i="1"/>
  <c r="Q4108" i="1"/>
  <c r="Q1582" i="1"/>
  <c r="Q448" i="1"/>
  <c r="Q1432" i="1"/>
  <c r="Q945" i="1"/>
  <c r="Q4109" i="1"/>
  <c r="Q4110" i="1"/>
  <c r="Q2161" i="1"/>
  <c r="Q4111" i="1"/>
  <c r="Q4112" i="1"/>
  <c r="Q554" i="1"/>
  <c r="Q972" i="1"/>
  <c r="Q621" i="1"/>
  <c r="Q1068" i="1"/>
  <c r="Q141" i="1"/>
  <c r="Q1583" i="1"/>
  <c r="Q1584" i="1"/>
  <c r="Q4113" i="1"/>
  <c r="Q511" i="1"/>
  <c r="Q143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162" i="1"/>
  <c r="P2343" i="1"/>
  <c r="P2344" i="1"/>
  <c r="P2345" i="1"/>
  <c r="P2346" i="1"/>
  <c r="P774" i="1"/>
  <c r="P1069" i="1"/>
  <c r="P1434" i="1"/>
  <c r="P1435" i="1"/>
  <c r="P2347" i="1"/>
  <c r="P2348" i="1"/>
  <c r="P2349" i="1"/>
  <c r="P946" i="1"/>
  <c r="P2350" i="1"/>
  <c r="P2351" i="1"/>
  <c r="P873" i="1"/>
  <c r="P2352" i="1"/>
  <c r="P2353" i="1"/>
  <c r="P1230" i="1"/>
  <c r="P126" i="1"/>
  <c r="P2354" i="1"/>
  <c r="P912" i="1"/>
  <c r="P2355" i="1"/>
  <c r="P2356" i="1"/>
  <c r="P512" i="1"/>
  <c r="P996" i="1"/>
  <c r="P1585" i="1"/>
  <c r="P2357" i="1"/>
  <c r="P2358" i="1"/>
  <c r="P1586" i="1"/>
  <c r="P582" i="1"/>
  <c r="P2359" i="1"/>
  <c r="P2360" i="1"/>
  <c r="P1587" i="1"/>
  <c r="P1231" i="1"/>
  <c r="P2361" i="1"/>
  <c r="P1098" i="1"/>
  <c r="P2362" i="1"/>
  <c r="P2363" i="1"/>
  <c r="P2364" i="1"/>
  <c r="P2365" i="1"/>
  <c r="P2366" i="1"/>
  <c r="P698" i="1"/>
  <c r="P2367" i="1"/>
  <c r="P1588" i="1"/>
  <c r="P2368" i="1"/>
  <c r="P162" i="1"/>
  <c r="P2369" i="1"/>
  <c r="P1151" i="1"/>
  <c r="P591" i="1"/>
  <c r="P1232" i="1"/>
  <c r="P2370" i="1"/>
  <c r="P2371" i="1"/>
  <c r="P2372" i="1"/>
  <c r="P2373" i="1"/>
  <c r="P1070" i="1"/>
  <c r="P2374" i="1"/>
  <c r="P236" i="1"/>
  <c r="P2375" i="1"/>
  <c r="P622" i="1"/>
  <c r="P473" i="1"/>
  <c r="P607" i="1"/>
  <c r="P2376" i="1"/>
  <c r="P449" i="1"/>
  <c r="P1233" i="1"/>
  <c r="P1071" i="1"/>
  <c r="P2377" i="1"/>
  <c r="P699" i="1"/>
  <c r="P2378" i="1"/>
  <c r="P2379" i="1"/>
  <c r="P2380" i="1"/>
  <c r="P1099" i="1"/>
  <c r="P2381" i="1"/>
  <c r="P2382" i="1"/>
  <c r="P2383" i="1"/>
  <c r="P2384" i="1"/>
  <c r="P220" i="1"/>
  <c r="P947" i="1"/>
  <c r="P1589" i="1"/>
  <c r="P2385" i="1"/>
  <c r="P555" i="1"/>
  <c r="P171" i="1"/>
  <c r="P2386" i="1"/>
  <c r="P495" i="1"/>
  <c r="P186" i="1"/>
  <c r="P700" i="1"/>
  <c r="P2387" i="1"/>
  <c r="P713" i="1"/>
  <c r="P2388" i="1"/>
  <c r="P2389" i="1"/>
  <c r="P565" i="1"/>
  <c r="P211" i="1"/>
  <c r="P2390" i="1"/>
  <c r="P2391" i="1"/>
  <c r="P2392" i="1"/>
  <c r="P2393" i="1"/>
  <c r="P177" i="1"/>
  <c r="P890" i="1"/>
  <c r="P1436" i="1"/>
  <c r="P668" i="1"/>
  <c r="P1590" i="1"/>
  <c r="P2394" i="1"/>
  <c r="P874" i="1"/>
  <c r="P2395" i="1"/>
  <c r="P2396" i="1"/>
  <c r="P2397" i="1"/>
  <c r="P1591" i="1"/>
  <c r="P2398" i="1"/>
  <c r="P2399" i="1"/>
  <c r="P2400" i="1"/>
  <c r="P2401" i="1"/>
  <c r="P2402" i="1"/>
  <c r="P1234" i="1"/>
  <c r="P2403" i="1"/>
  <c r="P237" i="1"/>
  <c r="P2404" i="1"/>
  <c r="P2405" i="1"/>
  <c r="P2406" i="1"/>
  <c r="P2407" i="1"/>
  <c r="P566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2408" i="1"/>
  <c r="P1437" i="1"/>
  <c r="P1592" i="1"/>
  <c r="P1593" i="1"/>
  <c r="P1018" i="1"/>
  <c r="P2409" i="1"/>
  <c r="P1594" i="1"/>
  <c r="P2410" i="1"/>
  <c r="P1072" i="1"/>
  <c r="P2411" i="1"/>
  <c r="P1438" i="1"/>
  <c r="P775" i="1"/>
  <c r="P948" i="1"/>
  <c r="P2412" i="1"/>
  <c r="P1100" i="1"/>
  <c r="P2413" i="1"/>
  <c r="P2414" i="1"/>
  <c r="P2415" i="1"/>
  <c r="P973" i="1"/>
  <c r="P2416" i="1"/>
  <c r="P2417" i="1"/>
  <c r="P2418" i="1"/>
  <c r="P426" i="1"/>
  <c r="P2419" i="1"/>
  <c r="P1101" i="1"/>
  <c r="P2420" i="1"/>
  <c r="P1019" i="1"/>
  <c r="P2421" i="1"/>
  <c r="P1235" i="1"/>
  <c r="P1439" i="1"/>
  <c r="P1595" i="1"/>
  <c r="P2422" i="1"/>
  <c r="P155" i="1"/>
  <c r="P2423" i="1"/>
  <c r="P1596" i="1"/>
  <c r="P2424" i="1"/>
  <c r="P1597" i="1"/>
  <c r="P2425" i="1"/>
  <c r="P997" i="1"/>
  <c r="P2426" i="1"/>
  <c r="P2427" i="1"/>
  <c r="P2428" i="1"/>
  <c r="P2429" i="1"/>
  <c r="P1440" i="1"/>
  <c r="P2430" i="1"/>
  <c r="P543" i="1"/>
  <c r="P1598" i="1"/>
  <c r="P592" i="1"/>
  <c r="P2431" i="1"/>
  <c r="P2432" i="1"/>
  <c r="P1599" i="1"/>
  <c r="P891" i="1"/>
  <c r="P669" i="1"/>
  <c r="P1236" i="1"/>
  <c r="P2433" i="1"/>
  <c r="P2434" i="1"/>
  <c r="P1441" i="1"/>
  <c r="P2435" i="1"/>
  <c r="P2436" i="1"/>
  <c r="P474" i="1"/>
  <c r="P640" i="1"/>
  <c r="P1073" i="1"/>
  <c r="P2437" i="1"/>
  <c r="P190" i="1"/>
  <c r="P2438" i="1"/>
  <c r="P593" i="1"/>
  <c r="P2439" i="1"/>
  <c r="P2440" i="1"/>
  <c r="P2441" i="1"/>
  <c r="P2442" i="1"/>
  <c r="P2503" i="1"/>
  <c r="P2504" i="1"/>
  <c r="P2505" i="1"/>
  <c r="P2506" i="1"/>
  <c r="P2507" i="1"/>
  <c r="P2508" i="1"/>
  <c r="P2509" i="1"/>
  <c r="P1600" i="1"/>
  <c r="P1102" i="1"/>
  <c r="P949" i="1"/>
  <c r="P1237" i="1"/>
  <c r="P2510" i="1"/>
  <c r="P1601" i="1"/>
  <c r="P1442" i="1"/>
  <c r="P1602" i="1"/>
  <c r="P2511" i="1"/>
  <c r="P2512" i="1"/>
  <c r="P1238" i="1"/>
  <c r="P1703" i="1"/>
  <c r="P2513" i="1"/>
  <c r="P2514" i="1"/>
  <c r="P1239" i="1"/>
  <c r="P2515" i="1"/>
  <c r="P776" i="1"/>
  <c r="P1240" i="1"/>
  <c r="P567" i="1"/>
  <c r="P2516" i="1"/>
  <c r="P1704" i="1"/>
  <c r="P2517" i="1"/>
  <c r="P583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2518" i="1"/>
  <c r="P1705" i="1"/>
  <c r="P2519" i="1"/>
  <c r="P2520" i="1"/>
  <c r="P1706" i="1"/>
  <c r="P544" i="1"/>
  <c r="P2521" i="1"/>
  <c r="P2522" i="1"/>
  <c r="P2563" i="1"/>
  <c r="P1241" i="1"/>
  <c r="P1707" i="1"/>
  <c r="P1103" i="1"/>
  <c r="P2564" i="1"/>
  <c r="P2565" i="1"/>
  <c r="P443" i="1"/>
  <c r="P2566" i="1"/>
  <c r="P1242" i="1"/>
  <c r="P1708" i="1"/>
  <c r="P2567" i="1"/>
  <c r="P2568" i="1"/>
  <c r="P2569" i="1"/>
  <c r="P2570" i="1"/>
  <c r="P2571" i="1"/>
  <c r="P2572" i="1"/>
  <c r="P2573" i="1"/>
  <c r="P2574" i="1"/>
  <c r="P2575" i="1"/>
  <c r="P2576" i="1"/>
  <c r="P1709" i="1"/>
  <c r="P1710" i="1"/>
  <c r="P2577" i="1"/>
  <c r="P2578" i="1"/>
  <c r="P2579" i="1"/>
  <c r="P2580" i="1"/>
  <c r="P1711" i="1"/>
  <c r="P2581" i="1"/>
  <c r="P2582" i="1"/>
  <c r="P2583" i="1"/>
  <c r="P2584" i="1"/>
  <c r="P1712" i="1"/>
  <c r="P2585" i="1"/>
  <c r="P2586" i="1"/>
  <c r="P2587" i="1"/>
  <c r="P2588" i="1"/>
  <c r="P1713" i="1"/>
  <c r="P2589" i="1"/>
  <c r="P1714" i="1"/>
  <c r="P974" i="1"/>
  <c r="P1243" i="1"/>
  <c r="P2590" i="1"/>
  <c r="P1152" i="1"/>
  <c r="P2591" i="1"/>
  <c r="P1244" i="1"/>
  <c r="P584" i="1"/>
  <c r="P2592" i="1"/>
  <c r="P2593" i="1"/>
  <c r="P2594" i="1"/>
  <c r="P2595" i="1"/>
  <c r="P464" i="1"/>
  <c r="P2596" i="1"/>
  <c r="P1443" i="1"/>
  <c r="P1715" i="1"/>
  <c r="P2597" i="1"/>
  <c r="P1153" i="1"/>
  <c r="P2598" i="1"/>
  <c r="P1245" i="1"/>
  <c r="P2599" i="1"/>
  <c r="P2600" i="1"/>
  <c r="P1716" i="1"/>
  <c r="P1717" i="1"/>
  <c r="P2601" i="1"/>
  <c r="P2602" i="1"/>
  <c r="P2643" i="1"/>
  <c r="P608" i="1"/>
  <c r="P2644" i="1"/>
  <c r="P2645" i="1"/>
  <c r="P2646" i="1"/>
  <c r="P1306" i="1"/>
  <c r="P2647" i="1"/>
  <c r="P2648" i="1"/>
  <c r="P1718" i="1"/>
  <c r="P1719" i="1"/>
  <c r="P1074" i="1"/>
  <c r="P2649" i="1"/>
  <c r="P2650" i="1"/>
  <c r="P2651" i="1"/>
  <c r="P686" i="1"/>
  <c r="P2652" i="1"/>
  <c r="P2653" i="1"/>
  <c r="P2654" i="1"/>
  <c r="P2655" i="1"/>
  <c r="P1720" i="1"/>
  <c r="P2656" i="1"/>
  <c r="P892" i="1"/>
  <c r="P2657" i="1"/>
  <c r="P2658" i="1"/>
  <c r="P2659" i="1"/>
  <c r="P2660" i="1"/>
  <c r="P2661" i="1"/>
  <c r="P266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1307" i="1"/>
  <c r="P1721" i="1"/>
  <c r="P2672" i="1"/>
  <c r="P2673" i="1"/>
  <c r="P998" i="1"/>
  <c r="P641" i="1"/>
  <c r="P2674" i="1"/>
  <c r="P950" i="1"/>
  <c r="P1104" i="1"/>
  <c r="P594" i="1"/>
  <c r="P502" i="1"/>
  <c r="P427" i="1"/>
  <c r="P595" i="1"/>
  <c r="P2675" i="1"/>
  <c r="P2676" i="1"/>
  <c r="P714" i="1"/>
  <c r="P1722" i="1"/>
  <c r="P556" i="1"/>
  <c r="P1154" i="1"/>
  <c r="P715" i="1"/>
  <c r="P557" i="1"/>
  <c r="P2677" i="1"/>
  <c r="P2678" i="1"/>
  <c r="P1723" i="1"/>
  <c r="P1020" i="1"/>
  <c r="P513" i="1"/>
  <c r="P2679" i="1"/>
  <c r="P1155" i="1"/>
  <c r="P139" i="1"/>
  <c r="P172" i="1"/>
  <c r="P893" i="1"/>
  <c r="P1724" i="1"/>
  <c r="P1021" i="1"/>
  <c r="P457" i="1"/>
  <c r="P2680" i="1"/>
  <c r="P1725" i="1"/>
  <c r="P2681" i="1"/>
  <c r="P205" i="1"/>
  <c r="P716" i="1"/>
  <c r="P132" i="1"/>
  <c r="P1308" i="1"/>
  <c r="P545" i="1"/>
  <c r="P486" i="1"/>
  <c r="P1075" i="1"/>
  <c r="P1726" i="1"/>
  <c r="P1727" i="1"/>
  <c r="P2682" i="1"/>
  <c r="P134" i="1"/>
  <c r="P596" i="1"/>
  <c r="P2683" i="1"/>
  <c r="P2684" i="1"/>
  <c r="P465" i="1"/>
  <c r="P2685" i="1"/>
  <c r="P1728" i="1"/>
  <c r="P717" i="1"/>
  <c r="P1105" i="1"/>
  <c r="P951" i="1"/>
  <c r="P2686" i="1"/>
  <c r="P1729" i="1"/>
  <c r="P1730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2687" i="1"/>
  <c r="P1106" i="1"/>
  <c r="P2688" i="1"/>
  <c r="P2689" i="1"/>
  <c r="P2690" i="1"/>
  <c r="P450" i="1"/>
  <c r="P2691" i="1"/>
  <c r="P1156" i="1"/>
  <c r="P2692" i="1"/>
  <c r="P227" i="1"/>
  <c r="P2693" i="1"/>
  <c r="P2694" i="1"/>
  <c r="P1309" i="1"/>
  <c r="P1731" i="1"/>
  <c r="P142" i="1"/>
  <c r="P1444" i="1"/>
  <c r="P187" i="1"/>
  <c r="P1732" i="1"/>
  <c r="P2695" i="1"/>
  <c r="P1310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670" i="1"/>
  <c r="P1445" i="1"/>
  <c r="P2696" i="1"/>
  <c r="P1107" i="1"/>
  <c r="P221" i="1"/>
  <c r="P1446" i="1"/>
  <c r="P671" i="1"/>
  <c r="P573" i="1"/>
  <c r="P2697" i="1"/>
  <c r="P894" i="1"/>
  <c r="P2698" i="1"/>
  <c r="P1108" i="1"/>
  <c r="P1733" i="1"/>
  <c r="P1734" i="1"/>
  <c r="P574" i="1"/>
  <c r="P2699" i="1"/>
  <c r="P228" i="1"/>
  <c r="P145" i="1"/>
  <c r="P1735" i="1"/>
  <c r="P487" i="1"/>
  <c r="P1311" i="1"/>
  <c r="P1736" i="1"/>
  <c r="P623" i="1"/>
  <c r="P238" i="1"/>
  <c r="P1737" i="1"/>
  <c r="P137" i="1"/>
  <c r="P229" i="1"/>
  <c r="P2700" i="1"/>
  <c r="P1042" i="1"/>
  <c r="P975" i="1"/>
  <c r="P1157" i="1"/>
  <c r="P1312" i="1"/>
  <c r="P230" i="1"/>
  <c r="P952" i="1"/>
  <c r="P428" i="1"/>
  <c r="P1447" i="1"/>
  <c r="P239" i="1"/>
  <c r="P2701" i="1"/>
  <c r="P1313" i="1"/>
  <c r="P444" i="1"/>
  <c r="P2702" i="1"/>
  <c r="P2743" i="1"/>
  <c r="P2744" i="1"/>
  <c r="P1314" i="1"/>
  <c r="P2745" i="1"/>
  <c r="P1315" i="1"/>
  <c r="P2746" i="1"/>
  <c r="P2747" i="1"/>
  <c r="P2748" i="1"/>
  <c r="P1316" i="1"/>
  <c r="P597" i="1"/>
  <c r="P2749" i="1"/>
  <c r="P1738" i="1"/>
  <c r="P1043" i="1"/>
  <c r="P2750" i="1"/>
  <c r="P1076" i="1"/>
  <c r="P2751" i="1"/>
  <c r="P1739" i="1"/>
  <c r="P1109" i="1"/>
  <c r="P1740" i="1"/>
  <c r="P2752" i="1"/>
  <c r="P488" i="1"/>
  <c r="P609" i="1"/>
  <c r="P1448" i="1"/>
  <c r="P913" i="1"/>
  <c r="P1317" i="1"/>
  <c r="P2753" i="1"/>
  <c r="P2754" i="1"/>
  <c r="P914" i="1"/>
  <c r="P2755" i="1"/>
  <c r="P435" i="1"/>
  <c r="P1044" i="1"/>
  <c r="P718" i="1"/>
  <c r="P1077" i="1"/>
  <c r="P496" i="1"/>
  <c r="P1741" i="1"/>
  <c r="P2756" i="1"/>
  <c r="P1742" i="1"/>
  <c r="P2757" i="1"/>
  <c r="P1766" i="1"/>
  <c r="P687" i="1"/>
  <c r="P1449" i="1"/>
  <c r="P976" i="1"/>
  <c r="P953" i="1"/>
  <c r="P875" i="1"/>
  <c r="P1450" i="1"/>
  <c r="P1451" i="1"/>
  <c r="P2758" i="1"/>
  <c r="P895" i="1"/>
  <c r="P1767" i="1"/>
  <c r="P514" i="1"/>
  <c r="P436" i="1"/>
  <c r="P240" i="1"/>
  <c r="P1768" i="1"/>
  <c r="P215" i="1"/>
  <c r="P1078" i="1"/>
  <c r="P1452" i="1"/>
  <c r="P1453" i="1"/>
  <c r="P915" i="1"/>
  <c r="P429" i="1"/>
  <c r="P206" i="1"/>
  <c r="P222" i="1"/>
  <c r="P515" i="1"/>
  <c r="P1769" i="1"/>
  <c r="P1770" i="1"/>
  <c r="P1771" i="1"/>
  <c r="P719" i="1"/>
  <c r="P672" i="1"/>
  <c r="P1772" i="1"/>
  <c r="P200" i="1"/>
  <c r="P207" i="1"/>
  <c r="P2759" i="1"/>
  <c r="P458" i="1"/>
  <c r="P1454" i="1"/>
  <c r="P1773" i="1"/>
  <c r="P1318" i="1"/>
  <c r="P1455" i="1"/>
  <c r="P466" i="1"/>
  <c r="P178" i="1"/>
  <c r="P131" i="1"/>
  <c r="P720" i="1"/>
  <c r="P2760" i="1"/>
  <c r="P2761" i="1"/>
  <c r="P497" i="1"/>
  <c r="P1774" i="1"/>
  <c r="P1079" i="1"/>
  <c r="P876" i="1"/>
  <c r="P877" i="1"/>
  <c r="P2762" i="1"/>
  <c r="P688" i="1"/>
  <c r="P2763" i="1"/>
  <c r="P1158" i="1"/>
  <c r="P2764" i="1"/>
  <c r="P568" i="1"/>
  <c r="P1456" i="1"/>
  <c r="P1045" i="1"/>
  <c r="P1457" i="1"/>
  <c r="P1775" i="1"/>
  <c r="P167" i="1"/>
  <c r="P999" i="1"/>
  <c r="P1458" i="1"/>
  <c r="P124" i="1"/>
  <c r="P498" i="1"/>
  <c r="P701" i="1"/>
  <c r="P133" i="1"/>
  <c r="P138" i="1"/>
  <c r="P1080" i="1"/>
  <c r="P213" i="1"/>
  <c r="P2765" i="1"/>
  <c r="P878" i="1"/>
  <c r="P2766" i="1"/>
  <c r="P2767" i="1"/>
  <c r="P122" i="1"/>
  <c r="P459" i="1"/>
  <c r="P489" i="1"/>
  <c r="P1319" i="1"/>
  <c r="P1320" i="1"/>
  <c r="P585" i="1"/>
  <c r="P1321" i="1"/>
  <c r="P20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2768" i="1"/>
  <c r="P2769" i="1"/>
  <c r="P1459" i="1"/>
  <c r="P977" i="1"/>
  <c r="P2770" i="1"/>
  <c r="P1322" i="1"/>
  <c r="P2771" i="1"/>
  <c r="P2772" i="1"/>
  <c r="P1776" i="1"/>
  <c r="P2773" i="1"/>
  <c r="P2774" i="1"/>
  <c r="P2775" i="1"/>
  <c r="P2776" i="1"/>
  <c r="P1777" i="1"/>
  <c r="P2777" i="1"/>
  <c r="P2778" i="1"/>
  <c r="P2779" i="1"/>
  <c r="P2780" i="1"/>
  <c r="P2781" i="1"/>
  <c r="P2782" i="1"/>
  <c r="P1778" i="1"/>
  <c r="P2843" i="1"/>
  <c r="P127" i="1"/>
  <c r="P2844" i="1"/>
  <c r="P978" i="1"/>
  <c r="P1323" i="1"/>
  <c r="P1324" i="1"/>
  <c r="P558" i="1"/>
  <c r="P2845" i="1"/>
  <c r="P430" i="1"/>
  <c r="P1779" i="1"/>
  <c r="P2846" i="1"/>
  <c r="P2847" i="1"/>
  <c r="P1780" i="1"/>
  <c r="P1081" i="1"/>
  <c r="P1110" i="1"/>
  <c r="P156" i="1"/>
  <c r="P503" i="1"/>
  <c r="P1000" i="1"/>
  <c r="P1325" i="1"/>
  <c r="P979" i="1"/>
  <c r="P2848" i="1"/>
  <c r="P1781" i="1"/>
  <c r="P1782" i="1"/>
  <c r="P2849" i="1"/>
  <c r="P1326" i="1"/>
  <c r="P2850" i="1"/>
  <c r="P2851" i="1"/>
  <c r="P777" i="1"/>
  <c r="P1001" i="1"/>
  <c r="P2852" i="1"/>
  <c r="P879" i="1"/>
  <c r="P1783" i="1"/>
  <c r="P778" i="1"/>
  <c r="P673" i="1"/>
  <c r="P1111" i="1"/>
  <c r="P674" i="1"/>
  <c r="P2853" i="1"/>
  <c r="P1046" i="1"/>
  <c r="P1784" i="1"/>
  <c r="P1327" i="1"/>
  <c r="P2854" i="1"/>
  <c r="P1112" i="1"/>
  <c r="P1460" i="1"/>
  <c r="P1113" i="1"/>
  <c r="P2855" i="1"/>
  <c r="P231" i="1"/>
  <c r="P2856" i="1"/>
  <c r="P1328" i="1"/>
  <c r="P2857" i="1"/>
  <c r="P1785" i="1"/>
  <c r="P2858" i="1"/>
  <c r="P451" i="1"/>
  <c r="P1786" i="1"/>
  <c r="P2859" i="1"/>
  <c r="P2860" i="1"/>
  <c r="P2861" i="1"/>
  <c r="P1002" i="1"/>
  <c r="P1461" i="1"/>
  <c r="P2862" i="1"/>
  <c r="P2863" i="1"/>
  <c r="P2864" i="1"/>
  <c r="P2865" i="1"/>
  <c r="P2866" i="1"/>
  <c r="P2867" i="1"/>
  <c r="P2868" i="1"/>
  <c r="P1787" i="1"/>
  <c r="P1462" i="1"/>
  <c r="P2869" i="1"/>
  <c r="P2870" i="1"/>
  <c r="P2871" i="1"/>
  <c r="P2872" i="1"/>
  <c r="P779" i="1"/>
  <c r="P1788" i="1"/>
  <c r="P2873" i="1"/>
  <c r="P1114" i="1"/>
  <c r="P1082" i="1"/>
  <c r="P241" i="1"/>
  <c r="P2874" i="1"/>
  <c r="P2875" i="1"/>
  <c r="P2876" i="1"/>
  <c r="P2877" i="1"/>
  <c r="P2878" i="1"/>
  <c r="P2879" i="1"/>
  <c r="P2880" i="1"/>
  <c r="P2881" i="1"/>
  <c r="P980" i="1"/>
  <c r="P2882" i="1"/>
  <c r="P2883" i="1"/>
  <c r="P2884" i="1"/>
  <c r="P954" i="1"/>
  <c r="P2885" i="1"/>
  <c r="P1083" i="1"/>
  <c r="P1789" i="1"/>
  <c r="P1047" i="1"/>
  <c r="P1790" i="1"/>
  <c r="P2886" i="1"/>
  <c r="P1483" i="1"/>
  <c r="P2887" i="1"/>
  <c r="P2888" i="1"/>
  <c r="P1159" i="1"/>
  <c r="P2889" i="1"/>
  <c r="P2890" i="1"/>
  <c r="P2891" i="1"/>
  <c r="P2892" i="1"/>
  <c r="P610" i="1"/>
  <c r="P662" i="1"/>
  <c r="P1484" i="1"/>
  <c r="P1084" i="1"/>
  <c r="P2893" i="1"/>
  <c r="P2894" i="1"/>
  <c r="P2895" i="1"/>
  <c r="P2896" i="1"/>
  <c r="P2897" i="1"/>
  <c r="P1085" i="1"/>
  <c r="P1329" i="1"/>
  <c r="P2898" i="1"/>
  <c r="P2899" i="1"/>
  <c r="P2900" i="1"/>
  <c r="P1115" i="1"/>
  <c r="P896" i="1"/>
  <c r="P2901" i="1"/>
  <c r="P1160" i="1"/>
  <c r="P1161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048" i="1"/>
  <c r="P1162" i="1"/>
  <c r="P1163" i="1"/>
  <c r="P2902" i="1"/>
  <c r="P504" i="1"/>
  <c r="P1791" i="1"/>
  <c r="P2903" i="1"/>
  <c r="P2904" i="1"/>
  <c r="P1792" i="1"/>
  <c r="P897" i="1"/>
  <c r="P2905" i="1"/>
  <c r="P1330" i="1"/>
  <c r="P2906" i="1"/>
  <c r="P2907" i="1"/>
  <c r="P675" i="1"/>
  <c r="P2908" i="1"/>
  <c r="P1331" i="1"/>
  <c r="P188" i="1"/>
  <c r="P1793" i="1"/>
  <c r="P780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422" i="1"/>
  <c r="P559" i="1"/>
  <c r="P151" i="1"/>
  <c r="P898" i="1"/>
  <c r="P916" i="1"/>
  <c r="P123" i="1"/>
  <c r="P702" i="1"/>
  <c r="P479" i="1"/>
  <c r="P1794" i="1"/>
  <c r="P490" i="1"/>
  <c r="P1795" i="1"/>
  <c r="P423" i="1"/>
  <c r="P2909" i="1"/>
  <c r="P1086" i="1"/>
  <c r="P721" i="1"/>
  <c r="P762" i="1"/>
  <c r="P1796" i="1"/>
  <c r="P1797" i="1"/>
  <c r="P2910" i="1"/>
  <c r="P981" i="1"/>
  <c r="P955" i="1"/>
  <c r="P1485" i="1"/>
  <c r="P1798" i="1"/>
  <c r="P1164" i="1"/>
  <c r="P1486" i="1"/>
  <c r="P1799" i="1"/>
  <c r="P598" i="1"/>
  <c r="P1800" i="1"/>
  <c r="P2911" i="1"/>
  <c r="P2912" i="1"/>
  <c r="P917" i="1"/>
  <c r="P624" i="1"/>
  <c r="P130" i="1"/>
  <c r="P193" i="1"/>
  <c r="P1332" i="1"/>
  <c r="P1049" i="1"/>
  <c r="P2913" i="1"/>
  <c r="P143" i="1"/>
  <c r="P2914" i="1"/>
  <c r="P12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87" i="1"/>
  <c r="P2915" i="1"/>
  <c r="P2916" i="1"/>
  <c r="P1801" i="1"/>
  <c r="P1050" i="1"/>
  <c r="P2917" i="1"/>
  <c r="P2918" i="1"/>
  <c r="P2919" i="1"/>
  <c r="P1116" i="1"/>
  <c r="P1117" i="1"/>
  <c r="P2920" i="1"/>
  <c r="P676" i="1"/>
  <c r="P2921" i="1"/>
  <c r="P1802" i="1"/>
  <c r="P2922" i="1"/>
  <c r="P1051" i="1"/>
  <c r="P1333" i="1"/>
  <c r="P2943" i="1"/>
  <c r="P2944" i="1"/>
  <c r="P2945" i="1"/>
  <c r="P625" i="1"/>
  <c r="P2946" i="1"/>
  <c r="P2947" i="1"/>
  <c r="P1003" i="1"/>
  <c r="P1118" i="1"/>
  <c r="P2948" i="1"/>
  <c r="P1004" i="1"/>
  <c r="P480" i="1"/>
  <c r="P2949" i="1"/>
  <c r="P1052" i="1"/>
  <c r="P956" i="1"/>
  <c r="P2950" i="1"/>
  <c r="P1803" i="1"/>
  <c r="P546" i="1"/>
  <c r="P1334" i="1"/>
  <c r="P1053" i="1"/>
  <c r="P2951" i="1"/>
  <c r="P1804" i="1"/>
  <c r="P2952" i="1"/>
  <c r="P2953" i="1"/>
  <c r="P2954" i="1"/>
  <c r="P2955" i="1"/>
  <c r="P2956" i="1"/>
  <c r="P2957" i="1"/>
  <c r="P2958" i="1"/>
  <c r="P2959" i="1"/>
  <c r="P2960" i="1"/>
  <c r="P2961" i="1"/>
  <c r="P2962" i="1"/>
  <c r="P3053" i="1"/>
  <c r="P1805" i="1"/>
  <c r="P918" i="1"/>
  <c r="P1335" i="1"/>
  <c r="P3054" i="1"/>
  <c r="P3055" i="1"/>
  <c r="P3056" i="1"/>
  <c r="P3057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8" i="1"/>
  <c r="P3058" i="1"/>
  <c r="P1806" i="1"/>
  <c r="P3059" i="1"/>
  <c r="P1489" i="1"/>
  <c r="P3060" i="1"/>
  <c r="P3061" i="1"/>
  <c r="P1490" i="1"/>
  <c r="P3062" i="1"/>
  <c r="P491" i="1"/>
  <c r="P1005" i="1"/>
  <c r="P1807" i="1"/>
  <c r="P3063" i="1"/>
  <c r="P982" i="1"/>
  <c r="P3064" i="1"/>
  <c r="P3065" i="1"/>
  <c r="P3066" i="1"/>
  <c r="P1491" i="1"/>
  <c r="P3067" i="1"/>
  <c r="P569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3068" i="1"/>
  <c r="P1165" i="1"/>
  <c r="P3069" i="1"/>
  <c r="P3070" i="1"/>
  <c r="P3071" i="1"/>
  <c r="P505" i="1"/>
  <c r="P3072" i="1"/>
  <c r="P983" i="1"/>
  <c r="P467" i="1"/>
  <c r="P880" i="1"/>
  <c r="P3073" i="1"/>
  <c r="P194" i="1"/>
  <c r="P3074" i="1"/>
  <c r="P3075" i="1"/>
  <c r="P3076" i="1"/>
  <c r="P212" i="1"/>
  <c r="P1166" i="1"/>
  <c r="P1119" i="1"/>
  <c r="P3077" i="1"/>
  <c r="P1167" i="1"/>
  <c r="P1808" i="1"/>
  <c r="P3078" i="1"/>
  <c r="P1809" i="1"/>
  <c r="P3079" i="1"/>
  <c r="P1336" i="1"/>
  <c r="P611" i="1"/>
  <c r="P1168" i="1"/>
  <c r="P781" i="1"/>
  <c r="P3080" i="1"/>
  <c r="P232" i="1"/>
  <c r="P1810" i="1"/>
  <c r="P1120" i="1"/>
  <c r="P1492" i="1"/>
  <c r="P1121" i="1"/>
  <c r="P586" i="1"/>
  <c r="P881" i="1"/>
  <c r="P1811" i="1"/>
  <c r="P919" i="1"/>
  <c r="P1812" i="1"/>
  <c r="P3081" i="1"/>
  <c r="P1813" i="1"/>
  <c r="P984" i="1"/>
  <c r="P3082" i="1"/>
  <c r="P3083" i="1"/>
  <c r="P135" i="1"/>
  <c r="P3084" i="1"/>
  <c r="P3085" i="1"/>
  <c r="P3086" i="1"/>
  <c r="P3087" i="1"/>
  <c r="P1493" i="1"/>
  <c r="P506" i="1"/>
  <c r="P3088" i="1"/>
  <c r="P3089" i="1"/>
  <c r="P612" i="1"/>
  <c r="P3090" i="1"/>
  <c r="P1494" i="1"/>
  <c r="P3091" i="1"/>
  <c r="P3092" i="1"/>
  <c r="P3093" i="1"/>
  <c r="P1054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3094" i="1"/>
  <c r="P3095" i="1"/>
  <c r="P1814" i="1"/>
  <c r="P152" i="1"/>
  <c r="P3096" i="1"/>
  <c r="P3097" i="1"/>
  <c r="P957" i="1"/>
  <c r="P3098" i="1"/>
  <c r="P1122" i="1"/>
  <c r="P1815" i="1"/>
  <c r="P920" i="1"/>
  <c r="P3099" i="1"/>
  <c r="P1495" i="1"/>
  <c r="P1006" i="1"/>
  <c r="P3100" i="1"/>
  <c r="P1007" i="1"/>
  <c r="P216" i="1"/>
  <c r="P3101" i="1"/>
  <c r="P1816" i="1"/>
  <c r="P1087" i="1"/>
  <c r="P3102" i="1"/>
  <c r="P3103" i="1"/>
  <c r="P1055" i="1"/>
  <c r="P1817" i="1"/>
  <c r="P958" i="1"/>
  <c r="P468" i="1"/>
  <c r="P3104" i="1"/>
  <c r="P146" i="1"/>
  <c r="P3105" i="1"/>
  <c r="P3106" i="1"/>
  <c r="P3107" i="1"/>
  <c r="P3108" i="1"/>
  <c r="P3109" i="1"/>
  <c r="P3110" i="1"/>
  <c r="P921" i="1"/>
  <c r="P1818" i="1"/>
  <c r="P613" i="1"/>
  <c r="P3111" i="1"/>
  <c r="P3112" i="1"/>
  <c r="P3113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626" i="1"/>
  <c r="P168" i="1"/>
  <c r="P3114" i="1"/>
  <c r="P208" i="1"/>
  <c r="P1169" i="1"/>
  <c r="P1337" i="1"/>
  <c r="P174" i="1"/>
  <c r="P614" i="1"/>
  <c r="P703" i="1"/>
  <c r="P1088" i="1"/>
  <c r="P209" i="1"/>
  <c r="P153" i="1"/>
  <c r="P1056" i="1"/>
  <c r="P862" i="1"/>
  <c r="P1496" i="1"/>
  <c r="P452" i="1"/>
  <c r="P424" i="1"/>
  <c r="P560" i="1"/>
  <c r="P763" i="1"/>
  <c r="P575" i="1"/>
  <c r="P425" i="1"/>
  <c r="P627" i="1"/>
  <c r="P197" i="1"/>
  <c r="P764" i="1"/>
  <c r="P1819" i="1"/>
  <c r="P1820" i="1"/>
  <c r="P1123" i="1"/>
  <c r="P1170" i="1"/>
  <c r="P159" i="1"/>
  <c r="P1821" i="1"/>
  <c r="P922" i="1"/>
  <c r="P431" i="1"/>
  <c r="P599" i="1"/>
  <c r="P147" i="1"/>
  <c r="P863" i="1"/>
  <c r="P1497" i="1"/>
  <c r="P628" i="1"/>
  <c r="P864" i="1"/>
  <c r="P198" i="1"/>
  <c r="P492" i="1"/>
  <c r="P460" i="1"/>
  <c r="P453" i="1"/>
  <c r="P1338" i="1"/>
  <c r="P923" i="1"/>
  <c r="P233" i="1"/>
  <c r="P924" i="1"/>
  <c r="P1339" i="1"/>
  <c r="P3115" i="1"/>
  <c r="P882" i="1"/>
  <c r="P3116" i="1"/>
  <c r="P195" i="1"/>
  <c r="P3117" i="1"/>
  <c r="P1498" i="1"/>
  <c r="P183" i="1"/>
  <c r="P3118" i="1"/>
  <c r="P1499" i="1"/>
  <c r="P1057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3119" i="1"/>
  <c r="P1008" i="1"/>
  <c r="P3120" i="1"/>
  <c r="P217" i="1"/>
  <c r="P3121" i="1"/>
  <c r="P1822" i="1"/>
  <c r="P3122" i="1"/>
  <c r="P1124" i="1"/>
  <c r="P3123" i="1"/>
  <c r="P959" i="1"/>
  <c r="P140" i="1"/>
  <c r="P1863" i="1"/>
  <c r="P3124" i="1"/>
  <c r="P3125" i="1"/>
  <c r="P1864" i="1"/>
  <c r="P3126" i="1"/>
  <c r="P3127" i="1"/>
  <c r="P3128" i="1"/>
  <c r="P3129" i="1"/>
  <c r="P629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340" i="1"/>
  <c r="P1865" i="1"/>
  <c r="P202" i="1"/>
  <c r="P3190" i="1"/>
  <c r="P3191" i="1"/>
  <c r="P218" i="1"/>
  <c r="P3192" i="1"/>
  <c r="P1500" i="1"/>
  <c r="P865" i="1"/>
  <c r="P432" i="1"/>
  <c r="P3193" i="1"/>
  <c r="P169" i="1"/>
  <c r="P1866" i="1"/>
  <c r="P985" i="1"/>
  <c r="P1501" i="1"/>
  <c r="P1867" i="1"/>
  <c r="P180" i="1"/>
  <c r="P1868" i="1"/>
  <c r="P203" i="1"/>
  <c r="P219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125" i="1"/>
  <c r="P3194" i="1"/>
  <c r="P1171" i="1"/>
  <c r="P615" i="1"/>
  <c r="P1341" i="1"/>
  <c r="P3195" i="1"/>
  <c r="P223" i="1"/>
  <c r="P3196" i="1"/>
  <c r="P1869" i="1"/>
  <c r="P689" i="1"/>
  <c r="P1058" i="1"/>
  <c r="P3197" i="1"/>
  <c r="P3198" i="1"/>
  <c r="P3199" i="1"/>
  <c r="P1009" i="1"/>
  <c r="P3200" i="1"/>
  <c r="P3201" i="1"/>
  <c r="P561" i="1"/>
  <c r="P1870" i="1"/>
  <c r="P883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1871" i="1"/>
  <c r="P3202" i="1"/>
  <c r="P960" i="1"/>
  <c r="P961" i="1"/>
  <c r="P1872" i="1"/>
  <c r="P3203" i="1"/>
  <c r="P507" i="1"/>
  <c r="P3204" i="1"/>
  <c r="P899" i="1"/>
  <c r="P3205" i="1"/>
  <c r="P1126" i="1"/>
  <c r="P1502" i="1"/>
  <c r="P1543" i="1"/>
  <c r="P1544" i="1"/>
  <c r="P962" i="1"/>
  <c r="P3206" i="1"/>
  <c r="P516" i="1"/>
  <c r="P884" i="1"/>
  <c r="P1127" i="1"/>
  <c r="P3207" i="1"/>
  <c r="P3208" i="1"/>
  <c r="P1089" i="1"/>
  <c r="P925" i="1"/>
  <c r="P1545" i="1"/>
  <c r="P499" i="1"/>
  <c r="P3209" i="1"/>
  <c r="P1873" i="1"/>
  <c r="P1546" i="1"/>
  <c r="P3630" i="1"/>
  <c r="P1874" i="1"/>
  <c r="P3631" i="1"/>
  <c r="P3632" i="1"/>
  <c r="P3633" i="1"/>
  <c r="P1875" i="1"/>
  <c r="P1547" i="1"/>
  <c r="P1342" i="1"/>
  <c r="P517" i="1"/>
  <c r="P1059" i="1"/>
  <c r="P1876" i="1"/>
  <c r="P1877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3634" i="1"/>
  <c r="P3635" i="1"/>
  <c r="P1343" i="1"/>
  <c r="P3636" i="1"/>
  <c r="P3637" i="1"/>
  <c r="P3638" i="1"/>
  <c r="P1548" i="1"/>
  <c r="P3639" i="1"/>
  <c r="P3640" i="1"/>
  <c r="P3641" i="1"/>
  <c r="P1878" i="1"/>
  <c r="P3642" i="1"/>
  <c r="P3643" i="1"/>
  <c r="P3644" i="1"/>
  <c r="P1879" i="1"/>
  <c r="P3645" i="1"/>
  <c r="P3646" i="1"/>
  <c r="P3647" i="1"/>
  <c r="P765" i="1"/>
  <c r="P3648" i="1"/>
  <c r="P3649" i="1"/>
  <c r="P508" i="1"/>
  <c r="P3730" i="1"/>
  <c r="P3731" i="1"/>
  <c r="P3732" i="1"/>
  <c r="P926" i="1"/>
  <c r="P1880" i="1"/>
  <c r="P3733" i="1"/>
  <c r="P3734" i="1"/>
  <c r="P3735" i="1"/>
  <c r="P3736" i="1"/>
  <c r="P1344" i="1"/>
  <c r="P3737" i="1"/>
  <c r="P3738" i="1"/>
  <c r="P3739" i="1"/>
  <c r="P927" i="1"/>
  <c r="P3740" i="1"/>
  <c r="P3741" i="1"/>
  <c r="P3742" i="1"/>
  <c r="P3743" i="1"/>
  <c r="P1549" i="1"/>
  <c r="P1345" i="1"/>
  <c r="P1172" i="1"/>
  <c r="P1881" i="1"/>
  <c r="P1882" i="1"/>
  <c r="P3744" i="1"/>
  <c r="P1903" i="1"/>
  <c r="P1904" i="1"/>
  <c r="P3745" i="1"/>
  <c r="P3746" i="1"/>
  <c r="P3747" i="1"/>
  <c r="P3748" i="1"/>
  <c r="P3749" i="1"/>
  <c r="P3790" i="1"/>
  <c r="P3791" i="1"/>
  <c r="P3792" i="1"/>
  <c r="P3793" i="1"/>
  <c r="P3794" i="1"/>
  <c r="P3795" i="1"/>
  <c r="P3796" i="1"/>
  <c r="P1905" i="1"/>
  <c r="P3797" i="1"/>
  <c r="P690" i="1"/>
  <c r="P3798" i="1"/>
  <c r="P587" i="1"/>
  <c r="P234" i="1"/>
  <c r="P570" i="1"/>
  <c r="P3799" i="1"/>
  <c r="P1550" i="1"/>
  <c r="P3800" i="1"/>
  <c r="P1906" i="1"/>
  <c r="P3801" i="1"/>
  <c r="P1907" i="1"/>
  <c r="P1406" i="1"/>
  <c r="P1908" i="1"/>
  <c r="P3802" i="1"/>
  <c r="P3803" i="1"/>
  <c r="P3804" i="1"/>
  <c r="P3805" i="1"/>
  <c r="P766" i="1"/>
  <c r="P3806" i="1"/>
  <c r="P3807" i="1"/>
  <c r="P3808" i="1"/>
  <c r="P1909" i="1"/>
  <c r="P3809" i="1"/>
  <c r="P3843" i="1"/>
  <c r="P3844" i="1"/>
  <c r="P3845" i="1"/>
  <c r="P1910" i="1"/>
  <c r="P1911" i="1"/>
  <c r="P3846" i="1"/>
  <c r="P3847" i="1"/>
  <c r="P3848" i="1"/>
  <c r="P3849" i="1"/>
  <c r="P3850" i="1"/>
  <c r="P3851" i="1"/>
  <c r="P3852" i="1"/>
  <c r="P3853" i="1"/>
  <c r="P3854" i="1"/>
  <c r="P385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1407" i="1"/>
  <c r="P3856" i="1"/>
  <c r="P3857" i="1"/>
  <c r="P3858" i="1"/>
  <c r="P3859" i="1"/>
  <c r="P1912" i="1"/>
  <c r="P3860" i="1"/>
  <c r="P3861" i="1"/>
  <c r="P1913" i="1"/>
  <c r="P3862" i="1"/>
  <c r="P3863" i="1"/>
  <c r="P3864" i="1"/>
  <c r="P3865" i="1"/>
  <c r="P1551" i="1"/>
  <c r="P663" i="1"/>
  <c r="P3866" i="1"/>
  <c r="P963" i="1"/>
  <c r="P3867" i="1"/>
  <c r="P3868" i="1"/>
  <c r="P3869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3870" i="1"/>
  <c r="P1914" i="1"/>
  <c r="P3871" i="1"/>
  <c r="P3872" i="1"/>
  <c r="P1915" i="1"/>
  <c r="P3873" i="1"/>
  <c r="P3874" i="1"/>
  <c r="P1916" i="1"/>
  <c r="P1552" i="1"/>
  <c r="P1917" i="1"/>
  <c r="P3875" i="1"/>
  <c r="P3876" i="1"/>
  <c r="P3877" i="1"/>
  <c r="P3878" i="1"/>
  <c r="P3879" i="1"/>
  <c r="P3880" i="1"/>
  <c r="P3881" i="1"/>
  <c r="P3882" i="1"/>
  <c r="P3883" i="1"/>
  <c r="P1918" i="1"/>
  <c r="P928" i="1"/>
  <c r="P3884" i="1"/>
  <c r="P1919" i="1"/>
  <c r="P3885" i="1"/>
  <c r="P3886" i="1"/>
  <c r="P3887" i="1"/>
  <c r="P1553" i="1"/>
  <c r="P1173" i="1"/>
  <c r="P3888" i="1"/>
  <c r="P3889" i="1"/>
  <c r="P1554" i="1"/>
  <c r="P3890" i="1"/>
  <c r="P3891" i="1"/>
  <c r="P3892" i="1"/>
  <c r="P900" i="1"/>
  <c r="P576" i="1"/>
  <c r="P1090" i="1"/>
  <c r="P433" i="1"/>
  <c r="P1920" i="1"/>
  <c r="P1060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1921" i="1"/>
  <c r="P3893" i="1"/>
  <c r="P469" i="1"/>
  <c r="P1555" i="1"/>
  <c r="P929" i="1"/>
  <c r="P1010" i="1"/>
  <c r="P1922" i="1"/>
  <c r="P1983" i="1"/>
  <c r="P3894" i="1"/>
  <c r="P1984" i="1"/>
  <c r="P1556" i="1"/>
  <c r="P1985" i="1"/>
  <c r="P901" i="1"/>
  <c r="P3895" i="1"/>
  <c r="P616" i="1"/>
  <c r="P930" i="1"/>
  <c r="P664" i="1"/>
  <c r="P3896" i="1"/>
  <c r="P1408" i="1"/>
  <c r="P3897" i="1"/>
  <c r="P2663" i="1"/>
  <c r="P2664" i="1"/>
  <c r="P2665" i="1"/>
  <c r="P2666" i="1"/>
  <c r="P2667" i="1"/>
  <c r="P2668" i="1"/>
  <c r="P2669" i="1"/>
  <c r="P2670" i="1"/>
  <c r="P2671" i="1"/>
  <c r="P1091" i="1"/>
  <c r="P931" i="1"/>
  <c r="P475" i="1"/>
  <c r="P518" i="1"/>
  <c r="P157" i="1"/>
  <c r="P1011" i="1"/>
  <c r="P191" i="1"/>
  <c r="P677" i="1"/>
  <c r="P3898" i="1"/>
  <c r="P3899" i="1"/>
  <c r="P1986" i="1"/>
  <c r="P1987" i="1"/>
  <c r="P519" i="1"/>
  <c r="P3900" i="1"/>
  <c r="P1988" i="1"/>
  <c r="P3901" i="1"/>
  <c r="P3902" i="1"/>
  <c r="P3903" i="1"/>
  <c r="P3904" i="1"/>
  <c r="P3905" i="1"/>
  <c r="P932" i="1"/>
  <c r="P3906" i="1"/>
  <c r="P1989" i="1"/>
  <c r="P1990" i="1"/>
  <c r="P3907" i="1"/>
  <c r="P3908" i="1"/>
  <c r="P1092" i="1"/>
  <c r="P562" i="1"/>
  <c r="P3909" i="1"/>
  <c r="P3910" i="1"/>
  <c r="P1991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11" i="1"/>
  <c r="P509" i="1"/>
  <c r="P3912" i="1"/>
  <c r="P1128" i="1"/>
  <c r="P600" i="1"/>
  <c r="P547" i="1"/>
  <c r="P520" i="1"/>
  <c r="P1992" i="1"/>
  <c r="P1993" i="1"/>
  <c r="P3913" i="1"/>
  <c r="P3914" i="1"/>
  <c r="P933" i="1"/>
  <c r="P665" i="1"/>
  <c r="P3915" i="1"/>
  <c r="P184" i="1"/>
  <c r="P964" i="1"/>
  <c r="P1994" i="1"/>
  <c r="P902" i="1"/>
  <c r="P934" i="1"/>
  <c r="P3916" i="1"/>
  <c r="P1995" i="1"/>
  <c r="P1996" i="1"/>
  <c r="P3917" i="1"/>
  <c r="P1997" i="1"/>
  <c r="P3918" i="1"/>
  <c r="P1557" i="1"/>
  <c r="P1998" i="1"/>
  <c r="P866" i="1"/>
  <c r="P3919" i="1"/>
  <c r="P965" i="1"/>
  <c r="P3920" i="1"/>
  <c r="P3921" i="1"/>
  <c r="P3922" i="1"/>
  <c r="P867" i="1"/>
  <c r="P1409" i="1"/>
  <c r="P1012" i="1"/>
  <c r="P3923" i="1"/>
  <c r="P563" i="1"/>
  <c r="P1558" i="1"/>
  <c r="P3924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1999" i="1"/>
  <c r="P3925" i="1"/>
  <c r="P3926" i="1"/>
  <c r="P1129" i="1"/>
  <c r="P481" i="1"/>
  <c r="P3927" i="1"/>
  <c r="P3928" i="1"/>
  <c r="P3929" i="1"/>
  <c r="P2000" i="1"/>
  <c r="P1174" i="1"/>
  <c r="P3930" i="1"/>
  <c r="P1559" i="1"/>
  <c r="P3931" i="1"/>
  <c r="P224" i="1"/>
  <c r="P192" i="1"/>
  <c r="P1130" i="1"/>
  <c r="P630" i="1"/>
  <c r="P3932" i="1"/>
  <c r="P1560" i="1"/>
  <c r="P1061" i="1"/>
  <c r="P482" i="1"/>
  <c r="P3933" i="1"/>
  <c r="P3934" i="1"/>
  <c r="P1561" i="1"/>
  <c r="P3935" i="1"/>
  <c r="P2001" i="1"/>
  <c r="P631" i="1"/>
  <c r="P225" i="1"/>
  <c r="P2002" i="1"/>
  <c r="P767" i="1"/>
  <c r="P1131" i="1"/>
  <c r="P3936" i="1"/>
  <c r="P437" i="1"/>
  <c r="P1132" i="1"/>
  <c r="P3937" i="1"/>
  <c r="P3938" i="1"/>
  <c r="P935" i="1"/>
  <c r="P1562" i="1"/>
  <c r="P3939" i="1"/>
  <c r="P588" i="1"/>
  <c r="P3940" i="1"/>
  <c r="P470" i="1"/>
  <c r="P666" i="1"/>
  <c r="P3941" i="1"/>
  <c r="P476" i="1"/>
  <c r="P1133" i="1"/>
  <c r="P3942" i="1"/>
  <c r="P3943" i="1"/>
  <c r="P438" i="1"/>
  <c r="P2123" i="1"/>
  <c r="P1410" i="1"/>
  <c r="P986" i="1"/>
  <c r="P2124" i="1"/>
  <c r="P3944" i="1"/>
  <c r="P1134" i="1"/>
  <c r="P617" i="1"/>
  <c r="P1135" i="1"/>
  <c r="P1175" i="1"/>
  <c r="P3945" i="1"/>
  <c r="P158" i="1"/>
  <c r="P2125" i="1"/>
  <c r="P3946" i="1"/>
  <c r="P2126" i="1"/>
  <c r="P1136" i="1"/>
  <c r="P678" i="1"/>
  <c r="P987" i="1"/>
  <c r="P3947" i="1"/>
  <c r="P1411" i="1"/>
  <c r="P3948" i="1"/>
  <c r="P3949" i="1"/>
  <c r="P445" i="1"/>
  <c r="P868" i="1"/>
  <c r="P3950" i="1"/>
  <c r="P3951" i="1"/>
  <c r="P160" i="1"/>
  <c r="P1013" i="1"/>
  <c r="P601" i="1"/>
  <c r="P548" i="1"/>
  <c r="P988" i="1"/>
  <c r="P549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3952" i="1"/>
  <c r="P632" i="1"/>
  <c r="P3953" i="1"/>
  <c r="P2127" i="1"/>
  <c r="P3954" i="1"/>
  <c r="P3955" i="1"/>
  <c r="P1176" i="1"/>
  <c r="P3956" i="1"/>
  <c r="P1412" i="1"/>
  <c r="P3957" i="1"/>
  <c r="P1563" i="1"/>
  <c r="P1014" i="1"/>
  <c r="P3958" i="1"/>
  <c r="P3959" i="1"/>
  <c r="P163" i="1"/>
  <c r="P691" i="1"/>
  <c r="P1564" i="1"/>
  <c r="P3960" i="1"/>
  <c r="P3961" i="1"/>
  <c r="P3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577" i="1"/>
  <c r="P3963" i="1"/>
  <c r="P3964" i="1"/>
  <c r="P3965" i="1"/>
  <c r="P3966" i="1"/>
  <c r="P3967" i="1"/>
  <c r="P3968" i="1"/>
  <c r="P3969" i="1"/>
  <c r="P1413" i="1"/>
  <c r="P3970" i="1"/>
  <c r="P3971" i="1"/>
  <c r="P149" i="1"/>
  <c r="P633" i="1"/>
  <c r="P936" i="1"/>
  <c r="P3972" i="1"/>
  <c r="P903" i="1"/>
  <c r="P1414" i="1"/>
  <c r="P3973" i="1"/>
  <c r="P869" i="1"/>
  <c r="P1415" i="1"/>
  <c r="P164" i="1"/>
  <c r="P3974" i="1"/>
  <c r="P3975" i="1"/>
  <c r="P3976" i="1"/>
  <c r="P989" i="1"/>
  <c r="P768" i="1"/>
  <c r="P3977" i="1"/>
  <c r="P3978" i="1"/>
  <c r="P2128" i="1"/>
  <c r="P3979" i="1"/>
  <c r="P3980" i="1"/>
  <c r="P3981" i="1"/>
  <c r="P3982" i="1"/>
  <c r="P904" i="1"/>
  <c r="P1565" i="1"/>
  <c r="P3983" i="1"/>
  <c r="P2129" i="1"/>
  <c r="P3984" i="1"/>
  <c r="P589" i="1"/>
  <c r="P1137" i="1"/>
  <c r="P704" i="1"/>
  <c r="P2130" i="1"/>
  <c r="P590" i="1"/>
  <c r="P3985" i="1"/>
  <c r="P3986" i="1"/>
  <c r="P1177" i="1"/>
  <c r="P692" i="1"/>
  <c r="P1178" i="1"/>
  <c r="P870" i="1"/>
  <c r="P769" i="1"/>
  <c r="P905" i="1"/>
  <c r="P434" i="1"/>
  <c r="P3987" i="1"/>
  <c r="P500" i="1"/>
  <c r="P226" i="1"/>
  <c r="P1179" i="1"/>
  <c r="P634" i="1"/>
  <c r="P3988" i="1"/>
  <c r="P571" i="1"/>
  <c r="P3989" i="1"/>
  <c r="P550" i="1"/>
  <c r="P1138" i="1"/>
  <c r="P1180" i="1"/>
  <c r="P3990" i="1"/>
  <c r="P1416" i="1"/>
  <c r="P175" i="1"/>
  <c r="P3991" i="1"/>
  <c r="P3992" i="1"/>
  <c r="P3993" i="1"/>
  <c r="P3994" i="1"/>
  <c r="P2131" i="1"/>
  <c r="P173" i="1"/>
  <c r="P148" i="1"/>
  <c r="P3995" i="1"/>
  <c r="P3996" i="1"/>
  <c r="P1181" i="1"/>
  <c r="P3997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154" i="1"/>
  <c r="P906" i="1"/>
  <c r="P3998" i="1"/>
  <c r="P1182" i="1"/>
  <c r="P2132" i="1"/>
  <c r="P907" i="1"/>
  <c r="P3999" i="1"/>
  <c r="P170" i="1"/>
  <c r="P4000" i="1"/>
  <c r="P937" i="1"/>
  <c r="P4001" i="1"/>
  <c r="P185" i="1"/>
  <c r="P4002" i="1"/>
  <c r="P2133" i="1"/>
  <c r="P179" i="1"/>
  <c r="P572" i="1"/>
  <c r="P4003" i="1"/>
  <c r="P1417" i="1"/>
  <c r="P4004" i="1"/>
  <c r="P210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4005" i="1"/>
  <c r="P4006" i="1"/>
  <c r="P4007" i="1"/>
  <c r="P189" i="1"/>
  <c r="P635" i="1"/>
  <c r="P461" i="1"/>
  <c r="P1183" i="1"/>
  <c r="P454" i="1"/>
  <c r="P4008" i="1"/>
  <c r="P493" i="1"/>
  <c r="P1062" i="1"/>
  <c r="P4009" i="1"/>
  <c r="P1093" i="1"/>
  <c r="P4010" i="1"/>
  <c r="P1566" i="1"/>
  <c r="P4011" i="1"/>
  <c r="P705" i="1"/>
  <c r="P4012" i="1"/>
  <c r="P1139" i="1"/>
  <c r="P1094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990" i="1"/>
  <c r="P1063" i="1"/>
  <c r="P966" i="1"/>
  <c r="P938" i="1"/>
  <c r="P770" i="1"/>
  <c r="P4013" i="1"/>
  <c r="P521" i="1"/>
  <c r="P885" i="1"/>
  <c r="P2134" i="1"/>
  <c r="P618" i="1"/>
  <c r="P679" i="1"/>
  <c r="P636" i="1"/>
  <c r="P680" i="1"/>
  <c r="P4014" i="1"/>
  <c r="P1567" i="1"/>
  <c r="P4015" i="1"/>
  <c r="P4016" i="1"/>
  <c r="P967" i="1"/>
  <c r="P1568" i="1"/>
  <c r="P2135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2136" i="1"/>
  <c r="P1418" i="1"/>
  <c r="P4017" i="1"/>
  <c r="P4018" i="1"/>
  <c r="P4019" i="1"/>
  <c r="P165" i="1"/>
  <c r="P2137" i="1"/>
  <c r="P1569" i="1"/>
  <c r="P4020" i="1"/>
  <c r="P128" i="1"/>
  <c r="P2138" i="1"/>
  <c r="P1184" i="1"/>
  <c r="P1185" i="1"/>
  <c r="P991" i="1"/>
  <c r="P4021" i="1"/>
  <c r="P637" i="1"/>
  <c r="P4022" i="1"/>
  <c r="P4023" i="1"/>
  <c r="P4024" i="1"/>
  <c r="P501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992" i="1"/>
  <c r="P602" i="1"/>
  <c r="P619" i="1"/>
  <c r="P235" i="1"/>
  <c r="P1570" i="1"/>
  <c r="P1419" i="1"/>
  <c r="P706" i="1"/>
  <c r="P707" i="1"/>
  <c r="P1064" i="1"/>
  <c r="P1226" i="1"/>
  <c r="P471" i="1"/>
  <c r="P4025" i="1"/>
  <c r="P4026" i="1"/>
  <c r="P708" i="1"/>
  <c r="P1420" i="1"/>
  <c r="P4027" i="1"/>
  <c r="P1140" i="1"/>
  <c r="P1571" i="1"/>
  <c r="P4028" i="1"/>
  <c r="P681" i="1"/>
  <c r="P1141" i="1"/>
  <c r="P4029" i="1"/>
  <c r="P4030" i="1"/>
  <c r="P2139" i="1"/>
  <c r="P551" i="1"/>
  <c r="P2140" i="1"/>
  <c r="P886" i="1"/>
  <c r="P4031" i="1"/>
  <c r="P1421" i="1"/>
  <c r="P771" i="1"/>
  <c r="P1422" i="1"/>
  <c r="P4032" i="1"/>
  <c r="P4033" i="1"/>
  <c r="P4034" i="1"/>
  <c r="P4035" i="1"/>
  <c r="P181" i="1"/>
  <c r="P1142" i="1"/>
  <c r="P4036" i="1"/>
  <c r="P4037" i="1"/>
  <c r="P887" i="1"/>
  <c r="P1143" i="1"/>
  <c r="P4038" i="1"/>
  <c r="P4039" i="1"/>
  <c r="P4040" i="1"/>
  <c r="P4041" i="1"/>
  <c r="P4042" i="1"/>
  <c r="P1572" i="1"/>
  <c r="P552" i="1"/>
  <c r="P2141" i="1"/>
  <c r="P693" i="1"/>
  <c r="P477" i="1"/>
  <c r="P4043" i="1"/>
  <c r="P603" i="1"/>
  <c r="P1423" i="1"/>
  <c r="P1144" i="1"/>
  <c r="P939" i="1"/>
  <c r="P682" i="1"/>
  <c r="P478" i="1"/>
  <c r="P2142" i="1"/>
  <c r="P1145" i="1"/>
  <c r="P2143" i="1"/>
  <c r="P196" i="1"/>
  <c r="P4044" i="1"/>
  <c r="P4045" i="1"/>
  <c r="P908" i="1"/>
  <c r="P150" i="1"/>
  <c r="P772" i="1"/>
  <c r="P993" i="1"/>
  <c r="P4046" i="1"/>
  <c r="P1424" i="1"/>
  <c r="P446" i="1"/>
  <c r="P4047" i="1"/>
  <c r="P968" i="1"/>
  <c r="P455" i="1"/>
  <c r="P4048" i="1"/>
  <c r="P4049" i="1"/>
  <c r="P4050" i="1"/>
  <c r="P4051" i="1"/>
  <c r="P1573" i="1"/>
  <c r="P1146" i="1"/>
  <c r="P4052" i="1"/>
  <c r="P1015" i="1"/>
  <c r="P909" i="1"/>
  <c r="P773" i="1"/>
  <c r="P969" i="1"/>
  <c r="P4053" i="1"/>
  <c r="P2144" i="1"/>
  <c r="P888" i="1"/>
  <c r="P1574" i="1"/>
  <c r="P4054" i="1"/>
  <c r="P4055" i="1"/>
  <c r="P4056" i="1"/>
  <c r="P709" i="1"/>
  <c r="P940" i="1"/>
  <c r="P214" i="1"/>
  <c r="P4057" i="1"/>
  <c r="P129" i="1"/>
  <c r="P910" i="1"/>
  <c r="P4058" i="1"/>
  <c r="P4059" i="1"/>
  <c r="P2145" i="1"/>
  <c r="P4060" i="1"/>
  <c r="P456" i="1"/>
  <c r="P4061" i="1"/>
  <c r="P4062" i="1"/>
  <c r="P1425" i="1"/>
  <c r="P1426" i="1"/>
  <c r="P4063" i="1"/>
  <c r="P710" i="1"/>
  <c r="P2146" i="1"/>
  <c r="P4064" i="1"/>
  <c r="P4065" i="1"/>
  <c r="P4066" i="1"/>
  <c r="P4067" i="1"/>
  <c r="P578" i="1"/>
  <c r="P4068" i="1"/>
  <c r="P4069" i="1"/>
  <c r="P483" i="1"/>
  <c r="P579" i="1"/>
  <c r="P1575" i="1"/>
  <c r="P4070" i="1"/>
  <c r="P1427" i="1"/>
  <c r="P4071" i="1"/>
  <c r="P1095" i="1"/>
  <c r="P871" i="1"/>
  <c r="P2147" i="1"/>
  <c r="P580" i="1"/>
  <c r="P941" i="1"/>
  <c r="P1065" i="1"/>
  <c r="P4072" i="1"/>
  <c r="P2148" i="1"/>
  <c r="P620" i="1"/>
  <c r="P136" i="1"/>
  <c r="P484" i="1"/>
  <c r="P4073" i="1"/>
  <c r="P199" i="1"/>
  <c r="P2149" i="1"/>
  <c r="P942" i="1"/>
  <c r="P1576" i="1"/>
  <c r="P683" i="1"/>
  <c r="P1227" i="1"/>
  <c r="P638" i="1"/>
  <c r="P462" i="1"/>
  <c r="P1096" i="1"/>
  <c r="P485" i="1"/>
  <c r="P970" i="1"/>
  <c r="P439" i="1"/>
  <c r="P1577" i="1"/>
  <c r="P4074" i="1"/>
  <c r="P1228" i="1"/>
  <c r="P639" i="1"/>
  <c r="P1147" i="1"/>
  <c r="P4075" i="1"/>
  <c r="P4076" i="1"/>
  <c r="P463" i="1"/>
  <c r="P694" i="1"/>
  <c r="P4077" i="1"/>
  <c r="P176" i="1"/>
  <c r="P695" i="1"/>
  <c r="P4078" i="1"/>
  <c r="P440" i="1"/>
  <c r="P1578" i="1"/>
  <c r="P971" i="1"/>
  <c r="P4079" i="1"/>
  <c r="P2150" i="1"/>
  <c r="P4080" i="1"/>
  <c r="P4081" i="1"/>
  <c r="P1097" i="1"/>
  <c r="P1229" i="1"/>
  <c r="P581" i="1"/>
  <c r="P1016" i="1"/>
  <c r="P4082" i="1"/>
  <c r="P2151" i="1"/>
  <c r="P4083" i="1"/>
  <c r="P4084" i="1"/>
  <c r="P872" i="1"/>
  <c r="P2152" i="1"/>
  <c r="P994" i="1"/>
  <c r="P2153" i="1"/>
  <c r="P696" i="1"/>
  <c r="P2154" i="1"/>
  <c r="P144" i="1"/>
  <c r="P4085" i="1"/>
  <c r="P2155" i="1"/>
  <c r="P1148" i="1"/>
  <c r="P4086" i="1"/>
  <c r="P1066" i="1"/>
  <c r="P542" i="1"/>
  <c r="P4087" i="1"/>
  <c r="P711" i="1"/>
  <c r="P4088" i="1"/>
  <c r="P1067" i="1"/>
  <c r="P564" i="1"/>
  <c r="P2156" i="1"/>
  <c r="P447" i="1"/>
  <c r="P204" i="1"/>
  <c r="P943" i="1"/>
  <c r="P911" i="1"/>
  <c r="P166" i="1"/>
  <c r="P494" i="1"/>
  <c r="P4089" i="1"/>
  <c r="P4090" i="1"/>
  <c r="P4091" i="1"/>
  <c r="P441" i="1"/>
  <c r="P4092" i="1"/>
  <c r="P1017" i="1"/>
  <c r="P1579" i="1"/>
  <c r="P684" i="1"/>
  <c r="P4093" i="1"/>
  <c r="P4094" i="1"/>
  <c r="P4095" i="1"/>
  <c r="P442" i="1"/>
  <c r="P604" i="1"/>
  <c r="P4096" i="1"/>
  <c r="P685" i="1"/>
  <c r="P182" i="1"/>
  <c r="P605" i="1"/>
  <c r="P1428" i="1"/>
  <c r="P1429" i="1"/>
  <c r="P1430" i="1"/>
  <c r="P4097" i="1"/>
  <c r="P1580" i="1"/>
  <c r="P2157" i="1"/>
  <c r="P667" i="1"/>
  <c r="P2158" i="1"/>
  <c r="P4098" i="1"/>
  <c r="P161" i="1"/>
  <c r="P2159" i="1"/>
  <c r="P472" i="1"/>
  <c r="P697" i="1"/>
  <c r="P4099" i="1"/>
  <c r="P4100" i="1"/>
  <c r="P2160" i="1"/>
  <c r="P553" i="1"/>
  <c r="P510" i="1"/>
  <c r="P4101" i="1"/>
  <c r="P995" i="1"/>
  <c r="P4102" i="1"/>
  <c r="P4103" i="1"/>
  <c r="P4104" i="1"/>
  <c r="P712" i="1"/>
  <c r="P1581" i="1"/>
  <c r="P606" i="1"/>
  <c r="P4105" i="1"/>
  <c r="P4106" i="1"/>
  <c r="P1149" i="1"/>
  <c r="P4107" i="1"/>
  <c r="P944" i="1"/>
  <c r="P1150" i="1"/>
  <c r="P1431" i="1"/>
  <c r="P889" i="1"/>
  <c r="P4108" i="1"/>
  <c r="P1582" i="1"/>
  <c r="P448" i="1"/>
  <c r="P1432" i="1"/>
  <c r="P945" i="1"/>
  <c r="P4109" i="1"/>
  <c r="P4110" i="1"/>
  <c r="P2161" i="1"/>
  <c r="P4111" i="1"/>
  <c r="P4112" i="1"/>
  <c r="P554" i="1"/>
  <c r="P972" i="1"/>
  <c r="P621" i="1"/>
  <c r="P1068" i="1"/>
  <c r="P141" i="1"/>
  <c r="P1583" i="1"/>
  <c r="P1584" i="1"/>
  <c r="P4113" i="1"/>
  <c r="P511" i="1"/>
  <c r="P143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162" i="1"/>
  <c r="O2343" i="1"/>
  <c r="O2344" i="1"/>
  <c r="O2345" i="1"/>
  <c r="O2346" i="1"/>
  <c r="O774" i="1"/>
  <c r="O1069" i="1"/>
  <c r="O1434" i="1"/>
  <c r="O1435" i="1"/>
  <c r="O2347" i="1"/>
  <c r="O2348" i="1"/>
  <c r="O2349" i="1"/>
  <c r="O946" i="1"/>
  <c r="O2350" i="1"/>
  <c r="O2351" i="1"/>
  <c r="O873" i="1"/>
  <c r="O2352" i="1"/>
  <c r="O2353" i="1"/>
  <c r="O1230" i="1"/>
  <c r="O126" i="1"/>
  <c r="O2354" i="1"/>
  <c r="O912" i="1"/>
  <c r="O2355" i="1"/>
  <c r="O2356" i="1"/>
  <c r="O512" i="1"/>
  <c r="O996" i="1"/>
  <c r="O1585" i="1"/>
  <c r="O2357" i="1"/>
  <c r="O2358" i="1"/>
  <c r="O1586" i="1"/>
  <c r="O582" i="1"/>
  <c r="O2359" i="1"/>
  <c r="O2360" i="1"/>
  <c r="O1587" i="1"/>
  <c r="O1231" i="1"/>
  <c r="O2361" i="1"/>
  <c r="O1098" i="1"/>
  <c r="O2362" i="1"/>
  <c r="O2363" i="1"/>
  <c r="O2364" i="1"/>
  <c r="O2365" i="1"/>
  <c r="O2366" i="1"/>
  <c r="O698" i="1"/>
  <c r="O2367" i="1"/>
  <c r="O1588" i="1"/>
  <c r="O2368" i="1"/>
  <c r="O162" i="1"/>
  <c r="O2369" i="1"/>
  <c r="O1151" i="1"/>
  <c r="O591" i="1"/>
  <c r="O1232" i="1"/>
  <c r="O2370" i="1"/>
  <c r="O2371" i="1"/>
  <c r="O2372" i="1"/>
  <c r="O2373" i="1"/>
  <c r="O1070" i="1"/>
  <c r="O2374" i="1"/>
  <c r="O236" i="1"/>
  <c r="O2375" i="1"/>
  <c r="O622" i="1"/>
  <c r="O473" i="1"/>
  <c r="O607" i="1"/>
  <c r="O2376" i="1"/>
  <c r="O449" i="1"/>
  <c r="O1233" i="1"/>
  <c r="O1071" i="1"/>
  <c r="O2377" i="1"/>
  <c r="O699" i="1"/>
  <c r="O2378" i="1"/>
  <c r="O2379" i="1"/>
  <c r="O2380" i="1"/>
  <c r="O1099" i="1"/>
  <c r="O2381" i="1"/>
  <c r="O2382" i="1"/>
  <c r="O2383" i="1"/>
  <c r="O2384" i="1"/>
  <c r="O220" i="1"/>
  <c r="O947" i="1"/>
  <c r="O1589" i="1"/>
  <c r="O2385" i="1"/>
  <c r="O555" i="1"/>
  <c r="O171" i="1"/>
  <c r="O2386" i="1"/>
  <c r="O495" i="1"/>
  <c r="O186" i="1"/>
  <c r="O700" i="1"/>
  <c r="O2387" i="1"/>
  <c r="O713" i="1"/>
  <c r="O2388" i="1"/>
  <c r="O2389" i="1"/>
  <c r="O565" i="1"/>
  <c r="O211" i="1"/>
  <c r="O2390" i="1"/>
  <c r="O2391" i="1"/>
  <c r="O2392" i="1"/>
  <c r="O2393" i="1"/>
  <c r="O177" i="1"/>
  <c r="O890" i="1"/>
  <c r="O1436" i="1"/>
  <c r="O668" i="1"/>
  <c r="O1590" i="1"/>
  <c r="O2394" i="1"/>
  <c r="O874" i="1"/>
  <c r="O2395" i="1"/>
  <c r="O2396" i="1"/>
  <c r="O2397" i="1"/>
  <c r="O1591" i="1"/>
  <c r="O2398" i="1"/>
  <c r="O2399" i="1"/>
  <c r="O2400" i="1"/>
  <c r="O2401" i="1"/>
  <c r="O2402" i="1"/>
  <c r="O1234" i="1"/>
  <c r="O2403" i="1"/>
  <c r="O237" i="1"/>
  <c r="O2404" i="1"/>
  <c r="O2405" i="1"/>
  <c r="O2406" i="1"/>
  <c r="O2407" i="1"/>
  <c r="O566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2408" i="1"/>
  <c r="O1437" i="1"/>
  <c r="O1592" i="1"/>
  <c r="O1593" i="1"/>
  <c r="O1018" i="1"/>
  <c r="O2409" i="1"/>
  <c r="O1594" i="1"/>
  <c r="O2410" i="1"/>
  <c r="O1072" i="1"/>
  <c r="O2411" i="1"/>
  <c r="O1438" i="1"/>
  <c r="O775" i="1"/>
  <c r="O948" i="1"/>
  <c r="O2412" i="1"/>
  <c r="O1100" i="1"/>
  <c r="O2413" i="1"/>
  <c r="O2414" i="1"/>
  <c r="O2415" i="1"/>
  <c r="O973" i="1"/>
  <c r="O2416" i="1"/>
  <c r="O2417" i="1"/>
  <c r="O2418" i="1"/>
  <c r="O426" i="1"/>
  <c r="O2419" i="1"/>
  <c r="O1101" i="1"/>
  <c r="O2420" i="1"/>
  <c r="O1019" i="1"/>
  <c r="O2421" i="1"/>
  <c r="O1235" i="1"/>
  <c r="O1439" i="1"/>
  <c r="O1595" i="1"/>
  <c r="O2422" i="1"/>
  <c r="O155" i="1"/>
  <c r="O2423" i="1"/>
  <c r="O1596" i="1"/>
  <c r="O2424" i="1"/>
  <c r="O1597" i="1"/>
  <c r="O2425" i="1"/>
  <c r="O997" i="1"/>
  <c r="O2426" i="1"/>
  <c r="O2427" i="1"/>
  <c r="O2428" i="1"/>
  <c r="O2429" i="1"/>
  <c r="O1440" i="1"/>
  <c r="O2430" i="1"/>
  <c r="O543" i="1"/>
  <c r="O1598" i="1"/>
  <c r="O592" i="1"/>
  <c r="O2431" i="1"/>
  <c r="O2432" i="1"/>
  <c r="O1599" i="1"/>
  <c r="O891" i="1"/>
  <c r="O669" i="1"/>
  <c r="O1236" i="1"/>
  <c r="O2433" i="1"/>
  <c r="O2434" i="1"/>
  <c r="O1441" i="1"/>
  <c r="O2435" i="1"/>
  <c r="O2436" i="1"/>
  <c r="O474" i="1"/>
  <c r="O640" i="1"/>
  <c r="O1073" i="1"/>
  <c r="O2437" i="1"/>
  <c r="O190" i="1"/>
  <c r="O2438" i="1"/>
  <c r="O593" i="1"/>
  <c r="O2439" i="1"/>
  <c r="O2440" i="1"/>
  <c r="O2441" i="1"/>
  <c r="O2442" i="1"/>
  <c r="O2503" i="1"/>
  <c r="O2504" i="1"/>
  <c r="O2505" i="1"/>
  <c r="O2506" i="1"/>
  <c r="O2507" i="1"/>
  <c r="O2508" i="1"/>
  <c r="O2509" i="1"/>
  <c r="O1600" i="1"/>
  <c r="O1102" i="1"/>
  <c r="O949" i="1"/>
  <c r="O1237" i="1"/>
  <c r="O2510" i="1"/>
  <c r="O1601" i="1"/>
  <c r="O1442" i="1"/>
  <c r="O1602" i="1"/>
  <c r="O2511" i="1"/>
  <c r="O2512" i="1"/>
  <c r="O1238" i="1"/>
  <c r="O1703" i="1"/>
  <c r="O2513" i="1"/>
  <c r="O2514" i="1"/>
  <c r="O1239" i="1"/>
  <c r="O2515" i="1"/>
  <c r="O776" i="1"/>
  <c r="O1240" i="1"/>
  <c r="O567" i="1"/>
  <c r="O2516" i="1"/>
  <c r="O1704" i="1"/>
  <c r="O2517" i="1"/>
  <c r="O583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2518" i="1"/>
  <c r="O1705" i="1"/>
  <c r="O2519" i="1"/>
  <c r="O2520" i="1"/>
  <c r="O1706" i="1"/>
  <c r="O544" i="1"/>
  <c r="O2521" i="1"/>
  <c r="O2522" i="1"/>
  <c r="O2563" i="1"/>
  <c r="O1241" i="1"/>
  <c r="O1707" i="1"/>
  <c r="O1103" i="1"/>
  <c r="O2564" i="1"/>
  <c r="O2565" i="1"/>
  <c r="O443" i="1"/>
  <c r="O2566" i="1"/>
  <c r="O1242" i="1"/>
  <c r="O1708" i="1"/>
  <c r="O2567" i="1"/>
  <c r="O2568" i="1"/>
  <c r="O2569" i="1"/>
  <c r="O2570" i="1"/>
  <c r="O2571" i="1"/>
  <c r="O2572" i="1"/>
  <c r="O2573" i="1"/>
  <c r="O2574" i="1"/>
  <c r="O2575" i="1"/>
  <c r="O2576" i="1"/>
  <c r="O1709" i="1"/>
  <c r="O1710" i="1"/>
  <c r="O2577" i="1"/>
  <c r="O2578" i="1"/>
  <c r="O2579" i="1"/>
  <c r="O2580" i="1"/>
  <c r="O1711" i="1"/>
  <c r="O2581" i="1"/>
  <c r="O2582" i="1"/>
  <c r="O2583" i="1"/>
  <c r="O2584" i="1"/>
  <c r="O1712" i="1"/>
  <c r="O2585" i="1"/>
  <c r="O2586" i="1"/>
  <c r="O2587" i="1"/>
  <c r="O2588" i="1"/>
  <c r="O1713" i="1"/>
  <c r="O2589" i="1"/>
  <c r="O1714" i="1"/>
  <c r="O974" i="1"/>
  <c r="O1243" i="1"/>
  <c r="O2590" i="1"/>
  <c r="O1152" i="1"/>
  <c r="O2591" i="1"/>
  <c r="O1244" i="1"/>
  <c r="O584" i="1"/>
  <c r="O2592" i="1"/>
  <c r="O2593" i="1"/>
  <c r="O2594" i="1"/>
  <c r="O2595" i="1"/>
  <c r="O464" i="1"/>
  <c r="O2596" i="1"/>
  <c r="O1443" i="1"/>
  <c r="O1715" i="1"/>
  <c r="O2597" i="1"/>
  <c r="O1153" i="1"/>
  <c r="O2598" i="1"/>
  <c r="O1245" i="1"/>
  <c r="O2599" i="1"/>
  <c r="O2600" i="1"/>
  <c r="O1716" i="1"/>
  <c r="O1717" i="1"/>
  <c r="O2601" i="1"/>
  <c r="O2602" i="1"/>
  <c r="O2643" i="1"/>
  <c r="O608" i="1"/>
  <c r="O2644" i="1"/>
  <c r="O2645" i="1"/>
  <c r="O2646" i="1"/>
  <c r="O1306" i="1"/>
  <c r="O2647" i="1"/>
  <c r="O2648" i="1"/>
  <c r="O1718" i="1"/>
  <c r="O1719" i="1"/>
  <c r="O1074" i="1"/>
  <c r="O2649" i="1"/>
  <c r="O2650" i="1"/>
  <c r="O2651" i="1"/>
  <c r="O686" i="1"/>
  <c r="O2652" i="1"/>
  <c r="O2653" i="1"/>
  <c r="O2654" i="1"/>
  <c r="O2655" i="1"/>
  <c r="O1720" i="1"/>
  <c r="O2656" i="1"/>
  <c r="O892" i="1"/>
  <c r="O2657" i="1"/>
  <c r="O2658" i="1"/>
  <c r="O2659" i="1"/>
  <c r="O2660" i="1"/>
  <c r="O2661" i="1"/>
  <c r="O266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1307" i="1"/>
  <c r="O1721" i="1"/>
  <c r="O2672" i="1"/>
  <c r="O2673" i="1"/>
  <c r="O998" i="1"/>
  <c r="O641" i="1"/>
  <c r="O2674" i="1"/>
  <c r="O950" i="1"/>
  <c r="O1104" i="1"/>
  <c r="O594" i="1"/>
  <c r="O502" i="1"/>
  <c r="O427" i="1"/>
  <c r="O595" i="1"/>
  <c r="O2675" i="1"/>
  <c r="O2676" i="1"/>
  <c r="O714" i="1"/>
  <c r="O1722" i="1"/>
  <c r="O556" i="1"/>
  <c r="O1154" i="1"/>
  <c r="O715" i="1"/>
  <c r="O557" i="1"/>
  <c r="O2677" i="1"/>
  <c r="O2678" i="1"/>
  <c r="O1723" i="1"/>
  <c r="O1020" i="1"/>
  <c r="O513" i="1"/>
  <c r="O2679" i="1"/>
  <c r="O1155" i="1"/>
  <c r="O139" i="1"/>
  <c r="O172" i="1"/>
  <c r="O893" i="1"/>
  <c r="O1724" i="1"/>
  <c r="O1021" i="1"/>
  <c r="O457" i="1"/>
  <c r="O2680" i="1"/>
  <c r="O1725" i="1"/>
  <c r="O2681" i="1"/>
  <c r="O205" i="1"/>
  <c r="O716" i="1"/>
  <c r="O132" i="1"/>
  <c r="O1308" i="1"/>
  <c r="O545" i="1"/>
  <c r="O486" i="1"/>
  <c r="O1075" i="1"/>
  <c r="O1726" i="1"/>
  <c r="O1727" i="1"/>
  <c r="O2682" i="1"/>
  <c r="O134" i="1"/>
  <c r="O596" i="1"/>
  <c r="O2683" i="1"/>
  <c r="O2684" i="1"/>
  <c r="O465" i="1"/>
  <c r="O2685" i="1"/>
  <c r="O1728" i="1"/>
  <c r="O717" i="1"/>
  <c r="O1105" i="1"/>
  <c r="O951" i="1"/>
  <c r="O2686" i="1"/>
  <c r="O1729" i="1"/>
  <c r="O1730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2687" i="1"/>
  <c r="O1106" i="1"/>
  <c r="O2688" i="1"/>
  <c r="O2689" i="1"/>
  <c r="O2690" i="1"/>
  <c r="O450" i="1"/>
  <c r="O2691" i="1"/>
  <c r="O1156" i="1"/>
  <c r="O2692" i="1"/>
  <c r="O227" i="1"/>
  <c r="O2693" i="1"/>
  <c r="O2694" i="1"/>
  <c r="O1309" i="1"/>
  <c r="O1731" i="1"/>
  <c r="O142" i="1"/>
  <c r="O1444" i="1"/>
  <c r="O187" i="1"/>
  <c r="O1732" i="1"/>
  <c r="O2695" i="1"/>
  <c r="O1310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670" i="1"/>
  <c r="O1445" i="1"/>
  <c r="O2696" i="1"/>
  <c r="O1107" i="1"/>
  <c r="O221" i="1"/>
  <c r="O1446" i="1"/>
  <c r="O671" i="1"/>
  <c r="O573" i="1"/>
  <c r="O2697" i="1"/>
  <c r="O894" i="1"/>
  <c r="O2698" i="1"/>
  <c r="O1108" i="1"/>
  <c r="O1733" i="1"/>
  <c r="O1734" i="1"/>
  <c r="O574" i="1"/>
  <c r="O2699" i="1"/>
  <c r="O228" i="1"/>
  <c r="O145" i="1"/>
  <c r="O1735" i="1"/>
  <c r="O487" i="1"/>
  <c r="O1311" i="1"/>
  <c r="O1736" i="1"/>
  <c r="O623" i="1"/>
  <c r="O238" i="1"/>
  <c r="O1737" i="1"/>
  <c r="O137" i="1"/>
  <c r="O229" i="1"/>
  <c r="O2700" i="1"/>
  <c r="O1042" i="1"/>
  <c r="O975" i="1"/>
  <c r="O1157" i="1"/>
  <c r="O1312" i="1"/>
  <c r="O230" i="1"/>
  <c r="O952" i="1"/>
  <c r="O428" i="1"/>
  <c r="O1447" i="1"/>
  <c r="O239" i="1"/>
  <c r="O2701" i="1"/>
  <c r="O1313" i="1"/>
  <c r="O444" i="1"/>
  <c r="O2702" i="1"/>
  <c r="O2743" i="1"/>
  <c r="O2744" i="1"/>
  <c r="O1314" i="1"/>
  <c r="O2745" i="1"/>
  <c r="O1315" i="1"/>
  <c r="O2746" i="1"/>
  <c r="O2747" i="1"/>
  <c r="O2748" i="1"/>
  <c r="O1316" i="1"/>
  <c r="O597" i="1"/>
  <c r="O2749" i="1"/>
  <c r="O1738" i="1"/>
  <c r="O1043" i="1"/>
  <c r="O2750" i="1"/>
  <c r="O1076" i="1"/>
  <c r="O2751" i="1"/>
  <c r="O1739" i="1"/>
  <c r="O1109" i="1"/>
  <c r="O1740" i="1"/>
  <c r="O2752" i="1"/>
  <c r="O488" i="1"/>
  <c r="O609" i="1"/>
  <c r="O1448" i="1"/>
  <c r="O913" i="1"/>
  <c r="O1317" i="1"/>
  <c r="O2753" i="1"/>
  <c r="O2754" i="1"/>
  <c r="O914" i="1"/>
  <c r="O2755" i="1"/>
  <c r="O435" i="1"/>
  <c r="O1044" i="1"/>
  <c r="O718" i="1"/>
  <c r="O1077" i="1"/>
  <c r="O496" i="1"/>
  <c r="O1741" i="1"/>
  <c r="O2756" i="1"/>
  <c r="O1742" i="1"/>
  <c r="O2757" i="1"/>
  <c r="O1766" i="1"/>
  <c r="O687" i="1"/>
  <c r="O1449" i="1"/>
  <c r="O976" i="1"/>
  <c r="O953" i="1"/>
  <c r="O875" i="1"/>
  <c r="O1450" i="1"/>
  <c r="O1451" i="1"/>
  <c r="O2758" i="1"/>
  <c r="O895" i="1"/>
  <c r="O1767" i="1"/>
  <c r="O514" i="1"/>
  <c r="O436" i="1"/>
  <c r="O240" i="1"/>
  <c r="O1768" i="1"/>
  <c r="O215" i="1"/>
  <c r="O1078" i="1"/>
  <c r="O1452" i="1"/>
  <c r="O1453" i="1"/>
  <c r="O915" i="1"/>
  <c r="O429" i="1"/>
  <c r="O206" i="1"/>
  <c r="O222" i="1"/>
  <c r="O515" i="1"/>
  <c r="O1769" i="1"/>
  <c r="O1770" i="1"/>
  <c r="O1771" i="1"/>
  <c r="O719" i="1"/>
  <c r="O672" i="1"/>
  <c r="O1772" i="1"/>
  <c r="O200" i="1"/>
  <c r="O207" i="1"/>
  <c r="O2759" i="1"/>
  <c r="O458" i="1"/>
  <c r="O1454" i="1"/>
  <c r="O1773" i="1"/>
  <c r="O1318" i="1"/>
  <c r="O1455" i="1"/>
  <c r="O466" i="1"/>
  <c r="O178" i="1"/>
  <c r="O131" i="1"/>
  <c r="O720" i="1"/>
  <c r="O2760" i="1"/>
  <c r="O2761" i="1"/>
  <c r="O497" i="1"/>
  <c r="O1774" i="1"/>
  <c r="O1079" i="1"/>
  <c r="O876" i="1"/>
  <c r="O877" i="1"/>
  <c r="O2762" i="1"/>
  <c r="O688" i="1"/>
  <c r="O2763" i="1"/>
  <c r="O1158" i="1"/>
  <c r="O2764" i="1"/>
  <c r="O568" i="1"/>
  <c r="O1456" i="1"/>
  <c r="O1045" i="1"/>
  <c r="O1457" i="1"/>
  <c r="O1775" i="1"/>
  <c r="O167" i="1"/>
  <c r="O999" i="1"/>
  <c r="O1458" i="1"/>
  <c r="O124" i="1"/>
  <c r="O498" i="1"/>
  <c r="O701" i="1"/>
  <c r="O133" i="1"/>
  <c r="O138" i="1"/>
  <c r="O1080" i="1"/>
  <c r="O213" i="1"/>
  <c r="O2765" i="1"/>
  <c r="O878" i="1"/>
  <c r="O2766" i="1"/>
  <c r="O2767" i="1"/>
  <c r="O122" i="1"/>
  <c r="O459" i="1"/>
  <c r="O489" i="1"/>
  <c r="O1319" i="1"/>
  <c r="O1320" i="1"/>
  <c r="O585" i="1"/>
  <c r="O1321" i="1"/>
  <c r="O20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2768" i="1"/>
  <c r="O2769" i="1"/>
  <c r="O1459" i="1"/>
  <c r="O977" i="1"/>
  <c r="O2770" i="1"/>
  <c r="O1322" i="1"/>
  <c r="O2771" i="1"/>
  <c r="O2772" i="1"/>
  <c r="O1776" i="1"/>
  <c r="O2773" i="1"/>
  <c r="O2774" i="1"/>
  <c r="O2775" i="1"/>
  <c r="O2776" i="1"/>
  <c r="O1777" i="1"/>
  <c r="O2777" i="1"/>
  <c r="O2778" i="1"/>
  <c r="O2779" i="1"/>
  <c r="O2780" i="1"/>
  <c r="O2781" i="1"/>
  <c r="O2782" i="1"/>
  <c r="O1778" i="1"/>
  <c r="O2843" i="1"/>
  <c r="O127" i="1"/>
  <c r="O2844" i="1"/>
  <c r="O978" i="1"/>
  <c r="O1323" i="1"/>
  <c r="O1324" i="1"/>
  <c r="O558" i="1"/>
  <c r="O2845" i="1"/>
  <c r="O430" i="1"/>
  <c r="O1779" i="1"/>
  <c r="O2846" i="1"/>
  <c r="O2847" i="1"/>
  <c r="O1780" i="1"/>
  <c r="O1081" i="1"/>
  <c r="O1110" i="1"/>
  <c r="O156" i="1"/>
  <c r="O503" i="1"/>
  <c r="O1000" i="1"/>
  <c r="O1325" i="1"/>
  <c r="O979" i="1"/>
  <c r="O2848" i="1"/>
  <c r="O1781" i="1"/>
  <c r="O1782" i="1"/>
  <c r="O2849" i="1"/>
  <c r="O1326" i="1"/>
  <c r="O2850" i="1"/>
  <c r="O2851" i="1"/>
  <c r="O777" i="1"/>
  <c r="O1001" i="1"/>
  <c r="O2852" i="1"/>
  <c r="O879" i="1"/>
  <c r="O1783" i="1"/>
  <c r="O778" i="1"/>
  <c r="O673" i="1"/>
  <c r="O1111" i="1"/>
  <c r="O674" i="1"/>
  <c r="O2853" i="1"/>
  <c r="O1046" i="1"/>
  <c r="O1784" i="1"/>
  <c r="O1327" i="1"/>
  <c r="O2854" i="1"/>
  <c r="O1112" i="1"/>
  <c r="O1460" i="1"/>
  <c r="O1113" i="1"/>
  <c r="O2855" i="1"/>
  <c r="O231" i="1"/>
  <c r="O2856" i="1"/>
  <c r="O1328" i="1"/>
  <c r="O2857" i="1"/>
  <c r="O1785" i="1"/>
  <c r="O2858" i="1"/>
  <c r="O451" i="1"/>
  <c r="O1786" i="1"/>
  <c r="O2859" i="1"/>
  <c r="O2860" i="1"/>
  <c r="O2861" i="1"/>
  <c r="O1002" i="1"/>
  <c r="O1461" i="1"/>
  <c r="O2862" i="1"/>
  <c r="O2863" i="1"/>
  <c r="O2864" i="1"/>
  <c r="O2865" i="1"/>
  <c r="O2866" i="1"/>
  <c r="O2867" i="1"/>
  <c r="O2868" i="1"/>
  <c r="O1787" i="1"/>
  <c r="O1462" i="1"/>
  <c r="O2869" i="1"/>
  <c r="O2870" i="1"/>
  <c r="O2871" i="1"/>
  <c r="O2872" i="1"/>
  <c r="O779" i="1"/>
  <c r="O1788" i="1"/>
  <c r="O2873" i="1"/>
  <c r="O1114" i="1"/>
  <c r="O1082" i="1"/>
  <c r="O241" i="1"/>
  <c r="O2874" i="1"/>
  <c r="O2875" i="1"/>
  <c r="O2876" i="1"/>
  <c r="O2877" i="1"/>
  <c r="O2878" i="1"/>
  <c r="O2879" i="1"/>
  <c r="O2880" i="1"/>
  <c r="O2881" i="1"/>
  <c r="O980" i="1"/>
  <c r="O2882" i="1"/>
  <c r="O2883" i="1"/>
  <c r="O2884" i="1"/>
  <c r="O954" i="1"/>
  <c r="O2885" i="1"/>
  <c r="O1083" i="1"/>
  <c r="O1789" i="1"/>
  <c r="O1047" i="1"/>
  <c r="O1790" i="1"/>
  <c r="O2886" i="1"/>
  <c r="O1483" i="1"/>
  <c r="O2887" i="1"/>
  <c r="O2888" i="1"/>
  <c r="O1159" i="1"/>
  <c r="O2889" i="1"/>
  <c r="O2890" i="1"/>
  <c r="O2891" i="1"/>
  <c r="O2892" i="1"/>
  <c r="O610" i="1"/>
  <c r="O662" i="1"/>
  <c r="O1484" i="1"/>
  <c r="O1084" i="1"/>
  <c r="O2893" i="1"/>
  <c r="O2894" i="1"/>
  <c r="O2895" i="1"/>
  <c r="O2896" i="1"/>
  <c r="O2897" i="1"/>
  <c r="O1085" i="1"/>
  <c r="O1329" i="1"/>
  <c r="O2898" i="1"/>
  <c r="O2899" i="1"/>
  <c r="O2900" i="1"/>
  <c r="O1115" i="1"/>
  <c r="O896" i="1"/>
  <c r="O2901" i="1"/>
  <c r="O1160" i="1"/>
  <c r="O1161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048" i="1"/>
  <c r="O1162" i="1"/>
  <c r="O1163" i="1"/>
  <c r="O2902" i="1"/>
  <c r="O504" i="1"/>
  <c r="O1791" i="1"/>
  <c r="O2903" i="1"/>
  <c r="O2904" i="1"/>
  <c r="O1792" i="1"/>
  <c r="O897" i="1"/>
  <c r="O2905" i="1"/>
  <c r="O1330" i="1"/>
  <c r="O2906" i="1"/>
  <c r="O2907" i="1"/>
  <c r="O675" i="1"/>
  <c r="O2908" i="1"/>
  <c r="O1331" i="1"/>
  <c r="O188" i="1"/>
  <c r="O1793" i="1"/>
  <c r="O780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422" i="1"/>
  <c r="O559" i="1"/>
  <c r="O151" i="1"/>
  <c r="O898" i="1"/>
  <c r="O916" i="1"/>
  <c r="O123" i="1"/>
  <c r="O702" i="1"/>
  <c r="O479" i="1"/>
  <c r="O1794" i="1"/>
  <c r="O490" i="1"/>
  <c r="O1795" i="1"/>
  <c r="O423" i="1"/>
  <c r="O2909" i="1"/>
  <c r="O1086" i="1"/>
  <c r="O721" i="1"/>
  <c r="O762" i="1"/>
  <c r="O1796" i="1"/>
  <c r="O1797" i="1"/>
  <c r="O2910" i="1"/>
  <c r="O981" i="1"/>
  <c r="O955" i="1"/>
  <c r="O1485" i="1"/>
  <c r="O1798" i="1"/>
  <c r="O1164" i="1"/>
  <c r="O1486" i="1"/>
  <c r="O1799" i="1"/>
  <c r="O598" i="1"/>
  <c r="O1800" i="1"/>
  <c r="O2911" i="1"/>
  <c r="O2912" i="1"/>
  <c r="O917" i="1"/>
  <c r="O624" i="1"/>
  <c r="O130" i="1"/>
  <c r="O193" i="1"/>
  <c r="O1332" i="1"/>
  <c r="O1049" i="1"/>
  <c r="O2913" i="1"/>
  <c r="O143" i="1"/>
  <c r="O2914" i="1"/>
  <c r="O12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87" i="1"/>
  <c r="O2915" i="1"/>
  <c r="O2916" i="1"/>
  <c r="O1801" i="1"/>
  <c r="O1050" i="1"/>
  <c r="O2917" i="1"/>
  <c r="O2918" i="1"/>
  <c r="O2919" i="1"/>
  <c r="O1116" i="1"/>
  <c r="O1117" i="1"/>
  <c r="O2920" i="1"/>
  <c r="O676" i="1"/>
  <c r="O2921" i="1"/>
  <c r="O1802" i="1"/>
  <c r="O2922" i="1"/>
  <c r="O1051" i="1"/>
  <c r="O1333" i="1"/>
  <c r="O2943" i="1"/>
  <c r="O2944" i="1"/>
  <c r="O2945" i="1"/>
  <c r="O625" i="1"/>
  <c r="O2946" i="1"/>
  <c r="O2947" i="1"/>
  <c r="O1003" i="1"/>
  <c r="O1118" i="1"/>
  <c r="O2948" i="1"/>
  <c r="O1004" i="1"/>
  <c r="O480" i="1"/>
  <c r="O2949" i="1"/>
  <c r="O1052" i="1"/>
  <c r="O956" i="1"/>
  <c r="O2950" i="1"/>
  <c r="O1803" i="1"/>
  <c r="O546" i="1"/>
  <c r="O1334" i="1"/>
  <c r="O1053" i="1"/>
  <c r="O2951" i="1"/>
  <c r="O1804" i="1"/>
  <c r="O2952" i="1"/>
  <c r="O2953" i="1"/>
  <c r="O2954" i="1"/>
  <c r="O2955" i="1"/>
  <c r="O2956" i="1"/>
  <c r="O2957" i="1"/>
  <c r="O2958" i="1"/>
  <c r="O2959" i="1"/>
  <c r="O2960" i="1"/>
  <c r="O2961" i="1"/>
  <c r="O2962" i="1"/>
  <c r="O3053" i="1"/>
  <c r="O1805" i="1"/>
  <c r="O918" i="1"/>
  <c r="O1335" i="1"/>
  <c r="O3054" i="1"/>
  <c r="O3055" i="1"/>
  <c r="O3056" i="1"/>
  <c r="O3057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8" i="1"/>
  <c r="O3058" i="1"/>
  <c r="O1806" i="1"/>
  <c r="O3059" i="1"/>
  <c r="O1489" i="1"/>
  <c r="O3060" i="1"/>
  <c r="O3061" i="1"/>
  <c r="O1490" i="1"/>
  <c r="O3062" i="1"/>
  <c r="O491" i="1"/>
  <c r="O1005" i="1"/>
  <c r="O1807" i="1"/>
  <c r="O3063" i="1"/>
  <c r="O982" i="1"/>
  <c r="O3064" i="1"/>
  <c r="O3065" i="1"/>
  <c r="O3066" i="1"/>
  <c r="O1491" i="1"/>
  <c r="O3067" i="1"/>
  <c r="O569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3068" i="1"/>
  <c r="O1165" i="1"/>
  <c r="O3069" i="1"/>
  <c r="O3070" i="1"/>
  <c r="O3071" i="1"/>
  <c r="O505" i="1"/>
  <c r="O3072" i="1"/>
  <c r="O983" i="1"/>
  <c r="O467" i="1"/>
  <c r="O880" i="1"/>
  <c r="O3073" i="1"/>
  <c r="O194" i="1"/>
  <c r="O3074" i="1"/>
  <c r="O3075" i="1"/>
  <c r="O3076" i="1"/>
  <c r="O212" i="1"/>
  <c r="O1166" i="1"/>
  <c r="O1119" i="1"/>
  <c r="O3077" i="1"/>
  <c r="O1167" i="1"/>
  <c r="O1808" i="1"/>
  <c r="O3078" i="1"/>
  <c r="O1809" i="1"/>
  <c r="O3079" i="1"/>
  <c r="O1336" i="1"/>
  <c r="O611" i="1"/>
  <c r="O1168" i="1"/>
  <c r="O781" i="1"/>
  <c r="O3080" i="1"/>
  <c r="O232" i="1"/>
  <c r="O1810" i="1"/>
  <c r="O1120" i="1"/>
  <c r="O1492" i="1"/>
  <c r="O1121" i="1"/>
  <c r="O586" i="1"/>
  <c r="O881" i="1"/>
  <c r="O1811" i="1"/>
  <c r="O919" i="1"/>
  <c r="O1812" i="1"/>
  <c r="O3081" i="1"/>
  <c r="O1813" i="1"/>
  <c r="O984" i="1"/>
  <c r="O3082" i="1"/>
  <c r="O3083" i="1"/>
  <c r="O135" i="1"/>
  <c r="O3084" i="1"/>
  <c r="O3085" i="1"/>
  <c r="O3086" i="1"/>
  <c r="O3087" i="1"/>
  <c r="O1493" i="1"/>
  <c r="O506" i="1"/>
  <c r="O3088" i="1"/>
  <c r="O3089" i="1"/>
  <c r="O612" i="1"/>
  <c r="O3090" i="1"/>
  <c r="O1494" i="1"/>
  <c r="O3091" i="1"/>
  <c r="O3092" i="1"/>
  <c r="O3093" i="1"/>
  <c r="O1054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3094" i="1"/>
  <c r="O3095" i="1"/>
  <c r="O1814" i="1"/>
  <c r="O152" i="1"/>
  <c r="O3096" i="1"/>
  <c r="O3097" i="1"/>
  <c r="O957" i="1"/>
  <c r="O3098" i="1"/>
  <c r="O1122" i="1"/>
  <c r="O1815" i="1"/>
  <c r="O920" i="1"/>
  <c r="O3099" i="1"/>
  <c r="O1495" i="1"/>
  <c r="O1006" i="1"/>
  <c r="O3100" i="1"/>
  <c r="O1007" i="1"/>
  <c r="O216" i="1"/>
  <c r="O3101" i="1"/>
  <c r="O1816" i="1"/>
  <c r="O1087" i="1"/>
  <c r="O3102" i="1"/>
  <c r="O3103" i="1"/>
  <c r="O1055" i="1"/>
  <c r="O1817" i="1"/>
  <c r="O958" i="1"/>
  <c r="O468" i="1"/>
  <c r="O3104" i="1"/>
  <c r="O146" i="1"/>
  <c r="O3105" i="1"/>
  <c r="O3106" i="1"/>
  <c r="O3107" i="1"/>
  <c r="O3108" i="1"/>
  <c r="O3109" i="1"/>
  <c r="O3110" i="1"/>
  <c r="O921" i="1"/>
  <c r="O1818" i="1"/>
  <c r="O613" i="1"/>
  <c r="O3111" i="1"/>
  <c r="O3112" i="1"/>
  <c r="O3113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626" i="1"/>
  <c r="O168" i="1"/>
  <c r="O3114" i="1"/>
  <c r="O208" i="1"/>
  <c r="O1169" i="1"/>
  <c r="O1337" i="1"/>
  <c r="O174" i="1"/>
  <c r="O614" i="1"/>
  <c r="O703" i="1"/>
  <c r="O1088" i="1"/>
  <c r="O209" i="1"/>
  <c r="O153" i="1"/>
  <c r="O1056" i="1"/>
  <c r="O862" i="1"/>
  <c r="O1496" i="1"/>
  <c r="O452" i="1"/>
  <c r="O424" i="1"/>
  <c r="O560" i="1"/>
  <c r="O763" i="1"/>
  <c r="O575" i="1"/>
  <c r="O425" i="1"/>
  <c r="O627" i="1"/>
  <c r="O197" i="1"/>
  <c r="O764" i="1"/>
  <c r="O1819" i="1"/>
  <c r="O1820" i="1"/>
  <c r="O1123" i="1"/>
  <c r="O1170" i="1"/>
  <c r="O159" i="1"/>
  <c r="O1821" i="1"/>
  <c r="O922" i="1"/>
  <c r="O431" i="1"/>
  <c r="O599" i="1"/>
  <c r="O147" i="1"/>
  <c r="O863" i="1"/>
  <c r="O1497" i="1"/>
  <c r="O628" i="1"/>
  <c r="O864" i="1"/>
  <c r="O198" i="1"/>
  <c r="O492" i="1"/>
  <c r="O460" i="1"/>
  <c r="O453" i="1"/>
  <c r="O1338" i="1"/>
  <c r="O923" i="1"/>
  <c r="O233" i="1"/>
  <c r="O924" i="1"/>
  <c r="O1339" i="1"/>
  <c r="O3115" i="1"/>
  <c r="O882" i="1"/>
  <c r="O3116" i="1"/>
  <c r="O195" i="1"/>
  <c r="O3117" i="1"/>
  <c r="O1498" i="1"/>
  <c r="O183" i="1"/>
  <c r="O3118" i="1"/>
  <c r="O1499" i="1"/>
  <c r="O1057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3119" i="1"/>
  <c r="O1008" i="1"/>
  <c r="O3120" i="1"/>
  <c r="O217" i="1"/>
  <c r="O3121" i="1"/>
  <c r="O1822" i="1"/>
  <c r="O3122" i="1"/>
  <c r="O1124" i="1"/>
  <c r="O3123" i="1"/>
  <c r="O959" i="1"/>
  <c r="O140" i="1"/>
  <c r="O1863" i="1"/>
  <c r="O3124" i="1"/>
  <c r="O3125" i="1"/>
  <c r="O1864" i="1"/>
  <c r="O3126" i="1"/>
  <c r="O3127" i="1"/>
  <c r="O3128" i="1"/>
  <c r="O3129" i="1"/>
  <c r="O629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340" i="1"/>
  <c r="O1865" i="1"/>
  <c r="O202" i="1"/>
  <c r="O3190" i="1"/>
  <c r="O3191" i="1"/>
  <c r="O218" i="1"/>
  <c r="O3192" i="1"/>
  <c r="O1500" i="1"/>
  <c r="O865" i="1"/>
  <c r="O432" i="1"/>
  <c r="O3193" i="1"/>
  <c r="O169" i="1"/>
  <c r="O1866" i="1"/>
  <c r="O985" i="1"/>
  <c r="O1501" i="1"/>
  <c r="O1867" i="1"/>
  <c r="O180" i="1"/>
  <c r="O1868" i="1"/>
  <c r="O203" i="1"/>
  <c r="O219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125" i="1"/>
  <c r="O3194" i="1"/>
  <c r="O1171" i="1"/>
  <c r="O615" i="1"/>
  <c r="O1341" i="1"/>
  <c r="O3195" i="1"/>
  <c r="O223" i="1"/>
  <c r="O3196" i="1"/>
  <c r="O1869" i="1"/>
  <c r="O689" i="1"/>
  <c r="O1058" i="1"/>
  <c r="O3197" i="1"/>
  <c r="O3198" i="1"/>
  <c r="O3199" i="1"/>
  <c r="O1009" i="1"/>
  <c r="O3200" i="1"/>
  <c r="O3201" i="1"/>
  <c r="O561" i="1"/>
  <c r="O1870" i="1"/>
  <c r="O883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1871" i="1"/>
  <c r="O3202" i="1"/>
  <c r="O960" i="1"/>
  <c r="O961" i="1"/>
  <c r="O1872" i="1"/>
  <c r="O3203" i="1"/>
  <c r="O507" i="1"/>
  <c r="O3204" i="1"/>
  <c r="O899" i="1"/>
  <c r="O3205" i="1"/>
  <c r="O1126" i="1"/>
  <c r="O1502" i="1"/>
  <c r="O1543" i="1"/>
  <c r="O1544" i="1"/>
  <c r="O962" i="1"/>
  <c r="O3206" i="1"/>
  <c r="O516" i="1"/>
  <c r="O884" i="1"/>
  <c r="O1127" i="1"/>
  <c r="O3207" i="1"/>
  <c r="O3208" i="1"/>
  <c r="O1089" i="1"/>
  <c r="O925" i="1"/>
  <c r="O1545" i="1"/>
  <c r="O499" i="1"/>
  <c r="O3209" i="1"/>
  <c r="O1873" i="1"/>
  <c r="O1546" i="1"/>
  <c r="O3630" i="1"/>
  <c r="O1874" i="1"/>
  <c r="O3631" i="1"/>
  <c r="O3632" i="1"/>
  <c r="O3633" i="1"/>
  <c r="O1875" i="1"/>
  <c r="O1547" i="1"/>
  <c r="O1342" i="1"/>
  <c r="O517" i="1"/>
  <c r="O1059" i="1"/>
  <c r="O1876" i="1"/>
  <c r="O1877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3634" i="1"/>
  <c r="O3635" i="1"/>
  <c r="O1343" i="1"/>
  <c r="O3636" i="1"/>
  <c r="O3637" i="1"/>
  <c r="O3638" i="1"/>
  <c r="O1548" i="1"/>
  <c r="O3639" i="1"/>
  <c r="O3640" i="1"/>
  <c r="O3641" i="1"/>
  <c r="O1878" i="1"/>
  <c r="O3642" i="1"/>
  <c r="O3643" i="1"/>
  <c r="O3644" i="1"/>
  <c r="O1879" i="1"/>
  <c r="O3645" i="1"/>
  <c r="O3646" i="1"/>
  <c r="O3647" i="1"/>
  <c r="O765" i="1"/>
  <c r="O3648" i="1"/>
  <c r="O3649" i="1"/>
  <c r="O508" i="1"/>
  <c r="O3730" i="1"/>
  <c r="O3731" i="1"/>
  <c r="O3732" i="1"/>
  <c r="O926" i="1"/>
  <c r="O1880" i="1"/>
  <c r="O3733" i="1"/>
  <c r="O3734" i="1"/>
  <c r="O3735" i="1"/>
  <c r="O3736" i="1"/>
  <c r="O1344" i="1"/>
  <c r="O3737" i="1"/>
  <c r="O3738" i="1"/>
  <c r="O3739" i="1"/>
  <c r="O927" i="1"/>
  <c r="O3740" i="1"/>
  <c r="O3741" i="1"/>
  <c r="O3742" i="1"/>
  <c r="O3743" i="1"/>
  <c r="O1549" i="1"/>
  <c r="O1345" i="1"/>
  <c r="O1172" i="1"/>
  <c r="O1881" i="1"/>
  <c r="O1882" i="1"/>
  <c r="O3744" i="1"/>
  <c r="O1903" i="1"/>
  <c r="O1904" i="1"/>
  <c r="O3745" i="1"/>
  <c r="O3746" i="1"/>
  <c r="O3747" i="1"/>
  <c r="O3748" i="1"/>
  <c r="O3749" i="1"/>
  <c r="O3790" i="1"/>
  <c r="O3791" i="1"/>
  <c r="O3792" i="1"/>
  <c r="O3793" i="1"/>
  <c r="O3794" i="1"/>
  <c r="O3795" i="1"/>
  <c r="O3796" i="1"/>
  <c r="O1905" i="1"/>
  <c r="O3797" i="1"/>
  <c r="O690" i="1"/>
  <c r="O3798" i="1"/>
  <c r="O587" i="1"/>
  <c r="O234" i="1"/>
  <c r="O570" i="1"/>
  <c r="O3799" i="1"/>
  <c r="O1550" i="1"/>
  <c r="O3800" i="1"/>
  <c r="O1906" i="1"/>
  <c r="O3801" i="1"/>
  <c r="O1907" i="1"/>
  <c r="O1406" i="1"/>
  <c r="O1908" i="1"/>
  <c r="O3802" i="1"/>
  <c r="O3803" i="1"/>
  <c r="O3804" i="1"/>
  <c r="O3805" i="1"/>
  <c r="O766" i="1"/>
  <c r="O3806" i="1"/>
  <c r="O3807" i="1"/>
  <c r="O3808" i="1"/>
  <c r="O1909" i="1"/>
  <c r="O3809" i="1"/>
  <c r="O3843" i="1"/>
  <c r="O3844" i="1"/>
  <c r="O3845" i="1"/>
  <c r="O1910" i="1"/>
  <c r="O1911" i="1"/>
  <c r="O3846" i="1"/>
  <c r="O3847" i="1"/>
  <c r="O3848" i="1"/>
  <c r="O3849" i="1"/>
  <c r="O3850" i="1"/>
  <c r="O3851" i="1"/>
  <c r="O3852" i="1"/>
  <c r="O3853" i="1"/>
  <c r="O3854" i="1"/>
  <c r="O385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1407" i="1"/>
  <c r="O3856" i="1"/>
  <c r="O3857" i="1"/>
  <c r="O3858" i="1"/>
  <c r="O3859" i="1"/>
  <c r="O1912" i="1"/>
  <c r="O3860" i="1"/>
  <c r="O3861" i="1"/>
  <c r="O1913" i="1"/>
  <c r="O3862" i="1"/>
  <c r="O3863" i="1"/>
  <c r="O3864" i="1"/>
  <c r="O3865" i="1"/>
  <c r="O1551" i="1"/>
  <c r="O663" i="1"/>
  <c r="O3866" i="1"/>
  <c r="O963" i="1"/>
  <c r="O3867" i="1"/>
  <c r="O3868" i="1"/>
  <c r="O3869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3870" i="1"/>
  <c r="O1914" i="1"/>
  <c r="O3871" i="1"/>
  <c r="O3872" i="1"/>
  <c r="O1915" i="1"/>
  <c r="O3873" i="1"/>
  <c r="O3874" i="1"/>
  <c r="O1916" i="1"/>
  <c r="O1552" i="1"/>
  <c r="O1917" i="1"/>
  <c r="O3875" i="1"/>
  <c r="O3876" i="1"/>
  <c r="O3877" i="1"/>
  <c r="O3878" i="1"/>
  <c r="O3879" i="1"/>
  <c r="O3880" i="1"/>
  <c r="O3881" i="1"/>
  <c r="O3882" i="1"/>
  <c r="O3883" i="1"/>
  <c r="O1918" i="1"/>
  <c r="O928" i="1"/>
  <c r="O3884" i="1"/>
  <c r="O1919" i="1"/>
  <c r="O3885" i="1"/>
  <c r="O3886" i="1"/>
  <c r="O3887" i="1"/>
  <c r="O1553" i="1"/>
  <c r="O1173" i="1"/>
  <c r="O3888" i="1"/>
  <c r="O3889" i="1"/>
  <c r="O1554" i="1"/>
  <c r="O3890" i="1"/>
  <c r="O3891" i="1"/>
  <c r="O3892" i="1"/>
  <c r="O900" i="1"/>
  <c r="O576" i="1"/>
  <c r="O1090" i="1"/>
  <c r="O433" i="1"/>
  <c r="O1920" i="1"/>
  <c r="O1060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1921" i="1"/>
  <c r="O3893" i="1"/>
  <c r="O469" i="1"/>
  <c r="O1555" i="1"/>
  <c r="O929" i="1"/>
  <c r="O1010" i="1"/>
  <c r="O1922" i="1"/>
  <c r="O1983" i="1"/>
  <c r="O3894" i="1"/>
  <c r="O1984" i="1"/>
  <c r="O1556" i="1"/>
  <c r="O1985" i="1"/>
  <c r="O901" i="1"/>
  <c r="O3895" i="1"/>
  <c r="O616" i="1"/>
  <c r="O930" i="1"/>
  <c r="O664" i="1"/>
  <c r="O3896" i="1"/>
  <c r="O1408" i="1"/>
  <c r="O3897" i="1"/>
  <c r="O2663" i="1"/>
  <c r="O2664" i="1"/>
  <c r="O2665" i="1"/>
  <c r="O2666" i="1"/>
  <c r="O2667" i="1"/>
  <c r="O2668" i="1"/>
  <c r="O2669" i="1"/>
  <c r="O2670" i="1"/>
  <c r="O2671" i="1"/>
  <c r="O1091" i="1"/>
  <c r="O931" i="1"/>
  <c r="O475" i="1"/>
  <c r="O518" i="1"/>
  <c r="O157" i="1"/>
  <c r="O1011" i="1"/>
  <c r="O191" i="1"/>
  <c r="O677" i="1"/>
  <c r="O3898" i="1"/>
  <c r="O3899" i="1"/>
  <c r="O1986" i="1"/>
  <c r="O1987" i="1"/>
  <c r="O519" i="1"/>
  <c r="O3900" i="1"/>
  <c r="O1988" i="1"/>
  <c r="O3901" i="1"/>
  <c r="O3902" i="1"/>
  <c r="O3903" i="1"/>
  <c r="O3904" i="1"/>
  <c r="O3905" i="1"/>
  <c r="O932" i="1"/>
  <c r="O3906" i="1"/>
  <c r="O1989" i="1"/>
  <c r="O1990" i="1"/>
  <c r="O3907" i="1"/>
  <c r="O3908" i="1"/>
  <c r="O1092" i="1"/>
  <c r="O562" i="1"/>
  <c r="O3909" i="1"/>
  <c r="O3910" i="1"/>
  <c r="O1991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11" i="1"/>
  <c r="O509" i="1"/>
  <c r="O3912" i="1"/>
  <c r="O1128" i="1"/>
  <c r="O600" i="1"/>
  <c r="O547" i="1"/>
  <c r="O520" i="1"/>
  <c r="O1992" i="1"/>
  <c r="O1993" i="1"/>
  <c r="O3913" i="1"/>
  <c r="O3914" i="1"/>
  <c r="O933" i="1"/>
  <c r="O665" i="1"/>
  <c r="O3915" i="1"/>
  <c r="O184" i="1"/>
  <c r="O964" i="1"/>
  <c r="O1994" i="1"/>
  <c r="O902" i="1"/>
  <c r="O934" i="1"/>
  <c r="O3916" i="1"/>
  <c r="O1995" i="1"/>
  <c r="O1996" i="1"/>
  <c r="O3917" i="1"/>
  <c r="O1997" i="1"/>
  <c r="O3918" i="1"/>
  <c r="O1557" i="1"/>
  <c r="O1998" i="1"/>
  <c r="O866" i="1"/>
  <c r="O3919" i="1"/>
  <c r="O965" i="1"/>
  <c r="O3920" i="1"/>
  <c r="O3921" i="1"/>
  <c r="O3922" i="1"/>
  <c r="O867" i="1"/>
  <c r="O1409" i="1"/>
  <c r="O1012" i="1"/>
  <c r="O3923" i="1"/>
  <c r="O563" i="1"/>
  <c r="O1558" i="1"/>
  <c r="O3924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1999" i="1"/>
  <c r="O3925" i="1"/>
  <c r="O3926" i="1"/>
  <c r="O1129" i="1"/>
  <c r="O481" i="1"/>
  <c r="O3927" i="1"/>
  <c r="O3928" i="1"/>
  <c r="O3929" i="1"/>
  <c r="O2000" i="1"/>
  <c r="O1174" i="1"/>
  <c r="O3930" i="1"/>
  <c r="O1559" i="1"/>
  <c r="O3931" i="1"/>
  <c r="O224" i="1"/>
  <c r="O192" i="1"/>
  <c r="O1130" i="1"/>
  <c r="O630" i="1"/>
  <c r="O3932" i="1"/>
  <c r="O1560" i="1"/>
  <c r="O1061" i="1"/>
  <c r="O482" i="1"/>
  <c r="O3933" i="1"/>
  <c r="O3934" i="1"/>
  <c r="O1561" i="1"/>
  <c r="O3935" i="1"/>
  <c r="O2001" i="1"/>
  <c r="O631" i="1"/>
  <c r="O225" i="1"/>
  <c r="O2002" i="1"/>
  <c r="O767" i="1"/>
  <c r="O1131" i="1"/>
  <c r="O3936" i="1"/>
  <c r="O437" i="1"/>
  <c r="O1132" i="1"/>
  <c r="O3937" i="1"/>
  <c r="O3938" i="1"/>
  <c r="O935" i="1"/>
  <c r="O1562" i="1"/>
  <c r="O3939" i="1"/>
  <c r="O588" i="1"/>
  <c r="O3940" i="1"/>
  <c r="O470" i="1"/>
  <c r="O666" i="1"/>
  <c r="O3941" i="1"/>
  <c r="O476" i="1"/>
  <c r="O1133" i="1"/>
  <c r="O3942" i="1"/>
  <c r="O3943" i="1"/>
  <c r="O438" i="1"/>
  <c r="O2123" i="1"/>
  <c r="O1410" i="1"/>
  <c r="O986" i="1"/>
  <c r="O2124" i="1"/>
  <c r="O3944" i="1"/>
  <c r="O1134" i="1"/>
  <c r="O617" i="1"/>
  <c r="O1135" i="1"/>
  <c r="O1175" i="1"/>
  <c r="O3945" i="1"/>
  <c r="O158" i="1"/>
  <c r="O2125" i="1"/>
  <c r="O3946" i="1"/>
  <c r="O2126" i="1"/>
  <c r="O1136" i="1"/>
  <c r="O678" i="1"/>
  <c r="O987" i="1"/>
  <c r="O3947" i="1"/>
  <c r="O1411" i="1"/>
  <c r="O3948" i="1"/>
  <c r="O3949" i="1"/>
  <c r="O445" i="1"/>
  <c r="O868" i="1"/>
  <c r="O3950" i="1"/>
  <c r="O3951" i="1"/>
  <c r="O160" i="1"/>
  <c r="O1013" i="1"/>
  <c r="O601" i="1"/>
  <c r="O548" i="1"/>
  <c r="O988" i="1"/>
  <c r="O549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3952" i="1"/>
  <c r="O632" i="1"/>
  <c r="O3953" i="1"/>
  <c r="O2127" i="1"/>
  <c r="O3954" i="1"/>
  <c r="O3955" i="1"/>
  <c r="O1176" i="1"/>
  <c r="O3956" i="1"/>
  <c r="O1412" i="1"/>
  <c r="O3957" i="1"/>
  <c r="O1563" i="1"/>
  <c r="O1014" i="1"/>
  <c r="O3958" i="1"/>
  <c r="O3959" i="1"/>
  <c r="O163" i="1"/>
  <c r="O691" i="1"/>
  <c r="O1564" i="1"/>
  <c r="O3960" i="1"/>
  <c r="O3961" i="1"/>
  <c r="O3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577" i="1"/>
  <c r="O3963" i="1"/>
  <c r="O3964" i="1"/>
  <c r="O3965" i="1"/>
  <c r="O3966" i="1"/>
  <c r="O3967" i="1"/>
  <c r="O3968" i="1"/>
  <c r="O3969" i="1"/>
  <c r="O1413" i="1"/>
  <c r="O3970" i="1"/>
  <c r="O3971" i="1"/>
  <c r="O149" i="1"/>
  <c r="O633" i="1"/>
  <c r="O936" i="1"/>
  <c r="O3972" i="1"/>
  <c r="O903" i="1"/>
  <c r="O1414" i="1"/>
  <c r="O3973" i="1"/>
  <c r="O869" i="1"/>
  <c r="O1415" i="1"/>
  <c r="O164" i="1"/>
  <c r="O3974" i="1"/>
  <c r="O3975" i="1"/>
  <c r="O3976" i="1"/>
  <c r="O989" i="1"/>
  <c r="O768" i="1"/>
  <c r="O3977" i="1"/>
  <c r="O3978" i="1"/>
  <c r="O2128" i="1"/>
  <c r="O3979" i="1"/>
  <c r="O3980" i="1"/>
  <c r="O3981" i="1"/>
  <c r="O3982" i="1"/>
  <c r="O904" i="1"/>
  <c r="O1565" i="1"/>
  <c r="O3983" i="1"/>
  <c r="O2129" i="1"/>
  <c r="O3984" i="1"/>
  <c r="O589" i="1"/>
  <c r="O1137" i="1"/>
  <c r="O704" i="1"/>
  <c r="O2130" i="1"/>
  <c r="O590" i="1"/>
  <c r="O3985" i="1"/>
  <c r="O3986" i="1"/>
  <c r="O1177" i="1"/>
  <c r="O692" i="1"/>
  <c r="O1178" i="1"/>
  <c r="O870" i="1"/>
  <c r="O769" i="1"/>
  <c r="O905" i="1"/>
  <c r="O434" i="1"/>
  <c r="O3987" i="1"/>
  <c r="O500" i="1"/>
  <c r="O226" i="1"/>
  <c r="O1179" i="1"/>
  <c r="O634" i="1"/>
  <c r="O3988" i="1"/>
  <c r="O571" i="1"/>
  <c r="O3989" i="1"/>
  <c r="O550" i="1"/>
  <c r="O1138" i="1"/>
  <c r="O1180" i="1"/>
  <c r="O3990" i="1"/>
  <c r="O1416" i="1"/>
  <c r="O175" i="1"/>
  <c r="O3991" i="1"/>
  <c r="O3992" i="1"/>
  <c r="O3993" i="1"/>
  <c r="O3994" i="1"/>
  <c r="O2131" i="1"/>
  <c r="O173" i="1"/>
  <c r="O148" i="1"/>
  <c r="O3995" i="1"/>
  <c r="O3996" i="1"/>
  <c r="O1181" i="1"/>
  <c r="O3997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154" i="1"/>
  <c r="O906" i="1"/>
  <c r="O3998" i="1"/>
  <c r="O1182" i="1"/>
  <c r="O2132" i="1"/>
  <c r="O907" i="1"/>
  <c r="O3999" i="1"/>
  <c r="O170" i="1"/>
  <c r="O4000" i="1"/>
  <c r="O937" i="1"/>
  <c r="O4001" i="1"/>
  <c r="O185" i="1"/>
  <c r="O4002" i="1"/>
  <c r="O2133" i="1"/>
  <c r="O179" i="1"/>
  <c r="O572" i="1"/>
  <c r="O4003" i="1"/>
  <c r="O1417" i="1"/>
  <c r="O4004" i="1"/>
  <c r="O210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4005" i="1"/>
  <c r="O4006" i="1"/>
  <c r="O4007" i="1"/>
  <c r="O189" i="1"/>
  <c r="O635" i="1"/>
  <c r="O461" i="1"/>
  <c r="O1183" i="1"/>
  <c r="O454" i="1"/>
  <c r="O4008" i="1"/>
  <c r="O493" i="1"/>
  <c r="O1062" i="1"/>
  <c r="O4009" i="1"/>
  <c r="O1093" i="1"/>
  <c r="O4010" i="1"/>
  <c r="O1566" i="1"/>
  <c r="O4011" i="1"/>
  <c r="O705" i="1"/>
  <c r="O4012" i="1"/>
  <c r="O1139" i="1"/>
  <c r="O1094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990" i="1"/>
  <c r="O1063" i="1"/>
  <c r="O966" i="1"/>
  <c r="O938" i="1"/>
  <c r="O770" i="1"/>
  <c r="O4013" i="1"/>
  <c r="O521" i="1"/>
  <c r="O885" i="1"/>
  <c r="O2134" i="1"/>
  <c r="O618" i="1"/>
  <c r="O679" i="1"/>
  <c r="O636" i="1"/>
  <c r="O680" i="1"/>
  <c r="O4014" i="1"/>
  <c r="O1567" i="1"/>
  <c r="O4015" i="1"/>
  <c r="O4016" i="1"/>
  <c r="O967" i="1"/>
  <c r="O1568" i="1"/>
  <c r="O2135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2136" i="1"/>
  <c r="O1418" i="1"/>
  <c r="O4017" i="1"/>
  <c r="O4018" i="1"/>
  <c r="O4019" i="1"/>
  <c r="O165" i="1"/>
  <c r="O2137" i="1"/>
  <c r="O1569" i="1"/>
  <c r="O4020" i="1"/>
  <c r="O128" i="1"/>
  <c r="O2138" i="1"/>
  <c r="O1184" i="1"/>
  <c r="O1185" i="1"/>
  <c r="O991" i="1"/>
  <c r="O4021" i="1"/>
  <c r="O637" i="1"/>
  <c r="O4022" i="1"/>
  <c r="O4023" i="1"/>
  <c r="O4024" i="1"/>
  <c r="O501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992" i="1"/>
  <c r="O602" i="1"/>
  <c r="O619" i="1"/>
  <c r="O235" i="1"/>
  <c r="O1570" i="1"/>
  <c r="O1419" i="1"/>
  <c r="O706" i="1"/>
  <c r="O707" i="1"/>
  <c r="O1064" i="1"/>
  <c r="O1226" i="1"/>
  <c r="O471" i="1"/>
  <c r="O4025" i="1"/>
  <c r="O4026" i="1"/>
  <c r="O708" i="1"/>
  <c r="O1420" i="1"/>
  <c r="O4027" i="1"/>
  <c r="O1140" i="1"/>
  <c r="O1571" i="1"/>
  <c r="O4028" i="1"/>
  <c r="O681" i="1"/>
  <c r="O1141" i="1"/>
  <c r="O4029" i="1"/>
  <c r="O4030" i="1"/>
  <c r="O2139" i="1"/>
  <c r="O551" i="1"/>
  <c r="O2140" i="1"/>
  <c r="O886" i="1"/>
  <c r="O4031" i="1"/>
  <c r="O1421" i="1"/>
  <c r="O771" i="1"/>
  <c r="O1422" i="1"/>
  <c r="O4032" i="1"/>
  <c r="O4033" i="1"/>
  <c r="O4034" i="1"/>
  <c r="O4035" i="1"/>
  <c r="O181" i="1"/>
  <c r="O1142" i="1"/>
  <c r="O4036" i="1"/>
  <c r="O4037" i="1"/>
  <c r="O887" i="1"/>
  <c r="O1143" i="1"/>
  <c r="O4038" i="1"/>
  <c r="O4039" i="1"/>
  <c r="O4040" i="1"/>
  <c r="O4041" i="1"/>
  <c r="O4042" i="1"/>
  <c r="O1572" i="1"/>
  <c r="O552" i="1"/>
  <c r="O2141" i="1"/>
  <c r="O693" i="1"/>
  <c r="O477" i="1"/>
  <c r="O4043" i="1"/>
  <c r="O603" i="1"/>
  <c r="O1423" i="1"/>
  <c r="O1144" i="1"/>
  <c r="O939" i="1"/>
  <c r="O682" i="1"/>
  <c r="O478" i="1"/>
  <c r="O2142" i="1"/>
  <c r="O1145" i="1"/>
  <c r="O2143" i="1"/>
  <c r="O196" i="1"/>
  <c r="O4044" i="1"/>
  <c r="O4045" i="1"/>
  <c r="O908" i="1"/>
  <c r="O150" i="1"/>
  <c r="O772" i="1"/>
  <c r="O993" i="1"/>
  <c r="O4046" i="1"/>
  <c r="O1424" i="1"/>
  <c r="O446" i="1"/>
  <c r="O4047" i="1"/>
  <c r="O968" i="1"/>
  <c r="O455" i="1"/>
  <c r="O4048" i="1"/>
  <c r="O4049" i="1"/>
  <c r="O4050" i="1"/>
  <c r="O4051" i="1"/>
  <c r="O1573" i="1"/>
  <c r="O1146" i="1"/>
  <c r="O4052" i="1"/>
  <c r="O1015" i="1"/>
  <c r="O909" i="1"/>
  <c r="O773" i="1"/>
  <c r="O969" i="1"/>
  <c r="O4053" i="1"/>
  <c r="O2144" i="1"/>
  <c r="O888" i="1"/>
  <c r="O1574" i="1"/>
  <c r="O4054" i="1"/>
  <c r="O4055" i="1"/>
  <c r="O4056" i="1"/>
  <c r="O709" i="1"/>
  <c r="O940" i="1"/>
  <c r="O214" i="1"/>
  <c r="O4057" i="1"/>
  <c r="O129" i="1"/>
  <c r="O910" i="1"/>
  <c r="O4058" i="1"/>
  <c r="O4059" i="1"/>
  <c r="O2145" i="1"/>
  <c r="O4060" i="1"/>
  <c r="O456" i="1"/>
  <c r="O4061" i="1"/>
  <c r="O4062" i="1"/>
  <c r="O1425" i="1"/>
  <c r="O1426" i="1"/>
  <c r="O4063" i="1"/>
  <c r="O710" i="1"/>
  <c r="O2146" i="1"/>
  <c r="O4064" i="1"/>
  <c r="O4065" i="1"/>
  <c r="O4066" i="1"/>
  <c r="O4067" i="1"/>
  <c r="O578" i="1"/>
  <c r="O4068" i="1"/>
  <c r="O4069" i="1"/>
  <c r="O483" i="1"/>
  <c r="O579" i="1"/>
  <c r="O1575" i="1"/>
  <c r="O4070" i="1"/>
  <c r="O1427" i="1"/>
  <c r="O4071" i="1"/>
  <c r="O1095" i="1"/>
  <c r="O871" i="1"/>
  <c r="O2147" i="1"/>
  <c r="O580" i="1"/>
  <c r="O941" i="1"/>
  <c r="O1065" i="1"/>
  <c r="O4072" i="1"/>
  <c r="O2148" i="1"/>
  <c r="O620" i="1"/>
  <c r="O136" i="1"/>
  <c r="O484" i="1"/>
  <c r="O4073" i="1"/>
  <c r="O199" i="1"/>
  <c r="O2149" i="1"/>
  <c r="O942" i="1"/>
  <c r="O1576" i="1"/>
  <c r="O683" i="1"/>
  <c r="O1227" i="1"/>
  <c r="O638" i="1"/>
  <c r="O462" i="1"/>
  <c r="O1096" i="1"/>
  <c r="O485" i="1"/>
  <c r="O970" i="1"/>
  <c r="O439" i="1"/>
  <c r="O1577" i="1"/>
  <c r="O4074" i="1"/>
  <c r="O1228" i="1"/>
  <c r="O639" i="1"/>
  <c r="O1147" i="1"/>
  <c r="O4075" i="1"/>
  <c r="O4076" i="1"/>
  <c r="O463" i="1"/>
  <c r="O694" i="1"/>
  <c r="O4077" i="1"/>
  <c r="O176" i="1"/>
  <c r="O695" i="1"/>
  <c r="O4078" i="1"/>
  <c r="O440" i="1"/>
  <c r="O1578" i="1"/>
  <c r="O971" i="1"/>
  <c r="O4079" i="1"/>
  <c r="O2150" i="1"/>
  <c r="O4080" i="1"/>
  <c r="O4081" i="1"/>
  <c r="O1097" i="1"/>
  <c r="O1229" i="1"/>
  <c r="O581" i="1"/>
  <c r="O1016" i="1"/>
  <c r="O4082" i="1"/>
  <c r="O2151" i="1"/>
  <c r="O4083" i="1"/>
  <c r="O4084" i="1"/>
  <c r="O872" i="1"/>
  <c r="O2152" i="1"/>
  <c r="O994" i="1"/>
  <c r="O2153" i="1"/>
  <c r="O696" i="1"/>
  <c r="O2154" i="1"/>
  <c r="O144" i="1"/>
  <c r="O4085" i="1"/>
  <c r="O2155" i="1"/>
  <c r="O1148" i="1"/>
  <c r="O4086" i="1"/>
  <c r="O1066" i="1"/>
  <c r="O542" i="1"/>
  <c r="O4087" i="1"/>
  <c r="O711" i="1"/>
  <c r="O4088" i="1"/>
  <c r="O1067" i="1"/>
  <c r="O564" i="1"/>
  <c r="O2156" i="1"/>
  <c r="O447" i="1"/>
  <c r="O204" i="1"/>
  <c r="O943" i="1"/>
  <c r="O911" i="1"/>
  <c r="O166" i="1"/>
  <c r="O494" i="1"/>
  <c r="O4089" i="1"/>
  <c r="O4090" i="1"/>
  <c r="O4091" i="1"/>
  <c r="O441" i="1"/>
  <c r="O4092" i="1"/>
  <c r="O1017" i="1"/>
  <c r="O1579" i="1"/>
  <c r="O684" i="1"/>
  <c r="O4093" i="1"/>
  <c r="O4094" i="1"/>
  <c r="O4095" i="1"/>
  <c r="O442" i="1"/>
  <c r="O604" i="1"/>
  <c r="O4096" i="1"/>
  <c r="O685" i="1"/>
  <c r="O182" i="1"/>
  <c r="O605" i="1"/>
  <c r="O1428" i="1"/>
  <c r="O1429" i="1"/>
  <c r="O1430" i="1"/>
  <c r="O4097" i="1"/>
  <c r="O1580" i="1"/>
  <c r="O2157" i="1"/>
  <c r="O667" i="1"/>
  <c r="O2158" i="1"/>
  <c r="O4098" i="1"/>
  <c r="O161" i="1"/>
  <c r="O2159" i="1"/>
  <c r="O472" i="1"/>
  <c r="O697" i="1"/>
  <c r="O4099" i="1"/>
  <c r="O4100" i="1"/>
  <c r="O2160" i="1"/>
  <c r="O553" i="1"/>
  <c r="O510" i="1"/>
  <c r="O4101" i="1"/>
  <c r="O995" i="1"/>
  <c r="O4102" i="1"/>
  <c r="O4103" i="1"/>
  <c r="O4104" i="1"/>
  <c r="O712" i="1"/>
  <c r="O1581" i="1"/>
  <c r="O606" i="1"/>
  <c r="O4105" i="1"/>
  <c r="O4106" i="1"/>
  <c r="O1149" i="1"/>
  <c r="O4107" i="1"/>
  <c r="O944" i="1"/>
  <c r="O1150" i="1"/>
  <c r="O1431" i="1"/>
  <c r="O889" i="1"/>
  <c r="O4108" i="1"/>
  <c r="O1582" i="1"/>
  <c r="O448" i="1"/>
  <c r="O1432" i="1"/>
  <c r="O945" i="1"/>
  <c r="O4109" i="1"/>
  <c r="O4110" i="1"/>
  <c r="O2161" i="1"/>
  <c r="O4111" i="1"/>
  <c r="O4112" i="1"/>
  <c r="O554" i="1"/>
  <c r="O972" i="1"/>
  <c r="O621" i="1"/>
  <c r="O1068" i="1"/>
  <c r="O141" i="1"/>
  <c r="O1583" i="1"/>
  <c r="O1584" i="1"/>
  <c r="O4113" i="1"/>
  <c r="O511" i="1"/>
  <c r="O1433" i="1"/>
  <c r="O4114" i="1"/>
  <c r="O4115" i="1"/>
  <c r="O2" i="1"/>
  <c r="G2" i="5"/>
  <c r="G3" i="5"/>
  <c r="G11" i="5"/>
  <c r="G12" i="5"/>
  <c r="G5" i="5"/>
  <c r="G13" i="5"/>
  <c r="H2" i="5"/>
  <c r="H3" i="5"/>
  <c r="H11" i="5"/>
  <c r="H4" i="5"/>
  <c r="H12" i="5"/>
  <c r="H5" i="5"/>
  <c r="H13" i="5"/>
  <c r="F5" i="5"/>
  <c r="F4" i="5"/>
  <c r="E9" i="5"/>
  <c r="H9" i="5"/>
  <c r="F13" i="5"/>
  <c r="F3" i="5"/>
  <c r="F12" i="5"/>
  <c r="E7" i="5"/>
  <c r="F7" i="5"/>
  <c r="F11" i="5"/>
  <c r="E6" i="5"/>
  <c r="G6" i="5"/>
  <c r="G10" i="5"/>
  <c r="G8" i="5"/>
  <c r="H10" i="5"/>
  <c r="F8" i="5"/>
  <c r="G9" i="5"/>
  <c r="H7" i="5"/>
  <c r="G7" i="5"/>
  <c r="H6" i="5"/>
  <c r="F9" i="5"/>
  <c r="F6" i="5"/>
</calcChain>
</file>

<file path=xl/sharedStrings.xml><?xml version="1.0" encoding="utf-8"?>
<sst xmlns="http://schemas.openxmlformats.org/spreadsheetml/2006/main" count="24818" uniqueCount="8401">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</sst>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9" fontId="0" fillId="0" borderId="0" xfId="1" applyFon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5">
    <dxf>
      <numFmt numFmtId="19" formatCode="m/d/yyyy"/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Homework .xlsx]Pivot Table Catergory!PivotTable3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Catergory'!$B$3:$B$4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Catergory'!$A$5:$A$14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Catergory'!$B$5:$B$14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F-45D6-8B20-5002F793C25E}"/>
            </c:ext>
          </c:extLst>
        </c:ser>
        <c:ser>
          <c:idx val="1"/>
          <c:order val="1"/>
          <c:tx>
            <c:strRef>
              <c:f>'Pivot Table Catergory'!$C$3:$C$4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Catergory'!$A$5:$A$14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Catergory'!$C$5:$C$14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FF-45D6-8B20-5002F793C25E}"/>
            </c:ext>
          </c:extLst>
        </c:ser>
        <c:ser>
          <c:idx val="2"/>
          <c:order val="2"/>
          <c:tx>
            <c:strRef>
              <c:f>'Pivot Table Catergory'!$D$3:$D$4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Catergory'!$A$5:$A$14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Catergory'!$D$5:$D$14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FF-45D6-8B20-5002F793C25E}"/>
            </c:ext>
          </c:extLst>
        </c:ser>
        <c:ser>
          <c:idx val="3"/>
          <c:order val="3"/>
          <c:tx>
            <c:strRef>
              <c:f>'Pivot Table Catergory'!$E$3:$E$4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Catergory'!$A$5:$A$14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Catergory'!$E$5:$E$14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FF-45D6-8B20-5002F793C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6419384"/>
        <c:axId val="596417784"/>
      </c:barChart>
      <c:catAx>
        <c:axId val="59641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17784"/>
        <c:crosses val="autoZero"/>
        <c:auto val="1"/>
        <c:lblAlgn val="ctr"/>
        <c:lblOffset val="100"/>
        <c:noMultiLvlLbl val="0"/>
      </c:catAx>
      <c:valAx>
        <c:axId val="596417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1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Homework .xlsx]Pivot Table Sub-Catergory!PivotTable4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Sub-Catergory'!$B$4:$B$5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Sub-Catergory'!$B$6:$B$47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9B-475C-9229-FA756F0FBD24}"/>
            </c:ext>
          </c:extLst>
        </c:ser>
        <c:ser>
          <c:idx val="1"/>
          <c:order val="1"/>
          <c:tx>
            <c:strRef>
              <c:f>'Pivot Table Sub-Catergory'!$C$4:$C$5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Sub-Catergory'!$C$6:$C$47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B-475C-9229-FA756F0FBD24}"/>
            </c:ext>
          </c:extLst>
        </c:ser>
        <c:ser>
          <c:idx val="2"/>
          <c:order val="2"/>
          <c:tx>
            <c:strRef>
              <c:f>'Pivot Table Sub-Catergory'!$D$4:$D$5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Sub-Catergory'!$D$6:$D$47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B-475C-9229-FA756F0FBD24}"/>
            </c:ext>
          </c:extLst>
        </c:ser>
        <c:ser>
          <c:idx val="3"/>
          <c:order val="3"/>
          <c:tx>
            <c:strRef>
              <c:f>'Pivot Table Sub-Catergory'!$E$4:$E$5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Sub-Catergory'!$A$6:$A$47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Sub-Catergory'!$E$6:$E$47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9B-475C-9229-FA756F0FB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194296"/>
        <c:axId val="509196536"/>
      </c:barChart>
      <c:catAx>
        <c:axId val="50919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96536"/>
        <c:crosses val="autoZero"/>
        <c:auto val="1"/>
        <c:lblAlgn val="ctr"/>
        <c:lblOffset val="100"/>
        <c:noMultiLvlLbl val="0"/>
      </c:catAx>
      <c:valAx>
        <c:axId val="50919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9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[01 - Excel Homework .xlsx]Pivot Table Date Created!PivotTable5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1-4083-8E2E-37D881C5AFEA}"/>
            </c:ext>
          </c:extLst>
        </c:ser>
        <c:ser>
          <c:idx val="1"/>
          <c:order val="1"/>
          <c:tx>
            <c:strRef>
              <c:f>'Pivot Table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1-4083-8E2E-37D881C5AFEA}"/>
            </c:ext>
          </c:extLst>
        </c:ser>
        <c:ser>
          <c:idx val="2"/>
          <c:order val="2"/>
          <c:tx>
            <c:strRef>
              <c:f>'Pivot Table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81-4083-8E2E-37D881C5A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8795824"/>
        <c:axId val="503548784"/>
      </c:lineChart>
      <c:catAx>
        <c:axId val="49879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48784"/>
        <c:crosses val="autoZero"/>
        <c:auto val="1"/>
        <c:lblAlgn val="ctr"/>
        <c:lblOffset val="100"/>
        <c:noMultiLvlLbl val="0"/>
      </c:catAx>
      <c:valAx>
        <c:axId val="50354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79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F-4FCC-8220-466587285B1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9F-4FCC-8220-466587285B1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9F-4FCC-8220-466587285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197176"/>
        <c:axId val="509195896"/>
      </c:lineChart>
      <c:catAx>
        <c:axId val="509197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95896"/>
        <c:crosses val="autoZero"/>
        <c:auto val="1"/>
        <c:lblAlgn val="ctr"/>
        <c:lblOffset val="100"/>
        <c:noMultiLvlLbl val="0"/>
      </c:catAx>
      <c:valAx>
        <c:axId val="50919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197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1</xdr:row>
      <xdr:rowOff>129540</xdr:rowOff>
    </xdr:from>
    <xdr:to>
      <xdr:col>13</xdr:col>
      <xdr:colOff>495300</xdr:colOff>
      <xdr:row>16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B094E-091A-4196-9E0D-62D4B89A03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</xdr:colOff>
      <xdr:row>5</xdr:row>
      <xdr:rowOff>152400</xdr:rowOff>
    </xdr:from>
    <xdr:to>
      <xdr:col>16</xdr:col>
      <xdr:colOff>15240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8E0F2-61CA-4746-98F6-E92B63BD2F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220980</xdr:colOff>
      <xdr:row>1</xdr:row>
      <xdr:rowOff>144780</xdr:rowOff>
    </xdr:from>
    <xdr:to>
      <xdr:col>23</xdr:col>
      <xdr:colOff>243840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A8388-E23C-40D5-85FF-D9D9D1421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118110</xdr:colOff>
      <xdr:row>13</xdr:row>
      <xdr:rowOff>60960</xdr:rowOff>
    </xdr:from>
    <xdr:to>
      <xdr:col>7</xdr:col>
      <xdr:colOff>1165860</xdr:colOff>
      <xdr:row>38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648F4-A9AB-499C-B516-0144A40A3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.PC" refreshedDate="43725.890538078704" createdVersion="6" refreshedVersion="6" minRefreshableVersion="3" recordCount="4115" xr:uid="{8A1D2F31-EEEE-478D-B747-93538EFEA47A}">
  <cacheSource type="worksheet">
    <worksheetSource ref="A1:T1048576" sheet="Mas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  <r>
    <m/>
    <m/>
    <m/>
    <m/>
    <m/>
    <x v="4"/>
    <x v="21"/>
    <m/>
    <m/>
    <m/>
    <m/>
    <m/>
    <m/>
    <m/>
    <m/>
    <m/>
    <x v="9"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31864-67E5-40BE-B34A-B840D8647E52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C74E7-0A7B-457C-AEFE-1154CF276AE3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6C8548-72E6-464B-82A9-EB421354D2BD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field="19" type="button" dataOnly="0" labelOnly="1" outline="0"/>
    </format>
  </format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6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8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9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D1" zoomScale="55" zoomScaleNormal="55" workbookViewId="0">
      <selection activeCell="V123" sqref="V123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109375" bestFit="1" customWidth="1"/>
    <col min="16" max="16" width="19.33203125" bestFit="1" customWidth="1"/>
    <col min="17" max="17" width="13.21875" bestFit="1" customWidth="1"/>
    <col min="18" max="18" width="18.33203125" bestFit="1" customWidth="1"/>
    <col min="19" max="19" width="26.77734375" style="9" customWidth="1"/>
    <col min="20" max="20" width="25.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7" t="s">
        <v>8310</v>
      </c>
      <c r="T1" s="7" t="s">
        <v>8311</v>
      </c>
    </row>
    <row r="2" spans="1:20" ht="43.2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ROUND((E2/D2),2)</f>
        <v>1.37</v>
      </c>
      <c r="P2">
        <f>IF(L2&gt;0,ROUND(E2/L2,2),0)</f>
        <v>63.92</v>
      </c>
      <c r="Q2" t="str">
        <f>LEFT(N2, SEARCH("/",N2,1)-1)</f>
        <v>film &amp; video</v>
      </c>
      <c r="R2" t="str">
        <f>RIGHT(N2,LEN(N2)-SEARCH("/",N2,1))</f>
        <v>television</v>
      </c>
      <c r="S2" s="9">
        <f>(J2/86400)+DATE(1970,1,1)</f>
        <v>42177.007071759261</v>
      </c>
      <c r="T2" s="8">
        <f>(I2/86400)+DATE(1970,1,1)</f>
        <v>42208.125</v>
      </c>
    </row>
    <row r="3" spans="1:20" ht="28.8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ROUND((E3/D3),2)</f>
        <v>1.43</v>
      </c>
      <c r="P3">
        <f t="shared" ref="P3:P66" si="1">IF(L3&gt;0,ROUND(E3/L3,2),0)</f>
        <v>185.48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9">
        <f t="shared" ref="S3:S66" si="4">(J3/86400)+DATE(1970,1,1)</f>
        <v>42766.600497685184</v>
      </c>
      <c r="T3" s="8">
        <f t="shared" ref="T3:T66" si="5">(I3/86400)+DATE(1970,1,1)</f>
        <v>42796.600497685184</v>
      </c>
    </row>
    <row r="4" spans="1:20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8">
        <f t="shared" si="5"/>
        <v>42415.702349537038</v>
      </c>
    </row>
    <row r="5" spans="1:20" ht="28.8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8">
        <f t="shared" si="5"/>
        <v>41858.515127314815</v>
      </c>
    </row>
    <row r="6" spans="1:20" ht="57.6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8">
        <f t="shared" si="5"/>
        <v>42357.834247685183</v>
      </c>
    </row>
    <row r="7" spans="1:20" ht="43.2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1.1000000000000001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8">
        <f t="shared" si="5"/>
        <v>42580.232638888891</v>
      </c>
    </row>
    <row r="8" spans="1:20" ht="43.2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8">
        <f t="shared" si="5"/>
        <v>41804.072337962964</v>
      </c>
    </row>
    <row r="9" spans="1:20" ht="57.6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8">
        <f t="shared" si="5"/>
        <v>42556.047071759254</v>
      </c>
    </row>
    <row r="10" spans="1:20" ht="28.8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8">
        <f t="shared" si="5"/>
        <v>42475.875</v>
      </c>
    </row>
    <row r="11" spans="1:20" ht="43.2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8">
        <f t="shared" si="5"/>
        <v>42477.103518518517</v>
      </c>
    </row>
    <row r="12" spans="1:20" ht="43.2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8">
        <f t="shared" si="5"/>
        <v>41815.068043981482</v>
      </c>
    </row>
    <row r="13" spans="1:20" ht="57.6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8">
        <f t="shared" si="5"/>
        <v>42604.125</v>
      </c>
    </row>
    <row r="14" spans="1:20" ht="57.6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8">
        <f t="shared" si="5"/>
        <v>41836.125</v>
      </c>
    </row>
    <row r="15" spans="1:20" ht="43.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8">
        <f t="shared" si="5"/>
        <v>42544.852083333331</v>
      </c>
    </row>
    <row r="16" spans="1:20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8">
        <f t="shared" si="5"/>
        <v>41833.582638888889</v>
      </c>
    </row>
    <row r="17" spans="1:20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8">
        <f t="shared" si="5"/>
        <v>42274.843055555553</v>
      </c>
    </row>
    <row r="18" spans="1:20" ht="43.2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8">
        <f t="shared" si="5"/>
        <v>41806.229166666664</v>
      </c>
    </row>
    <row r="19" spans="1:20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8">
        <f t="shared" si="5"/>
        <v>41947.773402777777</v>
      </c>
    </row>
    <row r="20" spans="1:20" ht="43.2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8">
        <f t="shared" si="5"/>
        <v>41899.542314814811</v>
      </c>
    </row>
    <row r="21" spans="1:20" ht="43.2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8">
        <f t="shared" si="5"/>
        <v>42205.816365740742</v>
      </c>
    </row>
    <row r="22" spans="1:20" ht="43.2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8">
        <f t="shared" si="5"/>
        <v>42260.758240740739</v>
      </c>
    </row>
    <row r="23" spans="1:20" ht="43.2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8">
        <f t="shared" si="5"/>
        <v>41908.627187500002</v>
      </c>
    </row>
    <row r="24" spans="1:20" ht="28.8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8">
        <f t="shared" si="5"/>
        <v>42005.332638888889</v>
      </c>
    </row>
    <row r="25" spans="1:20" ht="43.2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8">
        <f t="shared" si="5"/>
        <v>42124.638888888891</v>
      </c>
    </row>
    <row r="26" spans="1:20" ht="28.8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1.0900000000000001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8">
        <f t="shared" si="5"/>
        <v>42262.818749999999</v>
      </c>
    </row>
    <row r="27" spans="1:20" ht="43.2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8">
        <f t="shared" si="5"/>
        <v>42378.025011574078</v>
      </c>
    </row>
    <row r="28" spans="1:20" ht="43.2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8">
        <f t="shared" si="5"/>
        <v>41868.515555555554</v>
      </c>
    </row>
    <row r="29" spans="1:20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1.1200000000000001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8">
        <f t="shared" si="5"/>
        <v>41959.206400462965</v>
      </c>
    </row>
    <row r="30" spans="1:20" ht="28.8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8">
        <f t="shared" si="5"/>
        <v>42354.96393518518</v>
      </c>
    </row>
    <row r="31" spans="1:20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8">
        <f t="shared" si="5"/>
        <v>41842.67324074074</v>
      </c>
    </row>
    <row r="32" spans="1:20" ht="43.2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8">
        <f t="shared" si="5"/>
        <v>41872.292997685188</v>
      </c>
    </row>
    <row r="33" spans="1:20" ht="43.2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8">
        <f t="shared" si="5"/>
        <v>42394.79206018518</v>
      </c>
    </row>
    <row r="34" spans="1:20" ht="57.6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8">
        <f t="shared" si="5"/>
        <v>42503.165972222225</v>
      </c>
    </row>
    <row r="35" spans="1:20" ht="43.2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8">
        <f t="shared" si="5"/>
        <v>42316.702557870369</v>
      </c>
    </row>
    <row r="36" spans="1:20" ht="43.2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8">
        <f t="shared" si="5"/>
        <v>41856.321770833332</v>
      </c>
    </row>
    <row r="37" spans="1:20" ht="43.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8">
        <f t="shared" si="5"/>
        <v>42122</v>
      </c>
    </row>
    <row r="38" spans="1:20" ht="28.8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8">
        <f t="shared" si="5"/>
        <v>42098.265335648146</v>
      </c>
    </row>
    <row r="39" spans="1:20" ht="43.2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8">
        <f t="shared" si="5"/>
        <v>42062.693043981482</v>
      </c>
    </row>
    <row r="40" spans="1:20" ht="43.2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8">
        <f t="shared" si="5"/>
        <v>41405.057222222225</v>
      </c>
    </row>
    <row r="41" spans="1:20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8">
        <f t="shared" si="5"/>
        <v>41784.957638888889</v>
      </c>
    </row>
    <row r="42" spans="1:20" ht="43.2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8">
        <f t="shared" si="5"/>
        <v>41809.166666666664</v>
      </c>
    </row>
    <row r="43" spans="1:20" ht="43.2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8">
        <f t="shared" si="5"/>
        <v>41917.568912037037</v>
      </c>
    </row>
    <row r="44" spans="1:20" ht="43.2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8">
        <f t="shared" si="5"/>
        <v>42001.639189814814</v>
      </c>
    </row>
    <row r="45" spans="1:20" ht="43.2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8">
        <f t="shared" si="5"/>
        <v>41833</v>
      </c>
    </row>
    <row r="46" spans="1:20" ht="57.6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8">
        <f t="shared" si="5"/>
        <v>41919.098807870367</v>
      </c>
    </row>
    <row r="47" spans="1:20" ht="43.2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8">
        <f t="shared" si="5"/>
        <v>42487.623923611114</v>
      </c>
    </row>
    <row r="48" spans="1:20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8">
        <f t="shared" si="5"/>
        <v>42353.96497685185</v>
      </c>
    </row>
    <row r="49" spans="1:20" ht="57.6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8">
        <f t="shared" si="5"/>
        <v>41992.861192129625</v>
      </c>
    </row>
    <row r="50" spans="1:20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8">
        <f t="shared" si="5"/>
        <v>42064.5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8">
        <f t="shared" si="5"/>
        <v>42301.176446759258</v>
      </c>
    </row>
    <row r="52" spans="1:20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8">
        <f t="shared" si="5"/>
        <v>42034.708333333328</v>
      </c>
    </row>
    <row r="53" spans="1:20" ht="43.2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8">
        <f t="shared" si="5"/>
        <v>42226.928668981476</v>
      </c>
    </row>
    <row r="54" spans="1:20" ht="43.2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1.1599999999999999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8">
        <f t="shared" si="5"/>
        <v>41837.701921296299</v>
      </c>
    </row>
    <row r="55" spans="1:20" ht="28.8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1.1000000000000001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8">
        <f t="shared" si="5"/>
        <v>41733.916666666664</v>
      </c>
    </row>
    <row r="56" spans="1:20" ht="57.6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8">
        <f t="shared" si="5"/>
        <v>42363.713206018518</v>
      </c>
    </row>
    <row r="57" spans="1:20" ht="43.2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8">
        <f t="shared" si="5"/>
        <v>42517.968935185185</v>
      </c>
    </row>
    <row r="58" spans="1:20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8">
        <f t="shared" si="5"/>
        <v>42163.666666666672</v>
      </c>
    </row>
    <row r="59" spans="1:20" ht="43.2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8">
        <f t="shared" si="5"/>
        <v>42119.83289351852</v>
      </c>
    </row>
    <row r="60" spans="1:20" ht="43.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8">
        <f t="shared" si="5"/>
        <v>41962.786712962959</v>
      </c>
    </row>
    <row r="61" spans="1:20" ht="43.2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8">
        <f t="shared" si="5"/>
        <v>42261.875</v>
      </c>
    </row>
    <row r="62" spans="1:20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8">
        <f t="shared" si="5"/>
        <v>41721</v>
      </c>
    </row>
    <row r="63" spans="1:20" ht="43.2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8">
        <f t="shared" si="5"/>
        <v>41431.814317129625</v>
      </c>
    </row>
    <row r="64" spans="1:20" ht="43.2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8">
        <f t="shared" si="5"/>
        <v>41336.799513888887</v>
      </c>
    </row>
    <row r="65" spans="1:20" ht="43.2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8">
        <f t="shared" si="5"/>
        <v>41636.207638888889</v>
      </c>
    </row>
    <row r="66" spans="1:20" ht="43.2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8">
        <f t="shared" si="5"/>
        <v>41463.01829861111</v>
      </c>
    </row>
    <row r="67" spans="1:20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21" si="6">ROUND((E67/D67),2)</f>
        <v>1.08</v>
      </c>
      <c r="P67">
        <f t="shared" ref="P67:P121" si="7">IF(L67&gt;0,ROUND(E67/L67,2),0)</f>
        <v>132.05000000000001</v>
      </c>
      <c r="Q67" t="str">
        <f t="shared" ref="Q67:Q121" si="8">LEFT(N67, SEARCH("/",N67,1)-1)</f>
        <v>film &amp; video</v>
      </c>
      <c r="R67" t="str">
        <f t="shared" ref="R67:R121" si="9">RIGHT(N67,LEN(N67)-SEARCH("/",N67,1))</f>
        <v>shorts</v>
      </c>
      <c r="S67" s="9">
        <f t="shared" ref="S67:S121" si="10">(J67/86400)+DATE(1970,1,1)</f>
        <v>41835.821226851855</v>
      </c>
      <c r="T67" s="8">
        <f t="shared" ref="T67:T121" si="11">(I67/86400)+DATE(1970,1,1)</f>
        <v>41862.249305555553</v>
      </c>
    </row>
    <row r="68" spans="1:20" ht="28.8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8">
        <f t="shared" si="11"/>
        <v>42569.849768518514</v>
      </c>
    </row>
    <row r="69" spans="1:20" ht="43.2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1.1599999999999999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8">
        <f t="shared" si="11"/>
        <v>41105.583379629628</v>
      </c>
    </row>
    <row r="70" spans="1:20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8">
        <f t="shared" si="11"/>
        <v>41693.569340277776</v>
      </c>
    </row>
    <row r="71" spans="1:20" ht="43.2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1.1100000000000001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8">
        <f t="shared" si="11"/>
        <v>40818.290972222225</v>
      </c>
    </row>
    <row r="72" spans="1:20" ht="43.2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8">
        <f t="shared" si="11"/>
        <v>40790.896354166667</v>
      </c>
    </row>
    <row r="73" spans="1:20" ht="43.2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8">
        <f t="shared" si="11"/>
        <v>41057.271493055552</v>
      </c>
    </row>
    <row r="74" spans="1:20" ht="43.2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8">
        <f t="shared" si="11"/>
        <v>41228</v>
      </c>
    </row>
    <row r="75" spans="1:20" ht="43.2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8">
        <f t="shared" si="11"/>
        <v>40666.165972222225</v>
      </c>
    </row>
    <row r="76" spans="1:20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1.1299999999999999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8">
        <f t="shared" si="11"/>
        <v>42390.487210648149</v>
      </c>
    </row>
    <row r="77" spans="1:20" ht="43.2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1.1499999999999999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8">
        <f t="shared" si="11"/>
        <v>41387.209166666667</v>
      </c>
    </row>
    <row r="78" spans="1:20" ht="43.2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8">
        <f t="shared" si="11"/>
        <v>40904.733310185184</v>
      </c>
    </row>
    <row r="79" spans="1:20" ht="43.2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8">
        <f t="shared" si="11"/>
        <v>41050.124305555553</v>
      </c>
    </row>
    <row r="80" spans="1:20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8">
        <f t="shared" si="11"/>
        <v>42614.730567129634</v>
      </c>
    </row>
    <row r="81" spans="1:20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8">
        <f t="shared" si="11"/>
        <v>41754.776539351849</v>
      </c>
    </row>
    <row r="82" spans="1:20" ht="43.2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8">
        <f t="shared" si="11"/>
        <v>41618.083981481483</v>
      </c>
    </row>
    <row r="83" spans="1:20" ht="43.2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8">
        <f t="shared" si="11"/>
        <v>41104.126388888893</v>
      </c>
    </row>
    <row r="84" spans="1:20" ht="43.2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8">
        <f t="shared" si="11"/>
        <v>40825.820150462961</v>
      </c>
    </row>
    <row r="85" spans="1:20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8">
        <f t="shared" si="11"/>
        <v>42057.479166666672</v>
      </c>
    </row>
    <row r="86" spans="1:20" ht="43.2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8">
        <f t="shared" si="11"/>
        <v>40678.757939814815</v>
      </c>
    </row>
    <row r="87" spans="1:20" ht="43.2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8">
        <f t="shared" si="11"/>
        <v>40809.125428240739</v>
      </c>
    </row>
    <row r="88" spans="1:20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8">
        <f t="shared" si="11"/>
        <v>42365.59774305555</v>
      </c>
    </row>
    <row r="89" spans="1:20" ht="43.2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8">
        <f t="shared" si="11"/>
        <v>40332.070138888885</v>
      </c>
    </row>
    <row r="90" spans="1:20" ht="43.2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8">
        <f t="shared" si="11"/>
        <v>41812.65892361111</v>
      </c>
    </row>
    <row r="91" spans="1:20" ht="43.2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1.1499999999999999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8">
        <f t="shared" si="11"/>
        <v>41427.752222222218</v>
      </c>
    </row>
    <row r="92" spans="1:20" ht="28.8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8">
        <f t="shared" si="11"/>
        <v>40736.297442129631</v>
      </c>
    </row>
    <row r="93" spans="1:20" ht="43.2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8">
        <f t="shared" si="11"/>
        <v>40680.402361111112</v>
      </c>
    </row>
    <row r="94" spans="1:20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8">
        <f t="shared" si="11"/>
        <v>42767.333333333328</v>
      </c>
    </row>
    <row r="95" spans="1:20" ht="57.6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1.1100000000000001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8">
        <f t="shared" si="11"/>
        <v>41093.875</v>
      </c>
    </row>
    <row r="96" spans="1:20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8">
        <f t="shared" si="11"/>
        <v>41736.717847222222</v>
      </c>
    </row>
    <row r="97" spans="1:20" ht="43.2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8">
        <f t="shared" si="11"/>
        <v>40965.005104166667</v>
      </c>
    </row>
    <row r="98" spans="1:20" ht="57.6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1.1499999999999999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8">
        <f t="shared" si="11"/>
        <v>40391.125</v>
      </c>
    </row>
    <row r="99" spans="1:20" ht="43.2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8">
        <f t="shared" si="11"/>
        <v>40736.135208333333</v>
      </c>
    </row>
    <row r="100" spans="1:20" ht="43.2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8">
        <f t="shared" si="11"/>
        <v>41250.979166666664</v>
      </c>
    </row>
    <row r="101" spans="1:20" ht="28.8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8">
        <f t="shared" si="11"/>
        <v>41661.902766203704</v>
      </c>
    </row>
    <row r="102" spans="1:20" ht="43.2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8">
        <f t="shared" si="11"/>
        <v>41217.794976851852</v>
      </c>
    </row>
    <row r="103" spans="1:20" ht="43.2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8">
        <f t="shared" si="11"/>
        <v>41298.776736111111</v>
      </c>
    </row>
    <row r="104" spans="1:20" ht="43.2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8">
        <f t="shared" si="11"/>
        <v>40535.131168981483</v>
      </c>
    </row>
    <row r="105" spans="1:20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8">
        <f t="shared" si="11"/>
        <v>41705.805902777778</v>
      </c>
    </row>
    <row r="106" spans="1:20" ht="28.8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8">
        <f t="shared" si="11"/>
        <v>40636.041666666664</v>
      </c>
    </row>
    <row r="107" spans="1:20" ht="43.2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8">
        <f t="shared" si="11"/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8">
        <f t="shared" si="11"/>
        <v>41001.776631944442</v>
      </c>
    </row>
    <row r="109" spans="1:20" ht="43.2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8">
        <f t="shared" si="11"/>
        <v>40657.982488425929</v>
      </c>
    </row>
    <row r="110" spans="1:20" ht="43.2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2.4700000000000002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8">
        <f t="shared" si="11"/>
        <v>41425.613078703704</v>
      </c>
    </row>
    <row r="111" spans="1:20" ht="43.2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2.2000000000000002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8">
        <f t="shared" si="11"/>
        <v>40600.025810185187</v>
      </c>
    </row>
    <row r="112" spans="1:20" ht="43.2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8">
        <f t="shared" si="11"/>
        <v>41592.249305555553</v>
      </c>
    </row>
    <row r="113" spans="1:20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8">
        <f t="shared" si="11"/>
        <v>42155.333182870367</v>
      </c>
    </row>
    <row r="114" spans="1:20" ht="43.2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8">
        <f t="shared" si="11"/>
        <v>41742.083333333336</v>
      </c>
    </row>
    <row r="115" spans="1:20" ht="28.8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8">
        <f t="shared" si="11"/>
        <v>40761.625</v>
      </c>
    </row>
    <row r="116" spans="1:20" ht="43.2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8">
        <f t="shared" si="11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8">
        <f t="shared" si="11"/>
        <v>40943.738935185189</v>
      </c>
    </row>
    <row r="118" spans="1:20" ht="43.2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1.1399999999999999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8">
        <f t="shared" si="11"/>
        <v>40641.455497685187</v>
      </c>
    </row>
    <row r="119" spans="1:20" ht="57.6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8">
        <f t="shared" si="11"/>
        <v>40338.791666666664</v>
      </c>
    </row>
    <row r="120" spans="1:20" ht="28.8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1.1299999999999999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8">
        <f t="shared" si="11"/>
        <v>40753.053657407407</v>
      </c>
    </row>
    <row r="121" spans="1:20" ht="43.2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8">
        <f t="shared" si="11"/>
        <v>40768.958333333336</v>
      </c>
    </row>
    <row r="122" spans="1:20" ht="57.6">
      <c r="A122">
        <v>1012</v>
      </c>
      <c r="B122" s="3" t="s">
        <v>1013</v>
      </c>
      <c r="C122" s="3" t="s">
        <v>5122</v>
      </c>
      <c r="D122">
        <v>5000</v>
      </c>
      <c r="E122">
        <v>1076751.05</v>
      </c>
      <c r="F122" t="s">
        <v>8220</v>
      </c>
      <c r="G122" t="s">
        <v>8224</v>
      </c>
      <c r="H122" t="s">
        <v>8246</v>
      </c>
      <c r="I122">
        <v>1485254052</v>
      </c>
      <c r="J122">
        <v>1481366052</v>
      </c>
      <c r="K122" t="b">
        <v>0</v>
      </c>
      <c r="L122">
        <v>775</v>
      </c>
      <c r="M122" t="b">
        <v>0</v>
      </c>
      <c r="N122" t="s">
        <v>8273</v>
      </c>
      <c r="O122" s="6">
        <f t="shared" ref="O122:O185" si="12">ROUND((E122/D122),2)</f>
        <v>215.35</v>
      </c>
      <c r="P122">
        <f t="shared" ref="P122:P185" si="13">IF(L122&gt;0,ROUND(E122/L122,2),0)</f>
        <v>1389.36</v>
      </c>
      <c r="Q122" t="str">
        <f t="shared" ref="Q122:Q185" si="14">LEFT(N122, SEARCH("/",N122,1)-1)</f>
        <v>technology</v>
      </c>
      <c r="R122" t="str">
        <f t="shared" ref="R122:R185" si="15">RIGHT(N122,LEN(N122)-SEARCH("/",N122,1))</f>
        <v>wearables</v>
      </c>
      <c r="S122" s="9">
        <f t="shared" ref="S122:S185" si="16">(J122/86400)+DATE(1970,1,1)</f>
        <v>42714.440416666665</v>
      </c>
      <c r="T122" s="8">
        <f t="shared" ref="T122:T185" si="17">(I122/86400)+DATE(1970,1,1)</f>
        <v>42759.440416666665</v>
      </c>
    </row>
    <row r="123" spans="1:20" ht="43.2">
      <c r="A123">
        <v>1309</v>
      </c>
      <c r="B123" s="3" t="s">
        <v>1310</v>
      </c>
      <c r="C123" s="3" t="s">
        <v>5419</v>
      </c>
      <c r="D123">
        <v>11500</v>
      </c>
      <c r="E123">
        <v>12879</v>
      </c>
      <c r="F123" t="s">
        <v>8220</v>
      </c>
      <c r="G123" t="s">
        <v>8224</v>
      </c>
      <c r="H123" t="s">
        <v>8246</v>
      </c>
      <c r="I123">
        <v>1444943468</v>
      </c>
      <c r="J123">
        <v>1441919468</v>
      </c>
      <c r="K123" t="b">
        <v>0</v>
      </c>
      <c r="L123">
        <v>35</v>
      </c>
      <c r="M123" t="b">
        <v>0</v>
      </c>
      <c r="N123" t="s">
        <v>8273</v>
      </c>
      <c r="O123" s="6">
        <f t="shared" si="12"/>
        <v>1.1200000000000001</v>
      </c>
      <c r="P123">
        <f t="shared" si="13"/>
        <v>367.97</v>
      </c>
      <c r="Q123" t="str">
        <f t="shared" si="14"/>
        <v>technology</v>
      </c>
      <c r="R123" t="str">
        <f t="shared" si="15"/>
        <v>wearables</v>
      </c>
      <c r="S123" s="9">
        <f t="shared" si="16"/>
        <v>42257.882731481484</v>
      </c>
      <c r="T123" s="8">
        <f t="shared" si="17"/>
        <v>42292.882731481484</v>
      </c>
    </row>
    <row r="124" spans="1:20" ht="57.6">
      <c r="A124">
        <v>1001</v>
      </c>
      <c r="B124" s="3" t="s">
        <v>1002</v>
      </c>
      <c r="C124" s="3" t="s">
        <v>5111</v>
      </c>
      <c r="D124">
        <v>5000</v>
      </c>
      <c r="E124">
        <v>5200</v>
      </c>
      <c r="F124" t="s">
        <v>8220</v>
      </c>
      <c r="G124" t="s">
        <v>8225</v>
      </c>
      <c r="H124" t="s">
        <v>8247</v>
      </c>
      <c r="I124">
        <v>1485796613</v>
      </c>
      <c r="J124">
        <v>1481908613</v>
      </c>
      <c r="K124" t="b">
        <v>0</v>
      </c>
      <c r="L124">
        <v>4</v>
      </c>
      <c r="M124" t="b">
        <v>0</v>
      </c>
      <c r="N124" t="s">
        <v>8273</v>
      </c>
      <c r="O124" s="6">
        <f t="shared" si="12"/>
        <v>1.04</v>
      </c>
      <c r="P124">
        <f t="shared" si="13"/>
        <v>1300</v>
      </c>
      <c r="Q124" t="str">
        <f t="shared" si="14"/>
        <v>technology</v>
      </c>
      <c r="R124" t="str">
        <f t="shared" si="15"/>
        <v>wearables</v>
      </c>
      <c r="S124" s="9">
        <f t="shared" si="16"/>
        <v>42720.720057870371</v>
      </c>
      <c r="T124" s="8">
        <f t="shared" si="17"/>
        <v>42765.720057870371</v>
      </c>
    </row>
    <row r="125" spans="1:20" ht="43.2">
      <c r="A125">
        <v>1343</v>
      </c>
      <c r="B125" s="3" t="s">
        <v>1344</v>
      </c>
      <c r="C125" s="3" t="s">
        <v>5453</v>
      </c>
      <c r="D125">
        <v>50000</v>
      </c>
      <c r="E125">
        <v>51149</v>
      </c>
      <c r="F125" t="s">
        <v>8220</v>
      </c>
      <c r="G125" t="s">
        <v>8224</v>
      </c>
      <c r="H125" t="s">
        <v>8246</v>
      </c>
      <c r="I125">
        <v>1471579140</v>
      </c>
      <c r="J125">
        <v>1466512683</v>
      </c>
      <c r="K125" t="b">
        <v>0</v>
      </c>
      <c r="L125">
        <v>323</v>
      </c>
      <c r="M125" t="b">
        <v>0</v>
      </c>
      <c r="N125" t="s">
        <v>8273</v>
      </c>
      <c r="O125" s="6">
        <f t="shared" si="12"/>
        <v>1.02</v>
      </c>
      <c r="P125">
        <f t="shared" si="13"/>
        <v>158.36000000000001</v>
      </c>
      <c r="Q125" t="str">
        <f t="shared" si="14"/>
        <v>technology</v>
      </c>
      <c r="R125" t="str">
        <f t="shared" si="15"/>
        <v>wearables</v>
      </c>
      <c r="S125" s="9">
        <f t="shared" si="16"/>
        <v>42542.526423611111</v>
      </c>
      <c r="T125" s="8">
        <f t="shared" si="17"/>
        <v>42601.165972222225</v>
      </c>
    </row>
    <row r="126" spans="1:20" ht="43.2">
      <c r="A126">
        <v>139</v>
      </c>
      <c r="B126" s="3" t="s">
        <v>141</v>
      </c>
      <c r="C126" s="3" t="s">
        <v>4249</v>
      </c>
      <c r="D126">
        <v>500</v>
      </c>
      <c r="E126">
        <v>500</v>
      </c>
      <c r="F126" t="s">
        <v>8220</v>
      </c>
      <c r="G126" t="s">
        <v>8224</v>
      </c>
      <c r="H126" t="s">
        <v>8246</v>
      </c>
      <c r="I126">
        <v>1436738772</v>
      </c>
      <c r="J126">
        <v>1435874772</v>
      </c>
      <c r="K126" t="b">
        <v>0</v>
      </c>
      <c r="L126">
        <v>1</v>
      </c>
      <c r="M126" t="b">
        <v>0</v>
      </c>
      <c r="N126" t="s">
        <v>8267</v>
      </c>
      <c r="O126" s="6">
        <f t="shared" si="12"/>
        <v>1</v>
      </c>
      <c r="P126">
        <f t="shared" si="13"/>
        <v>500</v>
      </c>
      <c r="Q126" t="str">
        <f t="shared" si="14"/>
        <v>film &amp; video</v>
      </c>
      <c r="R126" t="str">
        <f t="shared" si="15"/>
        <v>science fiction</v>
      </c>
      <c r="S126" s="9">
        <f t="shared" si="16"/>
        <v>42187.920972222222</v>
      </c>
      <c r="T126" s="8">
        <f t="shared" si="17"/>
        <v>42197.920972222222</v>
      </c>
    </row>
    <row r="127" spans="1:20">
      <c r="A127">
        <v>1062</v>
      </c>
      <c r="B127" s="3" t="s">
        <v>1063</v>
      </c>
      <c r="C127" s="3" t="s">
        <v>5172</v>
      </c>
      <c r="D127">
        <v>199</v>
      </c>
      <c r="E127">
        <v>190</v>
      </c>
      <c r="F127" t="s">
        <v>8220</v>
      </c>
      <c r="G127" t="s">
        <v>8224</v>
      </c>
      <c r="H127" t="s">
        <v>8246</v>
      </c>
      <c r="I127">
        <v>1468351341</v>
      </c>
      <c r="J127">
        <v>1467746541</v>
      </c>
      <c r="K127" t="b">
        <v>0</v>
      </c>
      <c r="L127">
        <v>4</v>
      </c>
      <c r="M127" t="b">
        <v>0</v>
      </c>
      <c r="N127" t="s">
        <v>8281</v>
      </c>
      <c r="O127" s="6">
        <f t="shared" si="12"/>
        <v>0.95</v>
      </c>
      <c r="P127">
        <f t="shared" si="13"/>
        <v>47.5</v>
      </c>
      <c r="Q127" t="str">
        <f t="shared" si="14"/>
        <v>journalism</v>
      </c>
      <c r="R127" t="str">
        <f t="shared" si="15"/>
        <v>audio</v>
      </c>
      <c r="S127" s="9">
        <f t="shared" si="16"/>
        <v>42556.807187500002</v>
      </c>
      <c r="T127" s="8">
        <f t="shared" si="17"/>
        <v>42563.807187500002</v>
      </c>
    </row>
    <row r="128" spans="1:20" ht="57.6">
      <c r="A128">
        <v>3797</v>
      </c>
      <c r="B128" s="3" t="s">
        <v>3794</v>
      </c>
      <c r="C128" s="3" t="s">
        <v>7907</v>
      </c>
      <c r="D128">
        <v>6000</v>
      </c>
      <c r="E128">
        <v>5380</v>
      </c>
      <c r="F128" t="s">
        <v>8221</v>
      </c>
      <c r="G128" t="s">
        <v>8224</v>
      </c>
      <c r="H128" t="s">
        <v>8246</v>
      </c>
      <c r="I128">
        <v>1429564165</v>
      </c>
      <c r="J128">
        <v>1426972165</v>
      </c>
      <c r="K128" t="b">
        <v>0</v>
      </c>
      <c r="L128">
        <v>37</v>
      </c>
      <c r="M128" t="b">
        <v>0</v>
      </c>
      <c r="N128" t="s">
        <v>8305</v>
      </c>
      <c r="O128" s="6">
        <f t="shared" si="12"/>
        <v>0.9</v>
      </c>
      <c r="P128">
        <f t="shared" si="13"/>
        <v>145.41</v>
      </c>
      <c r="Q128" t="str">
        <f t="shared" si="14"/>
        <v>theater</v>
      </c>
      <c r="R128" t="str">
        <f t="shared" si="15"/>
        <v>musical</v>
      </c>
      <c r="S128" s="9">
        <f t="shared" si="16"/>
        <v>42084.881539351853</v>
      </c>
      <c r="T128" s="8">
        <f t="shared" si="17"/>
        <v>42114.881539351853</v>
      </c>
    </row>
    <row r="129" spans="1:20" ht="43.2">
      <c r="A129">
        <v>3937</v>
      </c>
      <c r="B129" s="3" t="s">
        <v>3934</v>
      </c>
      <c r="C129" s="3" t="s">
        <v>8045</v>
      </c>
      <c r="D129">
        <v>2885</v>
      </c>
      <c r="E129">
        <v>2485</v>
      </c>
      <c r="F129" t="s">
        <v>8221</v>
      </c>
      <c r="G129" t="s">
        <v>8224</v>
      </c>
      <c r="H129" t="s">
        <v>8246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8271</v>
      </c>
      <c r="O129" s="6">
        <f t="shared" si="12"/>
        <v>0.86</v>
      </c>
      <c r="P129">
        <f t="shared" si="13"/>
        <v>248.5</v>
      </c>
      <c r="Q129" t="str">
        <f t="shared" si="14"/>
        <v>theater</v>
      </c>
      <c r="R129" t="str">
        <f t="shared" si="15"/>
        <v>plays</v>
      </c>
      <c r="S129" s="9">
        <f t="shared" si="16"/>
        <v>42534.631481481483</v>
      </c>
      <c r="T129" s="8">
        <f t="shared" si="17"/>
        <v>42562.631481481483</v>
      </c>
    </row>
    <row r="130" spans="1:20" ht="43.2">
      <c r="A130">
        <v>1336</v>
      </c>
      <c r="B130" s="3" t="s">
        <v>1337</v>
      </c>
      <c r="C130" s="3" t="s">
        <v>5446</v>
      </c>
      <c r="D130">
        <v>100000</v>
      </c>
      <c r="E130">
        <v>84947</v>
      </c>
      <c r="F130" t="s">
        <v>8220</v>
      </c>
      <c r="G130" t="s">
        <v>8224</v>
      </c>
      <c r="H130" t="s">
        <v>8246</v>
      </c>
      <c r="I130">
        <v>1418849028</v>
      </c>
      <c r="J130">
        <v>1415825028</v>
      </c>
      <c r="K130" t="b">
        <v>0</v>
      </c>
      <c r="L130">
        <v>224</v>
      </c>
      <c r="M130" t="b">
        <v>0</v>
      </c>
      <c r="N130" t="s">
        <v>8273</v>
      </c>
      <c r="O130" s="6">
        <f t="shared" si="12"/>
        <v>0.85</v>
      </c>
      <c r="P130">
        <f t="shared" si="13"/>
        <v>379.23</v>
      </c>
      <c r="Q130" t="str">
        <f t="shared" si="14"/>
        <v>technology</v>
      </c>
      <c r="R130" t="str">
        <f t="shared" si="15"/>
        <v>wearables</v>
      </c>
      <c r="S130" s="9">
        <f t="shared" si="16"/>
        <v>41955.863750000004</v>
      </c>
      <c r="T130" s="8">
        <f t="shared" si="17"/>
        <v>41990.863750000004</v>
      </c>
    </row>
    <row r="131" spans="1:20" ht="43.2">
      <c r="A131">
        <v>979</v>
      </c>
      <c r="B131" s="3" t="s">
        <v>980</v>
      </c>
      <c r="C131" s="3" t="s">
        <v>5089</v>
      </c>
      <c r="D131">
        <v>35000</v>
      </c>
      <c r="E131">
        <v>28986.16</v>
      </c>
      <c r="F131" t="s">
        <v>8221</v>
      </c>
      <c r="G131" t="s">
        <v>8224</v>
      </c>
      <c r="H131" t="s">
        <v>8246</v>
      </c>
      <c r="I131">
        <v>1466449140</v>
      </c>
      <c r="J131">
        <v>1463392828</v>
      </c>
      <c r="K131" t="b">
        <v>0</v>
      </c>
      <c r="L131">
        <v>96</v>
      </c>
      <c r="M131" t="b">
        <v>0</v>
      </c>
      <c r="N131" t="s">
        <v>8273</v>
      </c>
      <c r="O131" s="6">
        <f t="shared" si="12"/>
        <v>0.83</v>
      </c>
      <c r="P131">
        <f t="shared" si="13"/>
        <v>301.94</v>
      </c>
      <c r="Q131" t="str">
        <f t="shared" si="14"/>
        <v>technology</v>
      </c>
      <c r="R131" t="str">
        <f t="shared" si="15"/>
        <v>wearables</v>
      </c>
      <c r="S131" s="9">
        <f t="shared" si="16"/>
        <v>42506.416990740741</v>
      </c>
      <c r="T131" s="8">
        <f t="shared" si="17"/>
        <v>42541.790972222225</v>
      </c>
    </row>
    <row r="132" spans="1:20" ht="43.2">
      <c r="A132">
        <v>699</v>
      </c>
      <c r="B132" s="3" t="s">
        <v>700</v>
      </c>
      <c r="C132" s="3" t="s">
        <v>4809</v>
      </c>
      <c r="D132">
        <v>130000</v>
      </c>
      <c r="E132">
        <v>107148.74</v>
      </c>
      <c r="F132" t="s">
        <v>8221</v>
      </c>
      <c r="G132" t="s">
        <v>8224</v>
      </c>
      <c r="H132" t="s">
        <v>8246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8273</v>
      </c>
      <c r="O132" s="6">
        <f t="shared" si="12"/>
        <v>0.82</v>
      </c>
      <c r="P132">
        <f t="shared" si="13"/>
        <v>120.39</v>
      </c>
      <c r="Q132" t="str">
        <f t="shared" si="14"/>
        <v>technology</v>
      </c>
      <c r="R132" t="str">
        <f t="shared" si="15"/>
        <v>wearables</v>
      </c>
      <c r="S132" s="9">
        <f t="shared" si="16"/>
        <v>41563.485509259262</v>
      </c>
      <c r="T132" s="8">
        <f t="shared" si="17"/>
        <v>41600.666666666664</v>
      </c>
    </row>
    <row r="133" spans="1:20" ht="28.8">
      <c r="A133">
        <v>1004</v>
      </c>
      <c r="B133" s="3" t="s">
        <v>1005</v>
      </c>
      <c r="C133" s="3" t="s">
        <v>5114</v>
      </c>
      <c r="D133">
        <v>25000</v>
      </c>
      <c r="E133">
        <v>20552</v>
      </c>
      <c r="F133" t="s">
        <v>8220</v>
      </c>
      <c r="G133" t="s">
        <v>8224</v>
      </c>
      <c r="H133" t="s">
        <v>8246</v>
      </c>
      <c r="I133">
        <v>1455814827</v>
      </c>
      <c r="J133">
        <v>1453222827</v>
      </c>
      <c r="K133" t="b">
        <v>0</v>
      </c>
      <c r="L133">
        <v>95</v>
      </c>
      <c r="M133" t="b">
        <v>0</v>
      </c>
      <c r="N133" t="s">
        <v>8273</v>
      </c>
      <c r="O133" s="6">
        <f t="shared" si="12"/>
        <v>0.82</v>
      </c>
      <c r="P133">
        <f t="shared" si="13"/>
        <v>216.34</v>
      </c>
      <c r="Q133" t="str">
        <f t="shared" si="14"/>
        <v>technology</v>
      </c>
      <c r="R133" t="str">
        <f t="shared" si="15"/>
        <v>wearables</v>
      </c>
      <c r="S133" s="9">
        <f t="shared" si="16"/>
        <v>42388.708645833336</v>
      </c>
      <c r="T133" s="8">
        <f t="shared" si="17"/>
        <v>42418.708645833336</v>
      </c>
    </row>
    <row r="134" spans="1:20" ht="43.2">
      <c r="A134">
        <v>707</v>
      </c>
      <c r="B134" s="3" t="s">
        <v>708</v>
      </c>
      <c r="C134" s="3" t="s">
        <v>4817</v>
      </c>
      <c r="D134">
        <v>68000</v>
      </c>
      <c r="E134">
        <v>53670.6</v>
      </c>
      <c r="F134" t="s">
        <v>8221</v>
      </c>
      <c r="G134" t="s">
        <v>8225</v>
      </c>
      <c r="H134" t="s">
        <v>8247</v>
      </c>
      <c r="I134">
        <v>1483286127</v>
      </c>
      <c r="J134">
        <v>1479830127</v>
      </c>
      <c r="K134" t="b">
        <v>0</v>
      </c>
      <c r="L134">
        <v>456</v>
      </c>
      <c r="M134" t="b">
        <v>0</v>
      </c>
      <c r="N134" t="s">
        <v>8273</v>
      </c>
      <c r="O134" s="6">
        <f t="shared" si="12"/>
        <v>0.79</v>
      </c>
      <c r="P134">
        <f t="shared" si="13"/>
        <v>117.7</v>
      </c>
      <c r="Q134" t="str">
        <f t="shared" si="14"/>
        <v>technology</v>
      </c>
      <c r="R134" t="str">
        <f t="shared" si="15"/>
        <v>wearables</v>
      </c>
      <c r="S134" s="9">
        <f t="shared" si="16"/>
        <v>42696.663506944446</v>
      </c>
      <c r="T134" s="8">
        <f t="shared" si="17"/>
        <v>42736.663506944446</v>
      </c>
    </row>
    <row r="135" spans="1:20" ht="57.6">
      <c r="A135">
        <v>1585</v>
      </c>
      <c r="B135" s="3" t="s">
        <v>1586</v>
      </c>
      <c r="C135" s="3" t="s">
        <v>5695</v>
      </c>
      <c r="D135">
        <v>2000</v>
      </c>
      <c r="E135">
        <v>1580</v>
      </c>
      <c r="F135" t="s">
        <v>8221</v>
      </c>
      <c r="G135" t="s">
        <v>8229</v>
      </c>
      <c r="H135" t="s">
        <v>8251</v>
      </c>
      <c r="I135">
        <v>1482663600</v>
      </c>
      <c r="J135">
        <v>1480800568</v>
      </c>
      <c r="K135" t="b">
        <v>0</v>
      </c>
      <c r="L135">
        <v>12</v>
      </c>
      <c r="M135" t="b">
        <v>0</v>
      </c>
      <c r="N135" t="s">
        <v>8291</v>
      </c>
      <c r="O135" s="6">
        <f t="shared" si="12"/>
        <v>0.79</v>
      </c>
      <c r="P135">
        <f t="shared" si="13"/>
        <v>131.66999999999999</v>
      </c>
      <c r="Q135" t="str">
        <f t="shared" si="14"/>
        <v>photography</v>
      </c>
      <c r="R135" t="str">
        <f t="shared" si="15"/>
        <v>places</v>
      </c>
      <c r="S135" s="9">
        <f t="shared" si="16"/>
        <v>42707.895462962959</v>
      </c>
      <c r="T135" s="8">
        <f t="shared" si="17"/>
        <v>42729.458333333328</v>
      </c>
    </row>
    <row r="136" spans="1:20" ht="43.2">
      <c r="A136">
        <v>3973</v>
      </c>
      <c r="B136" s="3" t="s">
        <v>3970</v>
      </c>
      <c r="C136" s="3" t="s">
        <v>8080</v>
      </c>
      <c r="D136">
        <v>5000</v>
      </c>
      <c r="E136">
        <v>3905</v>
      </c>
      <c r="F136" t="s">
        <v>8221</v>
      </c>
      <c r="G136" t="s">
        <v>8224</v>
      </c>
      <c r="H136" t="s">
        <v>8246</v>
      </c>
      <c r="I136">
        <v>1462766400</v>
      </c>
      <c r="J136">
        <v>1460219110</v>
      </c>
      <c r="K136" t="b">
        <v>0</v>
      </c>
      <c r="L136">
        <v>37</v>
      </c>
      <c r="M136" t="b">
        <v>0</v>
      </c>
      <c r="N136" t="s">
        <v>8271</v>
      </c>
      <c r="O136" s="6">
        <f t="shared" si="12"/>
        <v>0.78</v>
      </c>
      <c r="P136">
        <f t="shared" si="13"/>
        <v>105.54</v>
      </c>
      <c r="Q136" t="str">
        <f t="shared" si="14"/>
        <v>theater</v>
      </c>
      <c r="R136" t="str">
        <f t="shared" si="15"/>
        <v>plays</v>
      </c>
      <c r="S136" s="9">
        <f t="shared" si="16"/>
        <v>42469.68414351852</v>
      </c>
      <c r="T136" s="8">
        <f t="shared" si="17"/>
        <v>42499.166666666672</v>
      </c>
    </row>
    <row r="137" spans="1:20" ht="43.2">
      <c r="A137">
        <v>885</v>
      </c>
      <c r="B137" s="3" t="s">
        <v>886</v>
      </c>
      <c r="C137" s="3" t="s">
        <v>4995</v>
      </c>
      <c r="D137">
        <v>1000</v>
      </c>
      <c r="E137">
        <v>750</v>
      </c>
      <c r="F137" t="s">
        <v>8221</v>
      </c>
      <c r="G137" t="s">
        <v>8224</v>
      </c>
      <c r="H137" t="s">
        <v>8246</v>
      </c>
      <c r="I137">
        <v>1483137311</v>
      </c>
      <c r="J137">
        <v>1481322911</v>
      </c>
      <c r="K137" t="b">
        <v>0</v>
      </c>
      <c r="L137">
        <v>21</v>
      </c>
      <c r="M137" t="b">
        <v>0</v>
      </c>
      <c r="N137" t="s">
        <v>8279</v>
      </c>
      <c r="O137" s="6">
        <f t="shared" si="12"/>
        <v>0.75</v>
      </c>
      <c r="P137">
        <f t="shared" si="13"/>
        <v>35.71</v>
      </c>
      <c r="Q137" t="str">
        <f t="shared" si="14"/>
        <v>music</v>
      </c>
      <c r="R137" t="str">
        <f t="shared" si="15"/>
        <v>indie rock</v>
      </c>
      <c r="S137" s="9">
        <f t="shared" si="16"/>
        <v>42713.941099537042</v>
      </c>
      <c r="T137" s="8">
        <f t="shared" si="17"/>
        <v>42734.941099537042</v>
      </c>
    </row>
    <row r="138" spans="1:20" ht="43.2">
      <c r="A138">
        <v>1005</v>
      </c>
      <c r="B138" s="3" t="s">
        <v>1006</v>
      </c>
      <c r="C138" s="3" t="s">
        <v>5115</v>
      </c>
      <c r="D138">
        <v>200000</v>
      </c>
      <c r="E138">
        <v>150102</v>
      </c>
      <c r="F138" t="s">
        <v>8220</v>
      </c>
      <c r="G138" t="s">
        <v>8224</v>
      </c>
      <c r="H138" t="s">
        <v>8246</v>
      </c>
      <c r="I138">
        <v>1446217183</v>
      </c>
      <c r="J138">
        <v>1443538783</v>
      </c>
      <c r="K138" t="b">
        <v>0</v>
      </c>
      <c r="L138">
        <v>161</v>
      </c>
      <c r="M138" t="b">
        <v>0</v>
      </c>
      <c r="N138" t="s">
        <v>8273</v>
      </c>
      <c r="O138" s="6">
        <f t="shared" si="12"/>
        <v>0.75</v>
      </c>
      <c r="P138">
        <f t="shared" si="13"/>
        <v>932.31</v>
      </c>
      <c r="Q138" t="str">
        <f t="shared" si="14"/>
        <v>technology</v>
      </c>
      <c r="R138" t="str">
        <f t="shared" si="15"/>
        <v>wearables</v>
      </c>
      <c r="S138" s="9">
        <f t="shared" si="16"/>
        <v>42276.624803240746</v>
      </c>
      <c r="T138" s="8">
        <f t="shared" si="17"/>
        <v>42307.624803240746</v>
      </c>
    </row>
    <row r="139" spans="1:20" ht="43.2">
      <c r="A139">
        <v>688</v>
      </c>
      <c r="B139" s="3" t="s">
        <v>689</v>
      </c>
      <c r="C139" s="3" t="s">
        <v>4798</v>
      </c>
      <c r="D139">
        <v>20000</v>
      </c>
      <c r="E139">
        <v>14598</v>
      </c>
      <c r="F139" t="s">
        <v>8221</v>
      </c>
      <c r="G139" t="s">
        <v>8224</v>
      </c>
      <c r="H139" t="s">
        <v>8246</v>
      </c>
      <c r="I139">
        <v>1444876253</v>
      </c>
      <c r="J139">
        <v>1442284253</v>
      </c>
      <c r="K139" t="b">
        <v>0</v>
      </c>
      <c r="L139">
        <v>36</v>
      </c>
      <c r="M139" t="b">
        <v>0</v>
      </c>
      <c r="N139" t="s">
        <v>8273</v>
      </c>
      <c r="O139" s="6">
        <f t="shared" si="12"/>
        <v>0.73</v>
      </c>
      <c r="P139">
        <f t="shared" si="13"/>
        <v>405.5</v>
      </c>
      <c r="Q139" t="str">
        <f t="shared" si="14"/>
        <v>technology</v>
      </c>
      <c r="R139" t="str">
        <f t="shared" si="15"/>
        <v>wearables</v>
      </c>
      <c r="S139" s="9">
        <f t="shared" si="16"/>
        <v>42262.104780092588</v>
      </c>
      <c r="T139" s="8">
        <f t="shared" si="17"/>
        <v>42292.104780092588</v>
      </c>
    </row>
    <row r="140" spans="1:20" ht="43.2">
      <c r="A140">
        <v>1871</v>
      </c>
      <c r="B140" s="3" t="s">
        <v>1872</v>
      </c>
      <c r="C140" s="3" t="s">
        <v>5981</v>
      </c>
      <c r="D140">
        <v>6500</v>
      </c>
      <c r="E140">
        <v>4666</v>
      </c>
      <c r="F140" t="s">
        <v>8221</v>
      </c>
      <c r="G140" t="s">
        <v>8224</v>
      </c>
      <c r="H140" t="s">
        <v>8246</v>
      </c>
      <c r="I140">
        <v>1416512901</v>
      </c>
      <c r="J140">
        <v>1413053301</v>
      </c>
      <c r="K140" t="b">
        <v>0</v>
      </c>
      <c r="L140">
        <v>95</v>
      </c>
      <c r="M140" t="b">
        <v>0</v>
      </c>
      <c r="N140" t="s">
        <v>8283</v>
      </c>
      <c r="O140" s="6">
        <f t="shared" si="12"/>
        <v>0.72</v>
      </c>
      <c r="P140">
        <f t="shared" si="13"/>
        <v>49.12</v>
      </c>
      <c r="Q140" t="str">
        <f t="shared" si="14"/>
        <v>games</v>
      </c>
      <c r="R140" t="str">
        <f t="shared" si="15"/>
        <v>mobile games</v>
      </c>
      <c r="S140" s="9">
        <f t="shared" si="16"/>
        <v>41923.783576388887</v>
      </c>
      <c r="T140" s="8">
        <f t="shared" si="17"/>
        <v>41963.825243055559</v>
      </c>
    </row>
    <row r="141" spans="1:20" ht="43.2">
      <c r="A141">
        <v>4106</v>
      </c>
      <c r="B141" s="3" t="s">
        <v>4102</v>
      </c>
      <c r="C141" s="3" t="s">
        <v>8209</v>
      </c>
      <c r="D141">
        <v>5000</v>
      </c>
      <c r="E141">
        <v>3530</v>
      </c>
      <c r="F141" t="s">
        <v>8221</v>
      </c>
      <c r="G141" t="s">
        <v>8224</v>
      </c>
      <c r="H141" t="s">
        <v>8246</v>
      </c>
      <c r="I141">
        <v>1427936400</v>
      </c>
      <c r="J141">
        <v>1424221866</v>
      </c>
      <c r="K141" t="b">
        <v>0</v>
      </c>
      <c r="L141">
        <v>33</v>
      </c>
      <c r="M141" t="b">
        <v>0</v>
      </c>
      <c r="N141" t="s">
        <v>8271</v>
      </c>
      <c r="O141" s="6">
        <f t="shared" si="12"/>
        <v>0.71</v>
      </c>
      <c r="P141">
        <f t="shared" si="13"/>
        <v>106.97</v>
      </c>
      <c r="Q141" t="str">
        <f t="shared" si="14"/>
        <v>theater</v>
      </c>
      <c r="R141" t="str">
        <f t="shared" si="15"/>
        <v>plays</v>
      </c>
      <c r="S141" s="9">
        <f t="shared" si="16"/>
        <v>42053.049375000002</v>
      </c>
      <c r="T141" s="8">
        <f t="shared" si="17"/>
        <v>42096.041666666672</v>
      </c>
    </row>
    <row r="142" spans="1:20" ht="43.2">
      <c r="A142">
        <v>774</v>
      </c>
      <c r="B142" s="3" t="s">
        <v>775</v>
      </c>
      <c r="C142" s="3" t="s">
        <v>4884</v>
      </c>
      <c r="D142">
        <v>500</v>
      </c>
      <c r="E142">
        <v>351</v>
      </c>
      <c r="F142" t="s">
        <v>8221</v>
      </c>
      <c r="G142" t="s">
        <v>8224</v>
      </c>
      <c r="H142" t="s">
        <v>8246</v>
      </c>
      <c r="I142">
        <v>1393181018</v>
      </c>
      <c r="J142">
        <v>1390589018</v>
      </c>
      <c r="K142" t="b">
        <v>0</v>
      </c>
      <c r="L142">
        <v>9</v>
      </c>
      <c r="M142" t="b">
        <v>0</v>
      </c>
      <c r="N142" t="s">
        <v>8275</v>
      </c>
      <c r="O142" s="6">
        <f t="shared" si="12"/>
        <v>0.7</v>
      </c>
      <c r="P142">
        <f t="shared" si="13"/>
        <v>39</v>
      </c>
      <c r="Q142" t="str">
        <f t="shared" si="14"/>
        <v>publishing</v>
      </c>
      <c r="R142" t="str">
        <f t="shared" si="15"/>
        <v>fiction</v>
      </c>
      <c r="S142" s="9">
        <f t="shared" si="16"/>
        <v>41663.780300925922</v>
      </c>
      <c r="T142" s="8">
        <f t="shared" si="17"/>
        <v>41693.780300925922</v>
      </c>
    </row>
    <row r="143" spans="1:20" ht="57.6">
      <c r="A143">
        <v>1341</v>
      </c>
      <c r="B143" s="3" t="s">
        <v>1342</v>
      </c>
      <c r="C143" s="3" t="s">
        <v>5451</v>
      </c>
      <c r="D143">
        <v>25000</v>
      </c>
      <c r="E143">
        <v>17590</v>
      </c>
      <c r="F143" t="s">
        <v>8220</v>
      </c>
      <c r="G143" t="s">
        <v>8225</v>
      </c>
      <c r="H143" t="s">
        <v>8247</v>
      </c>
      <c r="I143">
        <v>1475333917</v>
      </c>
      <c r="J143">
        <v>1472569117</v>
      </c>
      <c r="K143" t="b">
        <v>0</v>
      </c>
      <c r="L143">
        <v>46</v>
      </c>
      <c r="M143" t="b">
        <v>0</v>
      </c>
      <c r="N143" t="s">
        <v>8273</v>
      </c>
      <c r="O143" s="6">
        <f t="shared" si="12"/>
        <v>0.7</v>
      </c>
      <c r="P143">
        <f t="shared" si="13"/>
        <v>382.39</v>
      </c>
      <c r="Q143" t="str">
        <f t="shared" si="14"/>
        <v>technology</v>
      </c>
      <c r="R143" t="str">
        <f t="shared" si="15"/>
        <v>wearables</v>
      </c>
      <c r="S143" s="9">
        <f t="shared" si="16"/>
        <v>42612.624039351853</v>
      </c>
      <c r="T143" s="8">
        <f t="shared" si="17"/>
        <v>42644.624039351853</v>
      </c>
    </row>
    <row r="144" spans="1:20" ht="28.8">
      <c r="A144">
        <v>4022</v>
      </c>
      <c r="B144" s="3" t="s">
        <v>4018</v>
      </c>
      <c r="C144" s="3" t="s">
        <v>8127</v>
      </c>
      <c r="D144">
        <v>18000</v>
      </c>
      <c r="E144">
        <v>12521</v>
      </c>
      <c r="F144" t="s">
        <v>8221</v>
      </c>
      <c r="G144" t="s">
        <v>8224</v>
      </c>
      <c r="H144" t="s">
        <v>8246</v>
      </c>
      <c r="I144">
        <v>1422759240</v>
      </c>
      <c r="J144">
        <v>1418824867</v>
      </c>
      <c r="K144" t="b">
        <v>0</v>
      </c>
      <c r="L144">
        <v>197</v>
      </c>
      <c r="M144" t="b">
        <v>0</v>
      </c>
      <c r="N144" t="s">
        <v>8271</v>
      </c>
      <c r="O144" s="6">
        <f t="shared" si="12"/>
        <v>0.7</v>
      </c>
      <c r="P144">
        <f t="shared" si="13"/>
        <v>63.56</v>
      </c>
      <c r="Q144" t="str">
        <f t="shared" si="14"/>
        <v>theater</v>
      </c>
      <c r="R144" t="str">
        <f t="shared" si="15"/>
        <v>plays</v>
      </c>
      <c r="S144" s="9">
        <f t="shared" si="16"/>
        <v>41990.584108796298</v>
      </c>
      <c r="T144" s="8">
        <f t="shared" si="17"/>
        <v>42036.120833333334</v>
      </c>
    </row>
    <row r="145" spans="1:20" ht="43.2">
      <c r="A145">
        <v>877</v>
      </c>
      <c r="B145" s="3" t="s">
        <v>878</v>
      </c>
      <c r="C145" s="3" t="s">
        <v>4987</v>
      </c>
      <c r="D145">
        <v>2000</v>
      </c>
      <c r="E145">
        <v>1351</v>
      </c>
      <c r="F145" t="s">
        <v>8221</v>
      </c>
      <c r="G145" t="s">
        <v>8224</v>
      </c>
      <c r="H145" t="s">
        <v>8246</v>
      </c>
      <c r="I145">
        <v>1387479360</v>
      </c>
      <c r="J145">
        <v>1384887360</v>
      </c>
      <c r="K145" t="b">
        <v>0</v>
      </c>
      <c r="L145">
        <v>29</v>
      </c>
      <c r="M145" t="b">
        <v>0</v>
      </c>
      <c r="N145" t="s">
        <v>8278</v>
      </c>
      <c r="O145" s="6">
        <f t="shared" si="12"/>
        <v>0.68</v>
      </c>
      <c r="P145">
        <f t="shared" si="13"/>
        <v>46.59</v>
      </c>
      <c r="Q145" t="str">
        <f t="shared" si="14"/>
        <v>music</v>
      </c>
      <c r="R145" t="str">
        <f t="shared" si="15"/>
        <v>jazz</v>
      </c>
      <c r="S145" s="9">
        <f t="shared" si="16"/>
        <v>41597.788888888885</v>
      </c>
      <c r="T145" s="8">
        <f t="shared" si="17"/>
        <v>41627.788888888885</v>
      </c>
    </row>
    <row r="146" spans="1:20" ht="43.2">
      <c r="A146">
        <v>1728</v>
      </c>
      <c r="B146" s="3" t="s">
        <v>1729</v>
      </c>
      <c r="C146" s="3" t="s">
        <v>5838</v>
      </c>
      <c r="D146">
        <v>1250</v>
      </c>
      <c r="E146">
        <v>855</v>
      </c>
      <c r="F146" t="s">
        <v>8221</v>
      </c>
      <c r="G146" t="s">
        <v>8224</v>
      </c>
      <c r="H146" t="s">
        <v>8246</v>
      </c>
      <c r="I146">
        <v>1445439674</v>
      </c>
      <c r="J146">
        <v>1442847674</v>
      </c>
      <c r="K146" t="b">
        <v>0</v>
      </c>
      <c r="L146">
        <v>7</v>
      </c>
      <c r="M146" t="b">
        <v>0</v>
      </c>
      <c r="N146" t="s">
        <v>8293</v>
      </c>
      <c r="O146" s="6">
        <f t="shared" si="12"/>
        <v>0.68</v>
      </c>
      <c r="P146">
        <f t="shared" si="13"/>
        <v>122.14</v>
      </c>
      <c r="Q146" t="str">
        <f t="shared" si="14"/>
        <v>music</v>
      </c>
      <c r="R146" t="str">
        <f t="shared" si="15"/>
        <v>faith</v>
      </c>
      <c r="S146" s="9">
        <f t="shared" si="16"/>
        <v>42268.625856481478</v>
      </c>
      <c r="T146" s="8">
        <f t="shared" si="17"/>
        <v>42298.625856481478</v>
      </c>
    </row>
    <row r="147" spans="1:20" ht="43.2">
      <c r="A147">
        <v>1797</v>
      </c>
      <c r="B147" s="3" t="s">
        <v>1798</v>
      </c>
      <c r="C147" s="3" t="s">
        <v>5907</v>
      </c>
      <c r="D147">
        <v>10000</v>
      </c>
      <c r="E147">
        <v>6755</v>
      </c>
      <c r="F147" t="s">
        <v>8221</v>
      </c>
      <c r="G147" t="s">
        <v>8224</v>
      </c>
      <c r="H147" t="s">
        <v>8246</v>
      </c>
      <c r="I147">
        <v>1481809189</v>
      </c>
      <c r="J147">
        <v>1479217189</v>
      </c>
      <c r="K147" t="b">
        <v>1</v>
      </c>
      <c r="L147">
        <v>140</v>
      </c>
      <c r="M147" t="b">
        <v>0</v>
      </c>
      <c r="N147" t="s">
        <v>8285</v>
      </c>
      <c r="O147" s="6">
        <f t="shared" si="12"/>
        <v>0.68</v>
      </c>
      <c r="P147">
        <f t="shared" si="13"/>
        <v>48.25</v>
      </c>
      <c r="Q147" t="str">
        <f t="shared" si="14"/>
        <v>photography</v>
      </c>
      <c r="R147" t="str">
        <f t="shared" si="15"/>
        <v>photobooks</v>
      </c>
      <c r="S147" s="9">
        <f t="shared" si="16"/>
        <v>42689.56931712963</v>
      </c>
      <c r="T147" s="8">
        <f t="shared" si="17"/>
        <v>42719.56931712963</v>
      </c>
    </row>
    <row r="148" spans="1:20" ht="43.2">
      <c r="A148">
        <v>3123</v>
      </c>
      <c r="B148" s="3" t="s">
        <v>3123</v>
      </c>
      <c r="C148" s="3" t="s">
        <v>7233</v>
      </c>
      <c r="D148">
        <v>125000</v>
      </c>
      <c r="E148">
        <v>85192</v>
      </c>
      <c r="F148" t="s">
        <v>8220</v>
      </c>
      <c r="G148" t="s">
        <v>8224</v>
      </c>
      <c r="H148" t="s">
        <v>8246</v>
      </c>
      <c r="I148">
        <v>1468108198</v>
      </c>
      <c r="J148">
        <v>1465516198</v>
      </c>
      <c r="K148" t="b">
        <v>0</v>
      </c>
      <c r="L148">
        <v>348</v>
      </c>
      <c r="M148" t="b">
        <v>0</v>
      </c>
      <c r="N148" t="s">
        <v>8303</v>
      </c>
      <c r="O148" s="6">
        <f t="shared" si="12"/>
        <v>0.68</v>
      </c>
      <c r="P148">
        <f t="shared" si="13"/>
        <v>244.8</v>
      </c>
      <c r="Q148" t="str">
        <f t="shared" si="14"/>
        <v>theater</v>
      </c>
      <c r="R148" t="str">
        <f t="shared" si="15"/>
        <v>spaces</v>
      </c>
      <c r="S148" s="9">
        <f t="shared" si="16"/>
        <v>42530.993032407408</v>
      </c>
      <c r="T148" s="8">
        <f t="shared" si="17"/>
        <v>42560.993032407408</v>
      </c>
    </row>
    <row r="149" spans="1:20" ht="43.2">
      <c r="A149">
        <v>3062</v>
      </c>
      <c r="B149" s="3" t="s">
        <v>3062</v>
      </c>
      <c r="C149" s="3" t="s">
        <v>7172</v>
      </c>
      <c r="D149">
        <v>10000</v>
      </c>
      <c r="E149">
        <v>6684</v>
      </c>
      <c r="F149" t="s">
        <v>8221</v>
      </c>
      <c r="G149" t="s">
        <v>8224</v>
      </c>
      <c r="H149" t="s">
        <v>8246</v>
      </c>
      <c r="I149">
        <v>1443636000</v>
      </c>
      <c r="J149">
        <v>1441111892</v>
      </c>
      <c r="K149" t="b">
        <v>0</v>
      </c>
      <c r="L149">
        <v>67</v>
      </c>
      <c r="M149" t="b">
        <v>0</v>
      </c>
      <c r="N149" t="s">
        <v>8303</v>
      </c>
      <c r="O149" s="6">
        <f t="shared" si="12"/>
        <v>0.67</v>
      </c>
      <c r="P149">
        <f t="shared" si="13"/>
        <v>99.76</v>
      </c>
      <c r="Q149" t="str">
        <f t="shared" si="14"/>
        <v>theater</v>
      </c>
      <c r="R149" t="str">
        <f t="shared" si="15"/>
        <v>spaces</v>
      </c>
      <c r="S149" s="9">
        <f t="shared" si="16"/>
        <v>42248.535787037035</v>
      </c>
      <c r="T149" s="8">
        <f t="shared" si="17"/>
        <v>42277.75</v>
      </c>
    </row>
    <row r="150" spans="1:20" ht="43.2">
      <c r="A150">
        <v>3906</v>
      </c>
      <c r="B150" s="3" t="s">
        <v>3903</v>
      </c>
      <c r="C150" s="3" t="s">
        <v>8014</v>
      </c>
      <c r="D150">
        <v>1500</v>
      </c>
      <c r="E150">
        <v>1010</v>
      </c>
      <c r="F150" t="s">
        <v>8221</v>
      </c>
      <c r="G150" t="s">
        <v>8225</v>
      </c>
      <c r="H150" t="s">
        <v>8247</v>
      </c>
      <c r="I150">
        <v>1435325100</v>
      </c>
      <c r="J150">
        <v>1432072893</v>
      </c>
      <c r="K150" t="b">
        <v>0</v>
      </c>
      <c r="L150">
        <v>16</v>
      </c>
      <c r="M150" t="b">
        <v>0</v>
      </c>
      <c r="N150" t="s">
        <v>8271</v>
      </c>
      <c r="O150" s="6">
        <f t="shared" si="12"/>
        <v>0.67</v>
      </c>
      <c r="P150">
        <f t="shared" si="13"/>
        <v>63.13</v>
      </c>
      <c r="Q150" t="str">
        <f t="shared" si="14"/>
        <v>theater</v>
      </c>
      <c r="R150" t="str">
        <f t="shared" si="15"/>
        <v>plays</v>
      </c>
      <c r="S150" s="9">
        <f t="shared" si="16"/>
        <v>42143.917743055557</v>
      </c>
      <c r="T150" s="8">
        <f t="shared" si="17"/>
        <v>42181.559027777781</v>
      </c>
    </row>
    <row r="151" spans="1:20" ht="57.6">
      <c r="A151">
        <v>1306</v>
      </c>
      <c r="B151" s="3" t="s">
        <v>1307</v>
      </c>
      <c r="C151" s="3" t="s">
        <v>5416</v>
      </c>
      <c r="D151">
        <v>110000</v>
      </c>
      <c r="E151">
        <v>71771</v>
      </c>
      <c r="F151" t="s">
        <v>8220</v>
      </c>
      <c r="G151" t="s">
        <v>8224</v>
      </c>
      <c r="H151" t="s">
        <v>8246</v>
      </c>
      <c r="I151">
        <v>1417690734</v>
      </c>
      <c r="J151">
        <v>1415098734</v>
      </c>
      <c r="K151" t="b">
        <v>0</v>
      </c>
      <c r="L151">
        <v>356</v>
      </c>
      <c r="M151" t="b">
        <v>0</v>
      </c>
      <c r="N151" t="s">
        <v>8273</v>
      </c>
      <c r="O151" s="6">
        <f t="shared" si="12"/>
        <v>0.65</v>
      </c>
      <c r="P151">
        <f t="shared" si="13"/>
        <v>201.6</v>
      </c>
      <c r="Q151" t="str">
        <f t="shared" si="14"/>
        <v>technology</v>
      </c>
      <c r="R151" t="str">
        <f t="shared" si="15"/>
        <v>wearables</v>
      </c>
      <c r="S151" s="9">
        <f t="shared" si="16"/>
        <v>41947.457569444443</v>
      </c>
      <c r="T151" s="8">
        <f t="shared" si="17"/>
        <v>41977.457569444443</v>
      </c>
    </row>
    <row r="152" spans="1:20" ht="43.2">
      <c r="A152">
        <v>1704</v>
      </c>
      <c r="B152" s="3" t="s">
        <v>1705</v>
      </c>
      <c r="C152" s="3" t="s">
        <v>5814</v>
      </c>
      <c r="D152">
        <v>2000</v>
      </c>
      <c r="E152">
        <v>1302</v>
      </c>
      <c r="F152" t="s">
        <v>8221</v>
      </c>
      <c r="G152" t="s">
        <v>8224</v>
      </c>
      <c r="H152" t="s">
        <v>8246</v>
      </c>
      <c r="I152">
        <v>1424056873</v>
      </c>
      <c r="J152">
        <v>1421464873</v>
      </c>
      <c r="K152" t="b">
        <v>0</v>
      </c>
      <c r="L152">
        <v>11</v>
      </c>
      <c r="M152" t="b">
        <v>0</v>
      </c>
      <c r="N152" t="s">
        <v>8293</v>
      </c>
      <c r="O152" s="6">
        <f t="shared" si="12"/>
        <v>0.65</v>
      </c>
      <c r="P152">
        <f t="shared" si="13"/>
        <v>118.36</v>
      </c>
      <c r="Q152" t="str">
        <f t="shared" si="14"/>
        <v>music</v>
      </c>
      <c r="R152" t="str">
        <f t="shared" si="15"/>
        <v>faith</v>
      </c>
      <c r="S152" s="9">
        <f t="shared" si="16"/>
        <v>42021.139733796299</v>
      </c>
      <c r="T152" s="8">
        <f t="shared" si="17"/>
        <v>42051.139733796299</v>
      </c>
    </row>
    <row r="153" spans="1:20" ht="43.2">
      <c r="A153">
        <v>1775</v>
      </c>
      <c r="B153" s="3" t="s">
        <v>1776</v>
      </c>
      <c r="C153" s="3" t="s">
        <v>5885</v>
      </c>
      <c r="D153">
        <v>32500</v>
      </c>
      <c r="E153">
        <v>21158</v>
      </c>
      <c r="F153" t="s">
        <v>8221</v>
      </c>
      <c r="G153" t="s">
        <v>8224</v>
      </c>
      <c r="H153" t="s">
        <v>8246</v>
      </c>
      <c r="I153">
        <v>1414193160</v>
      </c>
      <c r="J153">
        <v>1410305160</v>
      </c>
      <c r="K153" t="b">
        <v>1</v>
      </c>
      <c r="L153">
        <v>124</v>
      </c>
      <c r="M153" t="b">
        <v>0</v>
      </c>
      <c r="N153" t="s">
        <v>8285</v>
      </c>
      <c r="O153" s="6">
        <f t="shared" si="12"/>
        <v>0.65</v>
      </c>
      <c r="P153">
        <f t="shared" si="13"/>
        <v>170.63</v>
      </c>
      <c r="Q153" t="str">
        <f t="shared" si="14"/>
        <v>photography</v>
      </c>
      <c r="R153" t="str">
        <f t="shared" si="15"/>
        <v>photobooks</v>
      </c>
      <c r="S153" s="9">
        <f t="shared" si="16"/>
        <v>41891.976388888885</v>
      </c>
      <c r="T153" s="8">
        <f t="shared" si="17"/>
        <v>41936.976388888885</v>
      </c>
    </row>
    <row r="154" spans="1:20" ht="43.2">
      <c r="A154">
        <v>3188</v>
      </c>
      <c r="B154" s="3" t="s">
        <v>3188</v>
      </c>
      <c r="C154" s="3" t="s">
        <v>7298</v>
      </c>
      <c r="D154">
        <v>200</v>
      </c>
      <c r="E154">
        <v>130</v>
      </c>
      <c r="F154" t="s">
        <v>8221</v>
      </c>
      <c r="G154" t="s">
        <v>8225</v>
      </c>
      <c r="H154" t="s">
        <v>8247</v>
      </c>
      <c r="I154">
        <v>1433930302</v>
      </c>
      <c r="J154">
        <v>1432115902</v>
      </c>
      <c r="K154" t="b">
        <v>0</v>
      </c>
      <c r="L154">
        <v>9</v>
      </c>
      <c r="M154" t="b">
        <v>0</v>
      </c>
      <c r="N154" t="s">
        <v>8305</v>
      </c>
      <c r="O154" s="6">
        <f t="shared" si="12"/>
        <v>0.65</v>
      </c>
      <c r="P154">
        <f t="shared" si="13"/>
        <v>14.44</v>
      </c>
      <c r="Q154" t="str">
        <f t="shared" si="14"/>
        <v>theater</v>
      </c>
      <c r="R154" t="str">
        <f t="shared" si="15"/>
        <v>musical</v>
      </c>
      <c r="S154" s="9">
        <f t="shared" si="16"/>
        <v>42144.415532407409</v>
      </c>
      <c r="T154" s="8">
        <f t="shared" si="17"/>
        <v>42165.415532407409</v>
      </c>
    </row>
    <row r="155" spans="1:20" ht="28.8">
      <c r="A155">
        <v>452</v>
      </c>
      <c r="B155" s="3" t="s">
        <v>453</v>
      </c>
      <c r="C155" s="3" t="s">
        <v>4562</v>
      </c>
      <c r="D155">
        <v>750</v>
      </c>
      <c r="E155">
        <v>480</v>
      </c>
      <c r="F155" t="s">
        <v>8221</v>
      </c>
      <c r="G155" t="s">
        <v>8224</v>
      </c>
      <c r="H155" t="s">
        <v>8246</v>
      </c>
      <c r="I155">
        <v>1431536015</v>
      </c>
      <c r="J155">
        <v>1428944015</v>
      </c>
      <c r="K155" t="b">
        <v>0</v>
      </c>
      <c r="L155">
        <v>12</v>
      </c>
      <c r="M155" t="b">
        <v>0</v>
      </c>
      <c r="N155" t="s">
        <v>8270</v>
      </c>
      <c r="O155" s="6">
        <f t="shared" si="12"/>
        <v>0.64</v>
      </c>
      <c r="P155">
        <f t="shared" si="13"/>
        <v>40</v>
      </c>
      <c r="Q155" t="str">
        <f t="shared" si="14"/>
        <v>film &amp; video</v>
      </c>
      <c r="R155" t="str">
        <f t="shared" si="15"/>
        <v>animation</v>
      </c>
      <c r="S155" s="9">
        <f t="shared" si="16"/>
        <v>42107.703877314816</v>
      </c>
      <c r="T155" s="8">
        <f t="shared" si="17"/>
        <v>42137.703877314816</v>
      </c>
    </row>
    <row r="156" spans="1:20" ht="43.2">
      <c r="A156">
        <v>1076</v>
      </c>
      <c r="B156" s="3" t="s">
        <v>1077</v>
      </c>
      <c r="C156" s="3" t="s">
        <v>5186</v>
      </c>
      <c r="D156">
        <v>75000</v>
      </c>
      <c r="E156">
        <v>47074</v>
      </c>
      <c r="F156" t="s">
        <v>8221</v>
      </c>
      <c r="G156" t="s">
        <v>8224</v>
      </c>
      <c r="H156" t="s">
        <v>8246</v>
      </c>
      <c r="I156">
        <v>1410426250</v>
      </c>
      <c r="J156">
        <v>1405674250</v>
      </c>
      <c r="K156" t="b">
        <v>0</v>
      </c>
      <c r="L156">
        <v>975</v>
      </c>
      <c r="M156" t="b">
        <v>0</v>
      </c>
      <c r="N156" t="s">
        <v>8282</v>
      </c>
      <c r="O156" s="6">
        <f t="shared" si="12"/>
        <v>0.63</v>
      </c>
      <c r="P156">
        <f t="shared" si="13"/>
        <v>48.28</v>
      </c>
      <c r="Q156" t="str">
        <f t="shared" si="14"/>
        <v>games</v>
      </c>
      <c r="R156" t="str">
        <f t="shared" si="15"/>
        <v>video games</v>
      </c>
      <c r="S156" s="9">
        <f t="shared" si="16"/>
        <v>41838.377893518518</v>
      </c>
      <c r="T156" s="8">
        <f t="shared" si="17"/>
        <v>41893.377893518518</v>
      </c>
    </row>
    <row r="157" spans="1:20" ht="57.6">
      <c r="A157">
        <v>2674</v>
      </c>
      <c r="B157" s="3" t="s">
        <v>2674</v>
      </c>
      <c r="C157" s="3" t="s">
        <v>6784</v>
      </c>
      <c r="D157">
        <v>35000</v>
      </c>
      <c r="E157">
        <v>21994</v>
      </c>
      <c r="F157" t="s">
        <v>8221</v>
      </c>
      <c r="G157" t="s">
        <v>8224</v>
      </c>
      <c r="H157" t="s">
        <v>8246</v>
      </c>
      <c r="I157">
        <v>1467694740</v>
      </c>
      <c r="J157">
        <v>1465398670</v>
      </c>
      <c r="K157" t="b">
        <v>1</v>
      </c>
      <c r="L157">
        <v>171</v>
      </c>
      <c r="M157" t="b">
        <v>0</v>
      </c>
      <c r="N157" t="s">
        <v>8302</v>
      </c>
      <c r="O157" s="6">
        <f t="shared" si="12"/>
        <v>0.63</v>
      </c>
      <c r="P157">
        <f t="shared" si="13"/>
        <v>128.62</v>
      </c>
      <c r="Q157" t="str">
        <f t="shared" si="14"/>
        <v>technology</v>
      </c>
      <c r="R157" t="str">
        <f t="shared" si="15"/>
        <v>makerspaces</v>
      </c>
      <c r="S157" s="9">
        <f t="shared" si="16"/>
        <v>42529.632754629631</v>
      </c>
      <c r="T157" s="8">
        <f t="shared" si="17"/>
        <v>42556.207638888889</v>
      </c>
    </row>
    <row r="158" spans="1:20" ht="57.6">
      <c r="A158">
        <v>2900</v>
      </c>
      <c r="B158" s="3" t="s">
        <v>2900</v>
      </c>
      <c r="C158" s="3" t="s">
        <v>7010</v>
      </c>
      <c r="D158">
        <v>5500</v>
      </c>
      <c r="E158">
        <v>3405</v>
      </c>
      <c r="F158" t="s">
        <v>8221</v>
      </c>
      <c r="G158" t="s">
        <v>8224</v>
      </c>
      <c r="H158" t="s">
        <v>8246</v>
      </c>
      <c r="I158">
        <v>1407562632</v>
      </c>
      <c r="J158">
        <v>1404970632</v>
      </c>
      <c r="K158" t="b">
        <v>0</v>
      </c>
      <c r="L158">
        <v>7</v>
      </c>
      <c r="M158" t="b">
        <v>0</v>
      </c>
      <c r="N158" t="s">
        <v>8271</v>
      </c>
      <c r="O158" s="6">
        <f t="shared" si="12"/>
        <v>0.62</v>
      </c>
      <c r="P158">
        <f t="shared" si="13"/>
        <v>486.43</v>
      </c>
      <c r="Q158" t="str">
        <f t="shared" si="14"/>
        <v>theater</v>
      </c>
      <c r="R158" t="str">
        <f t="shared" si="15"/>
        <v>plays</v>
      </c>
      <c r="S158" s="9">
        <f t="shared" si="16"/>
        <v>41830.234166666669</v>
      </c>
      <c r="T158" s="8">
        <f t="shared" si="17"/>
        <v>41860.234166666669</v>
      </c>
    </row>
    <row r="159" spans="1:20" ht="28.8">
      <c r="A159">
        <v>1792</v>
      </c>
      <c r="B159" s="3" t="s">
        <v>1793</v>
      </c>
      <c r="C159" s="3" t="s">
        <v>5902</v>
      </c>
      <c r="D159">
        <v>25000</v>
      </c>
      <c r="E159">
        <v>15281</v>
      </c>
      <c r="F159" t="s">
        <v>8221</v>
      </c>
      <c r="G159" t="s">
        <v>8224</v>
      </c>
      <c r="H159" t="s">
        <v>8246</v>
      </c>
      <c r="I159">
        <v>1439189940</v>
      </c>
      <c r="J159">
        <v>1435970682</v>
      </c>
      <c r="K159" t="b">
        <v>1</v>
      </c>
      <c r="L159">
        <v>139</v>
      </c>
      <c r="M159" t="b">
        <v>0</v>
      </c>
      <c r="N159" t="s">
        <v>8285</v>
      </c>
      <c r="O159" s="6">
        <f t="shared" si="12"/>
        <v>0.61</v>
      </c>
      <c r="P159">
        <f t="shared" si="13"/>
        <v>109.94</v>
      </c>
      <c r="Q159" t="str">
        <f t="shared" si="14"/>
        <v>photography</v>
      </c>
      <c r="R159" t="str">
        <f t="shared" si="15"/>
        <v>photobooks</v>
      </c>
      <c r="S159" s="9">
        <f t="shared" si="16"/>
        <v>42189.031041666662</v>
      </c>
      <c r="T159" s="8">
        <f t="shared" si="17"/>
        <v>42226.290972222225</v>
      </c>
    </row>
    <row r="160" spans="1:20" ht="43.2">
      <c r="A160">
        <v>2915</v>
      </c>
      <c r="B160" s="3" t="s">
        <v>2915</v>
      </c>
      <c r="C160" s="3" t="s">
        <v>7025</v>
      </c>
      <c r="D160">
        <v>1000</v>
      </c>
      <c r="E160">
        <v>611</v>
      </c>
      <c r="F160" t="s">
        <v>8221</v>
      </c>
      <c r="G160" t="s">
        <v>8225</v>
      </c>
      <c r="H160" t="s">
        <v>8247</v>
      </c>
      <c r="I160">
        <v>1458117190</v>
      </c>
      <c r="J160">
        <v>1455528790</v>
      </c>
      <c r="K160" t="b">
        <v>0</v>
      </c>
      <c r="L160">
        <v>3</v>
      </c>
      <c r="M160" t="b">
        <v>0</v>
      </c>
      <c r="N160" t="s">
        <v>8271</v>
      </c>
      <c r="O160" s="6">
        <f t="shared" si="12"/>
        <v>0.61</v>
      </c>
      <c r="P160">
        <f t="shared" si="13"/>
        <v>203.67</v>
      </c>
      <c r="Q160" t="str">
        <f t="shared" si="14"/>
        <v>theater</v>
      </c>
      <c r="R160" t="str">
        <f t="shared" si="15"/>
        <v>plays</v>
      </c>
      <c r="S160" s="9">
        <f t="shared" si="16"/>
        <v>42415.398032407407</v>
      </c>
      <c r="T160" s="8">
        <f t="shared" si="17"/>
        <v>42445.356365740736</v>
      </c>
    </row>
    <row r="161" spans="1:20" ht="43.2">
      <c r="A161">
        <v>4067</v>
      </c>
      <c r="B161" s="3" t="s">
        <v>4063</v>
      </c>
      <c r="C161" s="3" t="s">
        <v>7998</v>
      </c>
      <c r="D161">
        <v>5000</v>
      </c>
      <c r="E161">
        <v>3045</v>
      </c>
      <c r="F161" t="s">
        <v>8221</v>
      </c>
      <c r="G161" t="s">
        <v>8224</v>
      </c>
      <c r="H161" t="s">
        <v>8246</v>
      </c>
      <c r="I161">
        <v>1443408550</v>
      </c>
      <c r="J161">
        <v>1439952550</v>
      </c>
      <c r="K161" t="b">
        <v>0</v>
      </c>
      <c r="L161">
        <v>17</v>
      </c>
      <c r="M161" t="b">
        <v>0</v>
      </c>
      <c r="N161" t="s">
        <v>8271</v>
      </c>
      <c r="O161" s="6">
        <f t="shared" si="12"/>
        <v>0.61</v>
      </c>
      <c r="P161">
        <f t="shared" si="13"/>
        <v>179.12</v>
      </c>
      <c r="Q161" t="str">
        <f t="shared" si="14"/>
        <v>theater</v>
      </c>
      <c r="R161" t="str">
        <f t="shared" si="15"/>
        <v>plays</v>
      </c>
      <c r="S161" s="9">
        <f t="shared" si="16"/>
        <v>42235.117476851854</v>
      </c>
      <c r="T161" s="8">
        <f t="shared" si="17"/>
        <v>42275.117476851854</v>
      </c>
    </row>
    <row r="162" spans="1:20" ht="43.2">
      <c r="A162">
        <v>166</v>
      </c>
      <c r="B162" s="3" t="s">
        <v>168</v>
      </c>
      <c r="C162" s="3" t="s">
        <v>4276</v>
      </c>
      <c r="D162">
        <v>5000</v>
      </c>
      <c r="E162">
        <v>3000</v>
      </c>
      <c r="F162" t="s">
        <v>8221</v>
      </c>
      <c r="G162" t="s">
        <v>8224</v>
      </c>
      <c r="H162" t="s">
        <v>8246</v>
      </c>
      <c r="I162">
        <v>1484531362</v>
      </c>
      <c r="J162">
        <v>1481939362</v>
      </c>
      <c r="K162" t="b">
        <v>0</v>
      </c>
      <c r="L162">
        <v>1</v>
      </c>
      <c r="M162" t="b">
        <v>0</v>
      </c>
      <c r="N162" t="s">
        <v>8268</v>
      </c>
      <c r="O162" s="6">
        <f t="shared" si="12"/>
        <v>0.6</v>
      </c>
      <c r="P162">
        <f t="shared" si="13"/>
        <v>3000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42721.075949074075</v>
      </c>
      <c r="T162" s="8">
        <f t="shared" si="17"/>
        <v>42751.075949074075</v>
      </c>
    </row>
    <row r="163" spans="1:20" ht="28.8">
      <c r="A163">
        <v>2955</v>
      </c>
      <c r="B163" s="3" t="s">
        <v>2955</v>
      </c>
      <c r="C163" s="3" t="s">
        <v>7065</v>
      </c>
      <c r="D163">
        <v>1200</v>
      </c>
      <c r="E163">
        <v>715</v>
      </c>
      <c r="F163" t="s">
        <v>8220</v>
      </c>
      <c r="G163" t="s">
        <v>8224</v>
      </c>
      <c r="H163" t="s">
        <v>8246</v>
      </c>
      <c r="I163">
        <v>1434476849</v>
      </c>
      <c r="J163">
        <v>1431884849</v>
      </c>
      <c r="K163" t="b">
        <v>0</v>
      </c>
      <c r="L163">
        <v>11</v>
      </c>
      <c r="M163" t="b">
        <v>0</v>
      </c>
      <c r="N163" t="s">
        <v>8303</v>
      </c>
      <c r="O163" s="6">
        <f t="shared" si="12"/>
        <v>0.6</v>
      </c>
      <c r="P163">
        <f t="shared" si="13"/>
        <v>65</v>
      </c>
      <c r="Q163" t="str">
        <f t="shared" si="14"/>
        <v>theater</v>
      </c>
      <c r="R163" t="str">
        <f t="shared" si="15"/>
        <v>spaces</v>
      </c>
      <c r="S163" s="9">
        <f t="shared" si="16"/>
        <v>42141.741307870368</v>
      </c>
      <c r="T163" s="8">
        <f t="shared" si="17"/>
        <v>42171.741307870368</v>
      </c>
    </row>
    <row r="164" spans="1:20" ht="43.2">
      <c r="A164">
        <v>3071</v>
      </c>
      <c r="B164" s="3" t="s">
        <v>3071</v>
      </c>
      <c r="C164" s="3" t="s">
        <v>7181</v>
      </c>
      <c r="D164">
        <v>12000</v>
      </c>
      <c r="E164">
        <v>7173</v>
      </c>
      <c r="F164" t="s">
        <v>8221</v>
      </c>
      <c r="G164" t="s">
        <v>8224</v>
      </c>
      <c r="H164" t="s">
        <v>8246</v>
      </c>
      <c r="I164">
        <v>1429595940</v>
      </c>
      <c r="J164">
        <v>1428082481</v>
      </c>
      <c r="K164" t="b">
        <v>0</v>
      </c>
      <c r="L164">
        <v>117</v>
      </c>
      <c r="M164" t="b">
        <v>0</v>
      </c>
      <c r="N164" t="s">
        <v>8303</v>
      </c>
      <c r="O164" s="6">
        <f t="shared" si="12"/>
        <v>0.6</v>
      </c>
      <c r="P164">
        <f t="shared" si="13"/>
        <v>61.31</v>
      </c>
      <c r="Q164" t="str">
        <f t="shared" si="14"/>
        <v>theater</v>
      </c>
      <c r="R164" t="str">
        <f t="shared" si="15"/>
        <v>spaces</v>
      </c>
      <c r="S164" s="9">
        <f t="shared" si="16"/>
        <v>42097.732418981483</v>
      </c>
      <c r="T164" s="8">
        <f t="shared" si="17"/>
        <v>42115.249305555553</v>
      </c>
    </row>
    <row r="165" spans="1:20" ht="43.2">
      <c r="A165">
        <v>3793</v>
      </c>
      <c r="B165" s="3" t="s">
        <v>3790</v>
      </c>
      <c r="C165" s="3" t="s">
        <v>7903</v>
      </c>
      <c r="D165">
        <v>7000</v>
      </c>
      <c r="E165">
        <v>4176</v>
      </c>
      <c r="F165" t="s">
        <v>8221</v>
      </c>
      <c r="G165" t="s">
        <v>8224</v>
      </c>
      <c r="H165" t="s">
        <v>8246</v>
      </c>
      <c r="I165">
        <v>1418769129</v>
      </c>
      <c r="J165">
        <v>1416954729</v>
      </c>
      <c r="K165" t="b">
        <v>0</v>
      </c>
      <c r="L165">
        <v>24</v>
      </c>
      <c r="M165" t="b">
        <v>0</v>
      </c>
      <c r="N165" t="s">
        <v>8305</v>
      </c>
      <c r="O165" s="6">
        <f t="shared" si="12"/>
        <v>0.6</v>
      </c>
      <c r="P165">
        <f t="shared" si="13"/>
        <v>174</v>
      </c>
      <c r="Q165" t="str">
        <f t="shared" si="14"/>
        <v>theater</v>
      </c>
      <c r="R165" t="str">
        <f t="shared" si="15"/>
        <v>musical</v>
      </c>
      <c r="S165" s="9">
        <f t="shared" si="16"/>
        <v>41968.938993055555</v>
      </c>
      <c r="T165" s="8">
        <f t="shared" si="17"/>
        <v>41989.938993055555</v>
      </c>
    </row>
    <row r="166" spans="1:20" ht="43.2">
      <c r="A166">
        <v>4039</v>
      </c>
      <c r="B166" s="3" t="s">
        <v>4035</v>
      </c>
      <c r="C166" s="3" t="s">
        <v>8143</v>
      </c>
      <c r="D166">
        <v>500</v>
      </c>
      <c r="E166">
        <v>300</v>
      </c>
      <c r="F166" t="s">
        <v>8221</v>
      </c>
      <c r="G166" t="s">
        <v>8224</v>
      </c>
      <c r="H166" t="s">
        <v>8246</v>
      </c>
      <c r="I166">
        <v>1448949540</v>
      </c>
      <c r="J166">
        <v>1446048367</v>
      </c>
      <c r="K166" t="b">
        <v>0</v>
      </c>
      <c r="L166">
        <v>5</v>
      </c>
      <c r="M166" t="b">
        <v>0</v>
      </c>
      <c r="N166" t="s">
        <v>8271</v>
      </c>
      <c r="O166" s="6">
        <f t="shared" si="12"/>
        <v>0.6</v>
      </c>
      <c r="P166">
        <f t="shared" si="13"/>
        <v>60</v>
      </c>
      <c r="Q166" t="str">
        <f t="shared" si="14"/>
        <v>theater</v>
      </c>
      <c r="R166" t="str">
        <f t="shared" si="15"/>
        <v>plays</v>
      </c>
      <c r="S166" s="9">
        <f t="shared" si="16"/>
        <v>42305.670914351853</v>
      </c>
      <c r="T166" s="8">
        <f t="shared" si="17"/>
        <v>42339.249305555553</v>
      </c>
    </row>
    <row r="167" spans="1:20" ht="43.2">
      <c r="A167">
        <v>998</v>
      </c>
      <c r="B167" s="3" t="s">
        <v>999</v>
      </c>
      <c r="C167" s="3" t="s">
        <v>5108</v>
      </c>
      <c r="D167">
        <v>60000</v>
      </c>
      <c r="E167">
        <v>35135</v>
      </c>
      <c r="F167" t="s">
        <v>8221</v>
      </c>
      <c r="G167" t="s">
        <v>8229</v>
      </c>
      <c r="H167" t="s">
        <v>8251</v>
      </c>
      <c r="I167">
        <v>1447909401</v>
      </c>
      <c r="J167">
        <v>1444017801</v>
      </c>
      <c r="K167" t="b">
        <v>0</v>
      </c>
      <c r="L167">
        <v>229</v>
      </c>
      <c r="M167" t="b">
        <v>0</v>
      </c>
      <c r="N167" t="s">
        <v>8273</v>
      </c>
      <c r="O167" s="6">
        <f t="shared" si="12"/>
        <v>0.59</v>
      </c>
      <c r="P167">
        <f t="shared" si="13"/>
        <v>153.43</v>
      </c>
      <c r="Q167" t="str">
        <f t="shared" si="14"/>
        <v>technology</v>
      </c>
      <c r="R167" t="str">
        <f t="shared" si="15"/>
        <v>wearables</v>
      </c>
      <c r="S167" s="9">
        <f t="shared" si="16"/>
        <v>42282.168993055559</v>
      </c>
      <c r="T167" s="8">
        <f t="shared" si="17"/>
        <v>42327.210659722223</v>
      </c>
    </row>
    <row r="168" spans="1:20" ht="43.2">
      <c r="A168">
        <v>1765</v>
      </c>
      <c r="B168" s="3" t="s">
        <v>1766</v>
      </c>
      <c r="C168" s="3" t="s">
        <v>5875</v>
      </c>
      <c r="D168">
        <v>12500</v>
      </c>
      <c r="E168">
        <v>7433.48</v>
      </c>
      <c r="F168" t="s">
        <v>8221</v>
      </c>
      <c r="G168" t="s">
        <v>8224</v>
      </c>
      <c r="H168" t="s">
        <v>8246</v>
      </c>
      <c r="I168">
        <v>1407972712</v>
      </c>
      <c r="J168">
        <v>1405380712</v>
      </c>
      <c r="K168" t="b">
        <v>1</v>
      </c>
      <c r="L168">
        <v>103</v>
      </c>
      <c r="M168" t="b">
        <v>0</v>
      </c>
      <c r="N168" t="s">
        <v>8285</v>
      </c>
      <c r="O168" s="6">
        <f t="shared" si="12"/>
        <v>0.59</v>
      </c>
      <c r="P168">
        <f t="shared" si="13"/>
        <v>72.17</v>
      </c>
      <c r="Q168" t="str">
        <f t="shared" si="14"/>
        <v>photography</v>
      </c>
      <c r="R168" t="str">
        <f t="shared" si="15"/>
        <v>photobooks</v>
      </c>
      <c r="S168" s="9">
        <f t="shared" si="16"/>
        <v>41834.980462962965</v>
      </c>
      <c r="T168" s="8">
        <f t="shared" si="17"/>
        <v>41864.980462962965</v>
      </c>
    </row>
    <row r="169" spans="1:20" ht="43.2">
      <c r="A169">
        <v>1912</v>
      </c>
      <c r="B169" s="3" t="s">
        <v>1913</v>
      </c>
      <c r="C169" s="3" t="s">
        <v>6022</v>
      </c>
      <c r="D169">
        <v>5000</v>
      </c>
      <c r="E169">
        <v>2965</v>
      </c>
      <c r="F169" t="s">
        <v>8221</v>
      </c>
      <c r="G169" t="s">
        <v>8224</v>
      </c>
      <c r="H169" t="s">
        <v>8246</v>
      </c>
      <c r="I169">
        <v>1433395560</v>
      </c>
      <c r="J169">
        <v>1430803560</v>
      </c>
      <c r="K169" t="b">
        <v>0</v>
      </c>
      <c r="L169">
        <v>42</v>
      </c>
      <c r="M169" t="b">
        <v>0</v>
      </c>
      <c r="N169" t="s">
        <v>8294</v>
      </c>
      <c r="O169" s="6">
        <f t="shared" si="12"/>
        <v>0.59</v>
      </c>
      <c r="P169">
        <f t="shared" si="13"/>
        <v>70.599999999999994</v>
      </c>
      <c r="Q169" t="str">
        <f t="shared" si="14"/>
        <v>technology</v>
      </c>
      <c r="R169" t="str">
        <f t="shared" si="15"/>
        <v>gadgets</v>
      </c>
      <c r="S169" s="9">
        <f t="shared" si="16"/>
        <v>42129.226388888885</v>
      </c>
      <c r="T169" s="8">
        <f t="shared" si="17"/>
        <v>42159.226388888885</v>
      </c>
    </row>
    <row r="170" spans="1:20" ht="57.6">
      <c r="A170">
        <v>3195</v>
      </c>
      <c r="B170" s="3" t="s">
        <v>3195</v>
      </c>
      <c r="C170" s="3" t="s">
        <v>7305</v>
      </c>
      <c r="D170">
        <v>3500</v>
      </c>
      <c r="E170">
        <v>2070</v>
      </c>
      <c r="F170" t="s">
        <v>8221</v>
      </c>
      <c r="G170" t="s">
        <v>8224</v>
      </c>
      <c r="H170" t="s">
        <v>8246</v>
      </c>
      <c r="I170">
        <v>1423750542</v>
      </c>
      <c r="J170">
        <v>1421158542</v>
      </c>
      <c r="K170" t="b">
        <v>0</v>
      </c>
      <c r="L170">
        <v>39</v>
      </c>
      <c r="M170" t="b">
        <v>0</v>
      </c>
      <c r="N170" t="s">
        <v>8305</v>
      </c>
      <c r="O170" s="6">
        <f t="shared" si="12"/>
        <v>0.59</v>
      </c>
      <c r="P170">
        <f t="shared" si="13"/>
        <v>53.08</v>
      </c>
      <c r="Q170" t="str">
        <f t="shared" si="14"/>
        <v>theater</v>
      </c>
      <c r="R170" t="str">
        <f t="shared" si="15"/>
        <v>musical</v>
      </c>
      <c r="S170" s="9">
        <f t="shared" si="16"/>
        <v>42017.594236111108</v>
      </c>
      <c r="T170" s="8">
        <f t="shared" si="17"/>
        <v>42047.594236111108</v>
      </c>
    </row>
    <row r="171" spans="1:20" ht="43.2">
      <c r="A171">
        <v>201</v>
      </c>
      <c r="B171" s="3" t="s">
        <v>203</v>
      </c>
      <c r="C171" s="3" t="s">
        <v>4311</v>
      </c>
      <c r="D171">
        <v>650</v>
      </c>
      <c r="E171">
        <v>380</v>
      </c>
      <c r="F171" t="s">
        <v>8221</v>
      </c>
      <c r="G171" t="s">
        <v>8224</v>
      </c>
      <c r="H171" t="s">
        <v>8246</v>
      </c>
      <c r="I171">
        <v>1423424329</v>
      </c>
      <c r="J171">
        <v>1421696329</v>
      </c>
      <c r="K171" t="b">
        <v>0</v>
      </c>
      <c r="L171">
        <v>7</v>
      </c>
      <c r="M171" t="b">
        <v>0</v>
      </c>
      <c r="N171" t="s">
        <v>8268</v>
      </c>
      <c r="O171" s="6">
        <f t="shared" si="12"/>
        <v>0.57999999999999996</v>
      </c>
      <c r="P171">
        <f t="shared" si="13"/>
        <v>54.29</v>
      </c>
      <c r="Q171" t="str">
        <f t="shared" si="14"/>
        <v>film &amp; video</v>
      </c>
      <c r="R171" t="str">
        <f t="shared" si="15"/>
        <v>drama</v>
      </c>
      <c r="S171" s="9">
        <f t="shared" si="16"/>
        <v>42023.818622685183</v>
      </c>
      <c r="T171" s="8">
        <f t="shared" si="17"/>
        <v>42043.818622685183</v>
      </c>
    </row>
    <row r="172" spans="1:20" ht="43.2">
      <c r="A172">
        <v>689</v>
      </c>
      <c r="B172" s="3" t="s">
        <v>690</v>
      </c>
      <c r="C172" s="3" t="s">
        <v>4799</v>
      </c>
      <c r="D172">
        <v>200000</v>
      </c>
      <c r="E172">
        <v>115297.5</v>
      </c>
      <c r="F172" t="s">
        <v>8221</v>
      </c>
      <c r="G172" t="s">
        <v>8224</v>
      </c>
      <c r="H172" t="s">
        <v>8246</v>
      </c>
      <c r="I172">
        <v>1481173140</v>
      </c>
      <c r="J172">
        <v>1478016097</v>
      </c>
      <c r="K172" t="b">
        <v>0</v>
      </c>
      <c r="L172">
        <v>336</v>
      </c>
      <c r="M172" t="b">
        <v>0</v>
      </c>
      <c r="N172" t="s">
        <v>8273</v>
      </c>
      <c r="O172" s="6">
        <f t="shared" si="12"/>
        <v>0.57999999999999996</v>
      </c>
      <c r="P172">
        <f t="shared" si="13"/>
        <v>343.15</v>
      </c>
      <c r="Q172" t="str">
        <f t="shared" si="14"/>
        <v>technology</v>
      </c>
      <c r="R172" t="str">
        <f t="shared" si="15"/>
        <v>wearables</v>
      </c>
      <c r="S172" s="9">
        <f t="shared" si="16"/>
        <v>42675.66778935185</v>
      </c>
      <c r="T172" s="8">
        <f t="shared" si="17"/>
        <v>42712.207638888889</v>
      </c>
    </row>
    <row r="173" spans="1:20">
      <c r="A173">
        <v>3122</v>
      </c>
      <c r="B173" s="3" t="s">
        <v>3122</v>
      </c>
      <c r="C173" s="3" t="s">
        <v>7232</v>
      </c>
      <c r="D173">
        <v>199</v>
      </c>
      <c r="E173">
        <v>116</v>
      </c>
      <c r="F173" t="s">
        <v>8220</v>
      </c>
      <c r="G173" t="s">
        <v>8224</v>
      </c>
      <c r="H173" t="s">
        <v>8246</v>
      </c>
      <c r="I173">
        <v>1478733732</v>
      </c>
      <c r="J173">
        <v>1478298132</v>
      </c>
      <c r="K173" t="b">
        <v>0</v>
      </c>
      <c r="L173">
        <v>2</v>
      </c>
      <c r="M173" t="b">
        <v>0</v>
      </c>
      <c r="N173" t="s">
        <v>8303</v>
      </c>
      <c r="O173" s="6">
        <f t="shared" si="12"/>
        <v>0.57999999999999996</v>
      </c>
      <c r="P173">
        <f t="shared" si="13"/>
        <v>58</v>
      </c>
      <c r="Q173" t="str">
        <f t="shared" si="14"/>
        <v>theater</v>
      </c>
      <c r="R173" t="str">
        <f t="shared" si="15"/>
        <v>spaces</v>
      </c>
      <c r="S173" s="9">
        <f t="shared" si="16"/>
        <v>42678.932083333333</v>
      </c>
      <c r="T173" s="8">
        <f t="shared" si="17"/>
        <v>42683.973750000005</v>
      </c>
    </row>
    <row r="174" spans="1:20" ht="43.2">
      <c r="A174">
        <v>1770</v>
      </c>
      <c r="B174" s="3" t="s">
        <v>1771</v>
      </c>
      <c r="C174" s="3" t="s">
        <v>5880</v>
      </c>
      <c r="D174">
        <v>24500</v>
      </c>
      <c r="E174">
        <v>13846</v>
      </c>
      <c r="F174" t="s">
        <v>8221</v>
      </c>
      <c r="G174" t="s">
        <v>8224</v>
      </c>
      <c r="H174" t="s">
        <v>8246</v>
      </c>
      <c r="I174">
        <v>1413312194</v>
      </c>
      <c r="J174">
        <v>1410288194</v>
      </c>
      <c r="K174" t="b">
        <v>1</v>
      </c>
      <c r="L174">
        <v>92</v>
      </c>
      <c r="M174" t="b">
        <v>0</v>
      </c>
      <c r="N174" t="s">
        <v>8285</v>
      </c>
      <c r="O174" s="6">
        <f t="shared" si="12"/>
        <v>0.56999999999999995</v>
      </c>
      <c r="P174">
        <f t="shared" si="13"/>
        <v>150.5</v>
      </c>
      <c r="Q174" t="str">
        <f t="shared" si="14"/>
        <v>photography</v>
      </c>
      <c r="R174" t="str">
        <f t="shared" si="15"/>
        <v>photobooks</v>
      </c>
      <c r="S174" s="9">
        <f t="shared" si="16"/>
        <v>41891.780023148152</v>
      </c>
      <c r="T174" s="8">
        <f t="shared" si="17"/>
        <v>41926.780023148152</v>
      </c>
    </row>
    <row r="175" spans="1:20" ht="43.2">
      <c r="A175">
        <v>3116</v>
      </c>
      <c r="B175" s="3" t="s">
        <v>3116</v>
      </c>
      <c r="C175" s="3" t="s">
        <v>7226</v>
      </c>
      <c r="D175">
        <v>750</v>
      </c>
      <c r="E175">
        <v>430</v>
      </c>
      <c r="F175" t="s">
        <v>8221</v>
      </c>
      <c r="G175" t="s">
        <v>8224</v>
      </c>
      <c r="H175" t="s">
        <v>8246</v>
      </c>
      <c r="I175">
        <v>1427890925</v>
      </c>
      <c r="J175">
        <v>1426681325</v>
      </c>
      <c r="K175" t="b">
        <v>0</v>
      </c>
      <c r="L175">
        <v>10</v>
      </c>
      <c r="M175" t="b">
        <v>0</v>
      </c>
      <c r="N175" t="s">
        <v>8303</v>
      </c>
      <c r="O175" s="6">
        <f t="shared" si="12"/>
        <v>0.56999999999999995</v>
      </c>
      <c r="P175">
        <f t="shared" si="13"/>
        <v>43</v>
      </c>
      <c r="Q175" t="str">
        <f t="shared" si="14"/>
        <v>theater</v>
      </c>
      <c r="R175" t="str">
        <f t="shared" si="15"/>
        <v>spaces</v>
      </c>
      <c r="S175" s="9">
        <f t="shared" si="16"/>
        <v>42081.515335648146</v>
      </c>
      <c r="T175" s="8">
        <f t="shared" si="17"/>
        <v>42095.515335648146</v>
      </c>
    </row>
    <row r="176" spans="1:20" ht="43.2">
      <c r="A176">
        <v>3998</v>
      </c>
      <c r="B176" s="3" t="s">
        <v>3994</v>
      </c>
      <c r="C176" s="3" t="s">
        <v>8104</v>
      </c>
      <c r="D176">
        <v>1250</v>
      </c>
      <c r="E176">
        <v>715</v>
      </c>
      <c r="F176" t="s">
        <v>8221</v>
      </c>
      <c r="G176" t="s">
        <v>8224</v>
      </c>
      <c r="H176" t="s">
        <v>8246</v>
      </c>
      <c r="I176">
        <v>1427580426</v>
      </c>
      <c r="J176">
        <v>1424992026</v>
      </c>
      <c r="K176" t="b">
        <v>0</v>
      </c>
      <c r="L176">
        <v>12</v>
      </c>
      <c r="M176" t="b">
        <v>0</v>
      </c>
      <c r="N176" t="s">
        <v>8271</v>
      </c>
      <c r="O176" s="6">
        <f t="shared" si="12"/>
        <v>0.56999999999999995</v>
      </c>
      <c r="P176">
        <f t="shared" si="13"/>
        <v>59.58</v>
      </c>
      <c r="Q176" t="str">
        <f t="shared" si="14"/>
        <v>theater</v>
      </c>
      <c r="R176" t="str">
        <f t="shared" si="15"/>
        <v>plays</v>
      </c>
      <c r="S176" s="9">
        <f t="shared" si="16"/>
        <v>42061.963263888887</v>
      </c>
      <c r="T176" s="8">
        <f t="shared" si="17"/>
        <v>42091.921597222223</v>
      </c>
    </row>
    <row r="177" spans="1:20" ht="43.2">
      <c r="A177">
        <v>216</v>
      </c>
      <c r="B177" s="3" t="s">
        <v>218</v>
      </c>
      <c r="C177" s="3" t="s">
        <v>4326</v>
      </c>
      <c r="D177">
        <v>50000</v>
      </c>
      <c r="E177">
        <v>27849.22</v>
      </c>
      <c r="F177" t="s">
        <v>8221</v>
      </c>
      <c r="G177" t="s">
        <v>8224</v>
      </c>
      <c r="H177" t="s">
        <v>8246</v>
      </c>
      <c r="I177">
        <v>1429740037</v>
      </c>
      <c r="J177">
        <v>1425423637</v>
      </c>
      <c r="K177" t="b">
        <v>0</v>
      </c>
      <c r="L177">
        <v>84</v>
      </c>
      <c r="M177" t="b">
        <v>0</v>
      </c>
      <c r="N177" t="s">
        <v>8268</v>
      </c>
      <c r="O177" s="6">
        <f t="shared" si="12"/>
        <v>0.56000000000000005</v>
      </c>
      <c r="P177">
        <f t="shared" si="13"/>
        <v>331.54</v>
      </c>
      <c r="Q177" t="str">
        <f t="shared" si="14"/>
        <v>film &amp; video</v>
      </c>
      <c r="R177" t="str">
        <f t="shared" si="15"/>
        <v>drama</v>
      </c>
      <c r="S177" s="9">
        <f t="shared" si="16"/>
        <v>42066.958761574075</v>
      </c>
      <c r="T177" s="8">
        <f t="shared" si="17"/>
        <v>42116.917094907403</v>
      </c>
    </row>
    <row r="178" spans="1:20" ht="43.2">
      <c r="A178">
        <v>978</v>
      </c>
      <c r="B178" s="3" t="s">
        <v>979</v>
      </c>
      <c r="C178" s="3" t="s">
        <v>5088</v>
      </c>
      <c r="D178">
        <v>172889</v>
      </c>
      <c r="E178">
        <v>97273</v>
      </c>
      <c r="F178" t="s">
        <v>8221</v>
      </c>
      <c r="G178" t="s">
        <v>8235</v>
      </c>
      <c r="H178" t="s">
        <v>8255</v>
      </c>
      <c r="I178">
        <v>1456385101</v>
      </c>
      <c r="J178">
        <v>1453793101</v>
      </c>
      <c r="K178" t="b">
        <v>0</v>
      </c>
      <c r="L178">
        <v>123</v>
      </c>
      <c r="M178" t="b">
        <v>0</v>
      </c>
      <c r="N178" t="s">
        <v>8273</v>
      </c>
      <c r="O178" s="6">
        <f t="shared" si="12"/>
        <v>0.56000000000000005</v>
      </c>
      <c r="P178">
        <f t="shared" si="13"/>
        <v>790.84</v>
      </c>
      <c r="Q178" t="str">
        <f t="shared" si="14"/>
        <v>technology</v>
      </c>
      <c r="R178" t="str">
        <f t="shared" si="15"/>
        <v>wearables</v>
      </c>
      <c r="S178" s="9">
        <f t="shared" si="16"/>
        <v>42395.309039351851</v>
      </c>
      <c r="T178" s="8">
        <f t="shared" si="17"/>
        <v>42425.309039351851</v>
      </c>
    </row>
    <row r="179" spans="1:20" ht="43.2">
      <c r="A179">
        <v>3202</v>
      </c>
      <c r="B179" s="3" t="s">
        <v>3202</v>
      </c>
      <c r="C179" s="3" t="s">
        <v>7312</v>
      </c>
      <c r="D179">
        <v>5000</v>
      </c>
      <c r="E179">
        <v>2726</v>
      </c>
      <c r="F179" t="s">
        <v>8221</v>
      </c>
      <c r="G179" t="s">
        <v>8224</v>
      </c>
      <c r="H179" t="s">
        <v>8246</v>
      </c>
      <c r="I179">
        <v>1450072740</v>
      </c>
      <c r="J179">
        <v>1445027346</v>
      </c>
      <c r="K179" t="b">
        <v>0</v>
      </c>
      <c r="L179">
        <v>25</v>
      </c>
      <c r="M179" t="b">
        <v>0</v>
      </c>
      <c r="N179" t="s">
        <v>8305</v>
      </c>
      <c r="O179" s="6">
        <f t="shared" si="12"/>
        <v>0.55000000000000004</v>
      </c>
      <c r="P179">
        <f t="shared" si="13"/>
        <v>109.04</v>
      </c>
      <c r="Q179" t="str">
        <f t="shared" si="14"/>
        <v>theater</v>
      </c>
      <c r="R179" t="str">
        <f t="shared" si="15"/>
        <v>musical</v>
      </c>
      <c r="S179" s="9">
        <f t="shared" si="16"/>
        <v>42293.853541666671</v>
      </c>
      <c r="T179" s="8">
        <f t="shared" si="17"/>
        <v>42352.249305555553</v>
      </c>
    </row>
    <row r="180" spans="1:20" ht="28.8">
      <c r="A180">
        <v>1917</v>
      </c>
      <c r="B180" s="3" t="s">
        <v>1918</v>
      </c>
      <c r="C180" s="3" t="s">
        <v>6027</v>
      </c>
      <c r="D180">
        <v>390000</v>
      </c>
      <c r="E180">
        <v>205025</v>
      </c>
      <c r="F180" t="s">
        <v>8221</v>
      </c>
      <c r="G180" t="s">
        <v>8231</v>
      </c>
      <c r="H180" t="s">
        <v>8252</v>
      </c>
      <c r="I180">
        <v>1486708133</v>
      </c>
      <c r="J180">
        <v>1484116133</v>
      </c>
      <c r="K180" t="b">
        <v>0</v>
      </c>
      <c r="L180">
        <v>70</v>
      </c>
      <c r="M180" t="b">
        <v>0</v>
      </c>
      <c r="N180" t="s">
        <v>8294</v>
      </c>
      <c r="O180" s="6">
        <f t="shared" si="12"/>
        <v>0.53</v>
      </c>
      <c r="P180">
        <f t="shared" si="13"/>
        <v>2928.93</v>
      </c>
      <c r="Q180" t="str">
        <f t="shared" si="14"/>
        <v>technology</v>
      </c>
      <c r="R180" t="str">
        <f t="shared" si="15"/>
        <v>gadgets</v>
      </c>
      <c r="S180" s="9">
        <f t="shared" si="16"/>
        <v>42746.270057870366</v>
      </c>
      <c r="T180" s="8">
        <f t="shared" si="17"/>
        <v>42776.270057870366</v>
      </c>
    </row>
    <row r="181" spans="1:20" ht="57.6">
      <c r="A181">
        <v>3876</v>
      </c>
      <c r="B181" s="3" t="s">
        <v>3873</v>
      </c>
      <c r="C181" s="3" t="s">
        <v>7985</v>
      </c>
      <c r="D181">
        <v>3900</v>
      </c>
      <c r="E181">
        <v>2059</v>
      </c>
      <c r="F181" t="s">
        <v>8220</v>
      </c>
      <c r="G181" t="s">
        <v>8225</v>
      </c>
      <c r="H181" t="s">
        <v>8247</v>
      </c>
      <c r="I181">
        <v>1454425128</v>
      </c>
      <c r="J181">
        <v>1451833128</v>
      </c>
      <c r="K181" t="b">
        <v>0</v>
      </c>
      <c r="L181">
        <v>46</v>
      </c>
      <c r="M181" t="b">
        <v>0</v>
      </c>
      <c r="N181" t="s">
        <v>8305</v>
      </c>
      <c r="O181" s="6">
        <f t="shared" si="12"/>
        <v>0.53</v>
      </c>
      <c r="P181">
        <f t="shared" si="13"/>
        <v>44.76</v>
      </c>
      <c r="Q181" t="str">
        <f t="shared" si="14"/>
        <v>theater</v>
      </c>
      <c r="R181" t="str">
        <f t="shared" si="15"/>
        <v>musical</v>
      </c>
      <c r="S181" s="9">
        <f t="shared" si="16"/>
        <v>42372.624166666668</v>
      </c>
      <c r="T181" s="8">
        <f t="shared" si="17"/>
        <v>42402.624166666668</v>
      </c>
    </row>
    <row r="182" spans="1:20" ht="43.2">
      <c r="A182">
        <v>4056</v>
      </c>
      <c r="B182" s="3" t="s">
        <v>4052</v>
      </c>
      <c r="C182" s="3" t="s">
        <v>8160</v>
      </c>
      <c r="D182">
        <v>1500</v>
      </c>
      <c r="E182">
        <v>795</v>
      </c>
      <c r="F182" t="s">
        <v>8221</v>
      </c>
      <c r="G182" t="s">
        <v>8224</v>
      </c>
      <c r="H182" t="s">
        <v>8246</v>
      </c>
      <c r="I182">
        <v>1467575940</v>
      </c>
      <c r="J182">
        <v>1465856639</v>
      </c>
      <c r="K182" t="b">
        <v>0</v>
      </c>
      <c r="L182">
        <v>9</v>
      </c>
      <c r="M182" t="b">
        <v>0</v>
      </c>
      <c r="N182" t="s">
        <v>8271</v>
      </c>
      <c r="O182" s="6">
        <f t="shared" si="12"/>
        <v>0.53</v>
      </c>
      <c r="P182">
        <f t="shared" si="13"/>
        <v>88.33</v>
      </c>
      <c r="Q182" t="str">
        <f t="shared" si="14"/>
        <v>theater</v>
      </c>
      <c r="R182" t="str">
        <f t="shared" si="15"/>
        <v>plays</v>
      </c>
      <c r="S182" s="9">
        <f t="shared" si="16"/>
        <v>42534.933321759258</v>
      </c>
      <c r="T182" s="8">
        <f t="shared" si="17"/>
        <v>42554.832638888889</v>
      </c>
    </row>
    <row r="183" spans="1:20" ht="28.8">
      <c r="A183">
        <v>1817</v>
      </c>
      <c r="B183" s="3" t="s">
        <v>1818</v>
      </c>
      <c r="C183" s="3" t="s">
        <v>5927</v>
      </c>
      <c r="D183">
        <v>18000</v>
      </c>
      <c r="E183">
        <v>9419</v>
      </c>
      <c r="F183" t="s">
        <v>8221</v>
      </c>
      <c r="G183" t="s">
        <v>8224</v>
      </c>
      <c r="H183" t="s">
        <v>8246</v>
      </c>
      <c r="I183">
        <v>1485759540</v>
      </c>
      <c r="J183">
        <v>1480607607</v>
      </c>
      <c r="K183" t="b">
        <v>0</v>
      </c>
      <c r="L183">
        <v>100</v>
      </c>
      <c r="M183" t="b">
        <v>0</v>
      </c>
      <c r="N183" t="s">
        <v>8285</v>
      </c>
      <c r="O183" s="6">
        <f t="shared" si="12"/>
        <v>0.52</v>
      </c>
      <c r="P183">
        <f t="shared" si="13"/>
        <v>94.19</v>
      </c>
      <c r="Q183" t="str">
        <f t="shared" si="14"/>
        <v>photography</v>
      </c>
      <c r="R183" t="str">
        <f t="shared" si="15"/>
        <v>photobooks</v>
      </c>
      <c r="S183" s="9">
        <f t="shared" si="16"/>
        <v>42705.662118055552</v>
      </c>
      <c r="T183" s="8">
        <f t="shared" si="17"/>
        <v>42765.290972222225</v>
      </c>
    </row>
    <row r="184" spans="1:20" ht="43.2">
      <c r="A184">
        <v>2755</v>
      </c>
      <c r="B184" s="3" t="s">
        <v>2755</v>
      </c>
      <c r="C184" s="3" t="s">
        <v>6865</v>
      </c>
      <c r="D184">
        <v>500</v>
      </c>
      <c r="E184">
        <v>260</v>
      </c>
      <c r="F184" t="s">
        <v>8221</v>
      </c>
      <c r="G184" t="s">
        <v>8241</v>
      </c>
      <c r="H184" t="s">
        <v>8249</v>
      </c>
      <c r="I184">
        <v>1428519527</v>
      </c>
      <c r="J184">
        <v>1425927527</v>
      </c>
      <c r="K184" t="b">
        <v>0</v>
      </c>
      <c r="L184">
        <v>15</v>
      </c>
      <c r="M184" t="b">
        <v>0</v>
      </c>
      <c r="N184" t="s">
        <v>8304</v>
      </c>
      <c r="O184" s="6">
        <f t="shared" si="12"/>
        <v>0.52</v>
      </c>
      <c r="P184">
        <f t="shared" si="13"/>
        <v>17.329999999999998</v>
      </c>
      <c r="Q184" t="str">
        <f t="shared" si="14"/>
        <v>publishing</v>
      </c>
      <c r="R184" t="str">
        <f t="shared" si="15"/>
        <v>children's books</v>
      </c>
      <c r="S184" s="9">
        <f t="shared" si="16"/>
        <v>42072.790821759263</v>
      </c>
      <c r="T184" s="8">
        <f t="shared" si="17"/>
        <v>42102.790821759263</v>
      </c>
    </row>
    <row r="185" spans="1:20" ht="43.2">
      <c r="A185">
        <v>3199</v>
      </c>
      <c r="B185" s="3" t="s">
        <v>3199</v>
      </c>
      <c r="C185" s="3" t="s">
        <v>7309</v>
      </c>
      <c r="D185">
        <v>5000</v>
      </c>
      <c r="E185">
        <v>2608</v>
      </c>
      <c r="F185" t="s">
        <v>8221</v>
      </c>
      <c r="G185" t="s">
        <v>8224</v>
      </c>
      <c r="H185" t="s">
        <v>8246</v>
      </c>
      <c r="I185">
        <v>1410037200</v>
      </c>
      <c r="J185">
        <v>1407435418</v>
      </c>
      <c r="K185" t="b">
        <v>0</v>
      </c>
      <c r="L185">
        <v>53</v>
      </c>
      <c r="M185" t="b">
        <v>0</v>
      </c>
      <c r="N185" t="s">
        <v>8305</v>
      </c>
      <c r="O185" s="6">
        <f t="shared" si="12"/>
        <v>0.52</v>
      </c>
      <c r="P185">
        <f t="shared" si="13"/>
        <v>49.21</v>
      </c>
      <c r="Q185" t="str">
        <f t="shared" si="14"/>
        <v>theater</v>
      </c>
      <c r="R185" t="str">
        <f t="shared" si="15"/>
        <v>musical</v>
      </c>
      <c r="S185" s="9">
        <f t="shared" si="16"/>
        <v>41858.761782407411</v>
      </c>
      <c r="T185" s="8">
        <f t="shared" si="17"/>
        <v>41888.875</v>
      </c>
    </row>
    <row r="186" spans="1:20" ht="43.2">
      <c r="A186">
        <v>204</v>
      </c>
      <c r="B186" s="3" t="s">
        <v>206</v>
      </c>
      <c r="C186" s="3" t="s">
        <v>4314</v>
      </c>
      <c r="D186">
        <v>300000</v>
      </c>
      <c r="E186">
        <v>152165</v>
      </c>
      <c r="F186" t="s">
        <v>8221</v>
      </c>
      <c r="G186" t="s">
        <v>8226</v>
      </c>
      <c r="H186" t="s">
        <v>8248</v>
      </c>
      <c r="I186">
        <v>1470319203</v>
      </c>
      <c r="J186">
        <v>1467727203</v>
      </c>
      <c r="K186" t="b">
        <v>0</v>
      </c>
      <c r="L186">
        <v>1293</v>
      </c>
      <c r="M186" t="b">
        <v>0</v>
      </c>
      <c r="N186" t="s">
        <v>8268</v>
      </c>
      <c r="O186" s="6">
        <f t="shared" ref="O186:O249" si="18">ROUND((E186/D186),2)</f>
        <v>0.51</v>
      </c>
      <c r="P186">
        <f t="shared" ref="P186:P249" si="19">IF(L186&gt;0,ROUND(E186/L186,2),0)</f>
        <v>117.68</v>
      </c>
      <c r="Q186" t="str">
        <f t="shared" ref="Q186:Q249" si="20">LEFT(N186, SEARCH("/",N186,1)-1)</f>
        <v>film &amp; video</v>
      </c>
      <c r="R186" t="str">
        <f t="shared" ref="R186:R249" si="21">RIGHT(N186,LEN(N186)-SEARCH("/",N186,1))</f>
        <v>drama</v>
      </c>
      <c r="S186" s="9">
        <f t="shared" ref="S186:S249" si="22">(J186/86400)+DATE(1970,1,1)</f>
        <v>42556.583368055552</v>
      </c>
      <c r="T186" s="8">
        <f t="shared" ref="T186:T249" si="23">(I186/86400)+DATE(1970,1,1)</f>
        <v>42586.583368055552</v>
      </c>
    </row>
    <row r="187" spans="1:20" ht="43.2">
      <c r="A187">
        <v>776</v>
      </c>
      <c r="B187" s="3" t="s">
        <v>777</v>
      </c>
      <c r="C187" s="3" t="s">
        <v>4886</v>
      </c>
      <c r="D187">
        <v>7000</v>
      </c>
      <c r="E187">
        <v>3598</v>
      </c>
      <c r="F187" t="s">
        <v>8221</v>
      </c>
      <c r="G187" t="s">
        <v>8224</v>
      </c>
      <c r="H187" t="s">
        <v>8246</v>
      </c>
      <c r="I187">
        <v>1444539600</v>
      </c>
      <c r="J187">
        <v>1441297645</v>
      </c>
      <c r="K187" t="b">
        <v>0</v>
      </c>
      <c r="L187">
        <v>57</v>
      </c>
      <c r="M187" t="b">
        <v>0</v>
      </c>
      <c r="N187" t="s">
        <v>8275</v>
      </c>
      <c r="O187" s="6">
        <f t="shared" si="18"/>
        <v>0.51</v>
      </c>
      <c r="P187">
        <f t="shared" si="19"/>
        <v>63.12</v>
      </c>
      <c r="Q187" t="str">
        <f t="shared" si="20"/>
        <v>publishing</v>
      </c>
      <c r="R187" t="str">
        <f t="shared" si="21"/>
        <v>fiction</v>
      </c>
      <c r="S187" s="9">
        <f t="shared" si="22"/>
        <v>42250.685706018514</v>
      </c>
      <c r="T187" s="8">
        <f t="shared" si="23"/>
        <v>42288.208333333328</v>
      </c>
    </row>
    <row r="188" spans="1:20" ht="57.6">
      <c r="A188">
        <v>1241</v>
      </c>
      <c r="B188" s="3" t="s">
        <v>1242</v>
      </c>
      <c r="C188" s="3" t="s">
        <v>5351</v>
      </c>
      <c r="D188">
        <v>5000</v>
      </c>
      <c r="E188">
        <v>2537</v>
      </c>
      <c r="F188" t="s">
        <v>8220</v>
      </c>
      <c r="G188" t="s">
        <v>8224</v>
      </c>
      <c r="H188" t="s">
        <v>8246</v>
      </c>
      <c r="I188">
        <v>1414994340</v>
      </c>
      <c r="J188">
        <v>1413057980</v>
      </c>
      <c r="K188" t="b">
        <v>0</v>
      </c>
      <c r="L188">
        <v>34</v>
      </c>
      <c r="M188" t="b">
        <v>0</v>
      </c>
      <c r="N188" t="s">
        <v>8286</v>
      </c>
      <c r="O188" s="6">
        <f t="shared" si="18"/>
        <v>0.51</v>
      </c>
      <c r="P188">
        <f t="shared" si="19"/>
        <v>74.62</v>
      </c>
      <c r="Q188" t="str">
        <f t="shared" si="20"/>
        <v>music</v>
      </c>
      <c r="R188" t="str">
        <f t="shared" si="21"/>
        <v>world music</v>
      </c>
      <c r="S188" s="9">
        <f t="shared" si="22"/>
        <v>41923.837731481479</v>
      </c>
      <c r="T188" s="8">
        <f t="shared" si="23"/>
        <v>41946.249305555553</v>
      </c>
    </row>
    <row r="189" spans="1:20" ht="57.6">
      <c r="A189">
        <v>3631</v>
      </c>
      <c r="B189" s="3" t="s">
        <v>3629</v>
      </c>
      <c r="C189" s="3" t="s">
        <v>7741</v>
      </c>
      <c r="D189">
        <v>17100</v>
      </c>
      <c r="E189">
        <v>8725</v>
      </c>
      <c r="F189" t="s">
        <v>8221</v>
      </c>
      <c r="G189" t="s">
        <v>8224</v>
      </c>
      <c r="H189" t="s">
        <v>8246</v>
      </c>
      <c r="I189">
        <v>1411444740</v>
      </c>
      <c r="J189">
        <v>1409335497</v>
      </c>
      <c r="K189" t="b">
        <v>0</v>
      </c>
      <c r="L189">
        <v>59</v>
      </c>
      <c r="M189" t="b">
        <v>0</v>
      </c>
      <c r="N189" t="s">
        <v>8305</v>
      </c>
      <c r="O189" s="6">
        <f t="shared" si="18"/>
        <v>0.51</v>
      </c>
      <c r="P189">
        <f t="shared" si="19"/>
        <v>147.88</v>
      </c>
      <c r="Q189" t="str">
        <f t="shared" si="20"/>
        <v>theater</v>
      </c>
      <c r="R189" t="str">
        <f t="shared" si="21"/>
        <v>musical</v>
      </c>
      <c r="S189" s="9">
        <f t="shared" si="22"/>
        <v>41880.753437499996</v>
      </c>
      <c r="T189" s="8">
        <f t="shared" si="23"/>
        <v>41905.165972222225</v>
      </c>
    </row>
    <row r="190" spans="1:20" ht="57.6">
      <c r="A190">
        <v>483</v>
      </c>
      <c r="B190" s="3" t="s">
        <v>484</v>
      </c>
      <c r="C190" s="3" t="s">
        <v>4593</v>
      </c>
      <c r="D190">
        <v>15000</v>
      </c>
      <c r="E190">
        <v>7530</v>
      </c>
      <c r="F190" t="s">
        <v>8221</v>
      </c>
      <c r="G190" t="s">
        <v>8225</v>
      </c>
      <c r="H190" t="s">
        <v>8247</v>
      </c>
      <c r="I190">
        <v>1359434672</v>
      </c>
      <c r="J190">
        <v>1354250672</v>
      </c>
      <c r="K190" t="b">
        <v>0</v>
      </c>
      <c r="L190">
        <v>147</v>
      </c>
      <c r="M190" t="b">
        <v>0</v>
      </c>
      <c r="N190" t="s">
        <v>8270</v>
      </c>
      <c r="O190" s="6">
        <f t="shared" si="18"/>
        <v>0.5</v>
      </c>
      <c r="P190">
        <f t="shared" si="19"/>
        <v>51.22</v>
      </c>
      <c r="Q190" t="str">
        <f t="shared" si="20"/>
        <v>film &amp; video</v>
      </c>
      <c r="R190" t="str">
        <f t="shared" si="21"/>
        <v>animation</v>
      </c>
      <c r="S190" s="9">
        <f t="shared" si="22"/>
        <v>41243.197592592594</v>
      </c>
      <c r="T190" s="8">
        <f t="shared" si="23"/>
        <v>41303.197592592594</v>
      </c>
    </row>
    <row r="191" spans="1:20" ht="43.2">
      <c r="A191">
        <v>2676</v>
      </c>
      <c r="B191" s="3" t="s">
        <v>2676</v>
      </c>
      <c r="C191" s="3" t="s">
        <v>6786</v>
      </c>
      <c r="D191">
        <v>2100</v>
      </c>
      <c r="E191">
        <v>1058</v>
      </c>
      <c r="F191" t="s">
        <v>8221</v>
      </c>
      <c r="G191" t="s">
        <v>8229</v>
      </c>
      <c r="H191" t="s">
        <v>8251</v>
      </c>
      <c r="I191">
        <v>1463929174</v>
      </c>
      <c r="J191">
        <v>1461337174</v>
      </c>
      <c r="K191" t="b">
        <v>0</v>
      </c>
      <c r="L191">
        <v>9</v>
      </c>
      <c r="M191" t="b">
        <v>0</v>
      </c>
      <c r="N191" t="s">
        <v>8302</v>
      </c>
      <c r="O191" s="6">
        <f t="shared" si="18"/>
        <v>0.5</v>
      </c>
      <c r="P191">
        <f t="shared" si="19"/>
        <v>117.56</v>
      </c>
      <c r="Q191" t="str">
        <f t="shared" si="20"/>
        <v>technology</v>
      </c>
      <c r="R191" t="str">
        <f t="shared" si="21"/>
        <v>makerspaces</v>
      </c>
      <c r="S191" s="9">
        <f t="shared" si="22"/>
        <v>42482.624699074076</v>
      </c>
      <c r="T191" s="8">
        <f t="shared" si="23"/>
        <v>42512.624699074076</v>
      </c>
    </row>
    <row r="192" spans="1:20" ht="57.6">
      <c r="A192">
        <v>2855</v>
      </c>
      <c r="B192" s="3" t="s">
        <v>2855</v>
      </c>
      <c r="C192" s="3" t="s">
        <v>6965</v>
      </c>
      <c r="D192">
        <v>600</v>
      </c>
      <c r="E192">
        <v>300</v>
      </c>
      <c r="F192" t="s">
        <v>8221</v>
      </c>
      <c r="G192" t="s">
        <v>8224</v>
      </c>
      <c r="H192" t="s">
        <v>8246</v>
      </c>
      <c r="I192">
        <v>1454110440</v>
      </c>
      <c r="J192">
        <v>1451607071</v>
      </c>
      <c r="K192" t="b">
        <v>0</v>
      </c>
      <c r="L192">
        <v>5</v>
      </c>
      <c r="M192" t="b">
        <v>0</v>
      </c>
      <c r="N192" t="s">
        <v>8271</v>
      </c>
      <c r="O192" s="6">
        <f t="shared" si="18"/>
        <v>0.5</v>
      </c>
      <c r="P192">
        <f t="shared" si="19"/>
        <v>60</v>
      </c>
      <c r="Q192" t="str">
        <f t="shared" si="20"/>
        <v>theater</v>
      </c>
      <c r="R192" t="str">
        <f t="shared" si="21"/>
        <v>plays</v>
      </c>
      <c r="S192" s="9">
        <f t="shared" si="22"/>
        <v>42370.007766203707</v>
      </c>
      <c r="T192" s="8">
        <f t="shared" si="23"/>
        <v>42398.981944444444</v>
      </c>
    </row>
    <row r="193" spans="1:20" ht="43.2">
      <c r="A193">
        <v>1337</v>
      </c>
      <c r="B193" s="3" t="s">
        <v>1338</v>
      </c>
      <c r="C193" s="3" t="s">
        <v>5447</v>
      </c>
      <c r="D193">
        <v>50000</v>
      </c>
      <c r="E193">
        <v>24691</v>
      </c>
      <c r="F193" t="s">
        <v>8220</v>
      </c>
      <c r="G193" t="s">
        <v>8224</v>
      </c>
      <c r="H193" t="s">
        <v>8246</v>
      </c>
      <c r="I193">
        <v>1488549079</v>
      </c>
      <c r="J193">
        <v>1485957079</v>
      </c>
      <c r="K193" t="b">
        <v>0</v>
      </c>
      <c r="L193">
        <v>140</v>
      </c>
      <c r="M193" t="b">
        <v>0</v>
      </c>
      <c r="N193" t="s">
        <v>8273</v>
      </c>
      <c r="O193" s="6">
        <f t="shared" si="18"/>
        <v>0.49</v>
      </c>
      <c r="P193">
        <f t="shared" si="19"/>
        <v>176.36</v>
      </c>
      <c r="Q193" t="str">
        <f t="shared" si="20"/>
        <v>technology</v>
      </c>
      <c r="R193" t="str">
        <f t="shared" si="21"/>
        <v>wearables</v>
      </c>
      <c r="S193" s="9">
        <f t="shared" si="22"/>
        <v>42767.577303240745</v>
      </c>
      <c r="T193" s="8">
        <f t="shared" si="23"/>
        <v>42797.577303240745</v>
      </c>
    </row>
    <row r="194" spans="1:20" ht="43.2">
      <c r="A194">
        <v>1552</v>
      </c>
      <c r="B194" s="3" t="s">
        <v>1553</v>
      </c>
      <c r="C194" s="3" t="s">
        <v>5662</v>
      </c>
      <c r="D194">
        <v>4300</v>
      </c>
      <c r="E194">
        <v>2115</v>
      </c>
      <c r="F194" t="s">
        <v>8221</v>
      </c>
      <c r="G194" t="s">
        <v>8224</v>
      </c>
      <c r="H194" t="s">
        <v>8246</v>
      </c>
      <c r="I194">
        <v>1412135940</v>
      </c>
      <c r="J194">
        <v>1410366708</v>
      </c>
      <c r="K194" t="b">
        <v>0</v>
      </c>
      <c r="L194">
        <v>16</v>
      </c>
      <c r="M194" t="b">
        <v>0</v>
      </c>
      <c r="N194" t="s">
        <v>8289</v>
      </c>
      <c r="O194" s="6">
        <f t="shared" si="18"/>
        <v>0.49</v>
      </c>
      <c r="P194">
        <f t="shared" si="19"/>
        <v>132.19</v>
      </c>
      <c r="Q194" t="str">
        <f t="shared" si="20"/>
        <v>photography</v>
      </c>
      <c r="R194" t="str">
        <f t="shared" si="21"/>
        <v>nature</v>
      </c>
      <c r="S194" s="9">
        <f t="shared" si="22"/>
        <v>41892.688750000001</v>
      </c>
      <c r="T194" s="8">
        <f t="shared" si="23"/>
        <v>41913.165972222225</v>
      </c>
    </row>
    <row r="195" spans="1:20" ht="43.2">
      <c r="A195">
        <v>1814</v>
      </c>
      <c r="B195" s="3" t="s">
        <v>1815</v>
      </c>
      <c r="C195" s="3" t="s">
        <v>5924</v>
      </c>
      <c r="D195">
        <v>12000</v>
      </c>
      <c r="E195">
        <v>5902</v>
      </c>
      <c r="F195" t="s">
        <v>8221</v>
      </c>
      <c r="G195" t="s">
        <v>8225</v>
      </c>
      <c r="H195" t="s">
        <v>8247</v>
      </c>
      <c r="I195">
        <v>1425108736</v>
      </c>
      <c r="J195">
        <v>1422516736</v>
      </c>
      <c r="K195" t="b">
        <v>0</v>
      </c>
      <c r="L195">
        <v>140</v>
      </c>
      <c r="M195" t="b">
        <v>0</v>
      </c>
      <c r="N195" t="s">
        <v>8285</v>
      </c>
      <c r="O195" s="6">
        <f t="shared" si="18"/>
        <v>0.49</v>
      </c>
      <c r="P195">
        <f t="shared" si="19"/>
        <v>42.16</v>
      </c>
      <c r="Q195" t="str">
        <f t="shared" si="20"/>
        <v>photography</v>
      </c>
      <c r="R195" t="str">
        <f t="shared" si="21"/>
        <v>photobooks</v>
      </c>
      <c r="S195" s="9">
        <f t="shared" si="22"/>
        <v>42033.314074074078</v>
      </c>
      <c r="T195" s="8">
        <f t="shared" si="23"/>
        <v>42063.314074074078</v>
      </c>
    </row>
    <row r="196" spans="1:20" ht="43.2">
      <c r="A196">
        <v>3902</v>
      </c>
      <c r="B196" s="3" t="s">
        <v>3899</v>
      </c>
      <c r="C196" s="3" t="s">
        <v>8010</v>
      </c>
      <c r="D196">
        <v>3000</v>
      </c>
      <c r="E196">
        <v>1465</v>
      </c>
      <c r="F196" t="s">
        <v>8221</v>
      </c>
      <c r="G196" t="s">
        <v>8225</v>
      </c>
      <c r="H196" t="s">
        <v>8247</v>
      </c>
      <c r="I196">
        <v>1479125642</v>
      </c>
      <c r="J196">
        <v>1476962042</v>
      </c>
      <c r="K196" t="b">
        <v>0</v>
      </c>
      <c r="L196">
        <v>31</v>
      </c>
      <c r="M196" t="b">
        <v>0</v>
      </c>
      <c r="N196" t="s">
        <v>8271</v>
      </c>
      <c r="O196" s="6">
        <f t="shared" si="18"/>
        <v>0.49</v>
      </c>
      <c r="P196">
        <f t="shared" si="19"/>
        <v>47.26</v>
      </c>
      <c r="Q196" t="str">
        <f t="shared" si="20"/>
        <v>theater</v>
      </c>
      <c r="R196" t="str">
        <f t="shared" si="21"/>
        <v>plays</v>
      </c>
      <c r="S196" s="9">
        <f t="shared" si="22"/>
        <v>42663.468078703707</v>
      </c>
      <c r="T196" s="8">
        <f t="shared" si="23"/>
        <v>42688.509745370371</v>
      </c>
    </row>
    <row r="197" spans="1:20" ht="43.2">
      <c r="A197">
        <v>1786</v>
      </c>
      <c r="B197" s="3" t="s">
        <v>1787</v>
      </c>
      <c r="C197" s="3" t="s">
        <v>5896</v>
      </c>
      <c r="D197">
        <v>1900</v>
      </c>
      <c r="E197">
        <v>905</v>
      </c>
      <c r="F197" t="s">
        <v>8221</v>
      </c>
      <c r="G197" t="s">
        <v>8233</v>
      </c>
      <c r="H197" t="s">
        <v>8249</v>
      </c>
      <c r="I197">
        <v>1418649177</v>
      </c>
      <c r="J197">
        <v>1416057177</v>
      </c>
      <c r="K197" t="b">
        <v>1</v>
      </c>
      <c r="L197">
        <v>29</v>
      </c>
      <c r="M197" t="b">
        <v>0</v>
      </c>
      <c r="N197" t="s">
        <v>8285</v>
      </c>
      <c r="O197" s="6">
        <f t="shared" si="18"/>
        <v>0.48</v>
      </c>
      <c r="P197">
        <f t="shared" si="19"/>
        <v>31.21</v>
      </c>
      <c r="Q197" t="str">
        <f t="shared" si="20"/>
        <v>photography</v>
      </c>
      <c r="R197" t="str">
        <f t="shared" si="21"/>
        <v>photobooks</v>
      </c>
      <c r="S197" s="9">
        <f t="shared" si="22"/>
        <v>41958.550659722227</v>
      </c>
      <c r="T197" s="8">
        <f t="shared" si="23"/>
        <v>41988.550659722227</v>
      </c>
    </row>
    <row r="198" spans="1:20" ht="43.2">
      <c r="A198">
        <v>1802</v>
      </c>
      <c r="B198" s="3" t="s">
        <v>1803</v>
      </c>
      <c r="C198" s="3" t="s">
        <v>5912</v>
      </c>
      <c r="D198">
        <v>3500</v>
      </c>
      <c r="E198">
        <v>1697</v>
      </c>
      <c r="F198" t="s">
        <v>8221</v>
      </c>
      <c r="G198" t="s">
        <v>8236</v>
      </c>
      <c r="H198" t="s">
        <v>8249</v>
      </c>
      <c r="I198">
        <v>1435442340</v>
      </c>
      <c r="J198">
        <v>1433416830</v>
      </c>
      <c r="K198" t="b">
        <v>1</v>
      </c>
      <c r="L198">
        <v>18</v>
      </c>
      <c r="M198" t="b">
        <v>0</v>
      </c>
      <c r="N198" t="s">
        <v>8285</v>
      </c>
      <c r="O198" s="6">
        <f t="shared" si="18"/>
        <v>0.48</v>
      </c>
      <c r="P198">
        <f t="shared" si="19"/>
        <v>94.28</v>
      </c>
      <c r="Q198" t="str">
        <f t="shared" si="20"/>
        <v>photography</v>
      </c>
      <c r="R198" t="str">
        <f t="shared" si="21"/>
        <v>photobooks</v>
      </c>
      <c r="S198" s="9">
        <f t="shared" si="22"/>
        <v>42159.47256944445</v>
      </c>
      <c r="T198" s="8">
        <f t="shared" si="23"/>
        <v>42182.915972222225</v>
      </c>
    </row>
    <row r="199" spans="1:20" ht="43.2">
      <c r="A199">
        <v>3976</v>
      </c>
      <c r="B199" s="3" t="s">
        <v>3973</v>
      </c>
      <c r="C199" s="3" t="s">
        <v>8083</v>
      </c>
      <c r="D199">
        <v>1300</v>
      </c>
      <c r="E199">
        <v>620</v>
      </c>
      <c r="F199" t="s">
        <v>8221</v>
      </c>
      <c r="G199" t="s">
        <v>8224</v>
      </c>
      <c r="H199" t="s">
        <v>8246</v>
      </c>
      <c r="I199">
        <v>1406876400</v>
      </c>
      <c r="J199">
        <v>1405024561</v>
      </c>
      <c r="K199" t="b">
        <v>0</v>
      </c>
      <c r="L199">
        <v>10</v>
      </c>
      <c r="M199" t="b">
        <v>0</v>
      </c>
      <c r="N199" t="s">
        <v>8271</v>
      </c>
      <c r="O199" s="6">
        <f t="shared" si="18"/>
        <v>0.48</v>
      </c>
      <c r="P199">
        <f t="shared" si="19"/>
        <v>62</v>
      </c>
      <c r="Q199" t="str">
        <f t="shared" si="20"/>
        <v>theater</v>
      </c>
      <c r="R199" t="str">
        <f t="shared" si="21"/>
        <v>plays</v>
      </c>
      <c r="S199" s="9">
        <f t="shared" si="22"/>
        <v>41830.858344907407</v>
      </c>
      <c r="T199" s="8">
        <f t="shared" si="23"/>
        <v>41852.291666666664</v>
      </c>
    </row>
    <row r="200" spans="1:20" ht="28.8">
      <c r="A200">
        <v>969</v>
      </c>
      <c r="B200" s="3" t="s">
        <v>970</v>
      </c>
      <c r="C200" s="3" t="s">
        <v>5079</v>
      </c>
      <c r="D200">
        <v>30000</v>
      </c>
      <c r="E200">
        <v>14000</v>
      </c>
      <c r="F200" t="s">
        <v>8221</v>
      </c>
      <c r="G200" t="s">
        <v>8238</v>
      </c>
      <c r="H200" t="s">
        <v>8256</v>
      </c>
      <c r="I200">
        <v>1486624607</v>
      </c>
      <c r="J200">
        <v>1483773407</v>
      </c>
      <c r="K200" t="b">
        <v>0</v>
      </c>
      <c r="L200">
        <v>11</v>
      </c>
      <c r="M200" t="b">
        <v>0</v>
      </c>
      <c r="N200" t="s">
        <v>8273</v>
      </c>
      <c r="O200" s="6">
        <f t="shared" si="18"/>
        <v>0.47</v>
      </c>
      <c r="P200">
        <f t="shared" si="19"/>
        <v>1272.73</v>
      </c>
      <c r="Q200" t="str">
        <f t="shared" si="20"/>
        <v>technology</v>
      </c>
      <c r="R200" t="str">
        <f t="shared" si="21"/>
        <v>wearables</v>
      </c>
      <c r="S200" s="9">
        <f t="shared" si="22"/>
        <v>42742.30332175926</v>
      </c>
      <c r="T200" s="8">
        <f t="shared" si="23"/>
        <v>42775.30332175926</v>
      </c>
    </row>
    <row r="201" spans="1:20" ht="43.2">
      <c r="A201">
        <v>1019</v>
      </c>
      <c r="B201" s="3" t="s">
        <v>1020</v>
      </c>
      <c r="C201" s="3" t="s">
        <v>5129</v>
      </c>
      <c r="D201">
        <v>45000</v>
      </c>
      <c r="E201">
        <v>21300</v>
      </c>
      <c r="F201" t="s">
        <v>8220</v>
      </c>
      <c r="G201" t="s">
        <v>8224</v>
      </c>
      <c r="H201" t="s">
        <v>8246</v>
      </c>
      <c r="I201">
        <v>1423092149</v>
      </c>
      <c r="J201">
        <v>1420500149</v>
      </c>
      <c r="K201" t="b">
        <v>0</v>
      </c>
      <c r="L201">
        <v>400</v>
      </c>
      <c r="M201" t="b">
        <v>0</v>
      </c>
      <c r="N201" t="s">
        <v>8273</v>
      </c>
      <c r="O201" s="6">
        <f t="shared" si="18"/>
        <v>0.47</v>
      </c>
      <c r="P201">
        <f t="shared" si="19"/>
        <v>53.25</v>
      </c>
      <c r="Q201" t="str">
        <f t="shared" si="20"/>
        <v>technology</v>
      </c>
      <c r="R201" t="str">
        <f t="shared" si="21"/>
        <v>wearables</v>
      </c>
      <c r="S201" s="9">
        <f t="shared" si="22"/>
        <v>42009.973946759259</v>
      </c>
      <c r="T201" s="8">
        <f t="shared" si="23"/>
        <v>42039.973946759259</v>
      </c>
    </row>
    <row r="202" spans="1:20" ht="43.2">
      <c r="A202">
        <v>1903</v>
      </c>
      <c r="B202" s="3" t="s">
        <v>1904</v>
      </c>
      <c r="C202" s="3" t="s">
        <v>6013</v>
      </c>
      <c r="D202">
        <v>3000</v>
      </c>
      <c r="E202">
        <v>1398</v>
      </c>
      <c r="F202" t="s">
        <v>8221</v>
      </c>
      <c r="G202" t="s">
        <v>8224</v>
      </c>
      <c r="H202" t="s">
        <v>8246</v>
      </c>
      <c r="I202">
        <v>1485541791</v>
      </c>
      <c r="J202">
        <v>1480357791</v>
      </c>
      <c r="K202" t="b">
        <v>0</v>
      </c>
      <c r="L202">
        <v>41</v>
      </c>
      <c r="M202" t="b">
        <v>0</v>
      </c>
      <c r="N202" t="s">
        <v>8294</v>
      </c>
      <c r="O202" s="6">
        <f t="shared" si="18"/>
        <v>0.47</v>
      </c>
      <c r="P202">
        <f t="shared" si="19"/>
        <v>34.1</v>
      </c>
      <c r="Q202" t="str">
        <f t="shared" si="20"/>
        <v>technology</v>
      </c>
      <c r="R202" t="str">
        <f t="shared" si="21"/>
        <v>gadgets</v>
      </c>
      <c r="S202" s="9">
        <f t="shared" si="22"/>
        <v>42702.770729166667</v>
      </c>
      <c r="T202" s="8">
        <f t="shared" si="23"/>
        <v>42762.770729166667</v>
      </c>
    </row>
    <row r="203" spans="1:20" ht="43.2">
      <c r="A203">
        <v>1919</v>
      </c>
      <c r="B203" s="3" t="s">
        <v>1920</v>
      </c>
      <c r="C203" s="3" t="s">
        <v>6029</v>
      </c>
      <c r="D203">
        <v>500</v>
      </c>
      <c r="E203">
        <v>237</v>
      </c>
      <c r="F203" t="s">
        <v>8221</v>
      </c>
      <c r="G203" t="s">
        <v>8224</v>
      </c>
      <c r="H203" t="s">
        <v>8246</v>
      </c>
      <c r="I203">
        <v>1432069249</v>
      </c>
      <c r="J203">
        <v>1429477249</v>
      </c>
      <c r="K203" t="b">
        <v>0</v>
      </c>
      <c r="L203">
        <v>8</v>
      </c>
      <c r="M203" t="b">
        <v>0</v>
      </c>
      <c r="N203" t="s">
        <v>8294</v>
      </c>
      <c r="O203" s="6">
        <f t="shared" si="18"/>
        <v>0.47</v>
      </c>
      <c r="P203">
        <f t="shared" si="19"/>
        <v>29.63</v>
      </c>
      <c r="Q203" t="str">
        <f t="shared" si="20"/>
        <v>technology</v>
      </c>
      <c r="R203" t="str">
        <f t="shared" si="21"/>
        <v>gadgets</v>
      </c>
      <c r="S203" s="9">
        <f t="shared" si="22"/>
        <v>42113.875567129631</v>
      </c>
      <c r="T203" s="8">
        <f t="shared" si="23"/>
        <v>42143.875567129631</v>
      </c>
    </row>
    <row r="204" spans="1:20" ht="43.2">
      <c r="A204">
        <v>4036</v>
      </c>
      <c r="B204" s="3" t="s">
        <v>4032</v>
      </c>
      <c r="C204" s="3" t="s">
        <v>7438</v>
      </c>
      <c r="D204">
        <v>6000</v>
      </c>
      <c r="E204">
        <v>2823</v>
      </c>
      <c r="F204" t="s">
        <v>8221</v>
      </c>
      <c r="G204" t="s">
        <v>8224</v>
      </c>
      <c r="H204" t="s">
        <v>8246</v>
      </c>
      <c r="I204">
        <v>1404253800</v>
      </c>
      <c r="J204">
        <v>1402784964</v>
      </c>
      <c r="K204" t="b">
        <v>0</v>
      </c>
      <c r="L204">
        <v>17</v>
      </c>
      <c r="M204" t="b">
        <v>0</v>
      </c>
      <c r="N204" t="s">
        <v>8271</v>
      </c>
      <c r="O204" s="6">
        <f t="shared" si="18"/>
        <v>0.47</v>
      </c>
      <c r="P204">
        <f t="shared" si="19"/>
        <v>166.06</v>
      </c>
      <c r="Q204" t="str">
        <f t="shared" si="20"/>
        <v>theater</v>
      </c>
      <c r="R204" t="str">
        <f t="shared" si="21"/>
        <v>plays</v>
      </c>
      <c r="S204" s="9">
        <f t="shared" si="22"/>
        <v>41804.937083333338</v>
      </c>
      <c r="T204" s="8">
        <f t="shared" si="23"/>
        <v>41821.9375</v>
      </c>
    </row>
    <row r="205" spans="1:20" ht="43.2">
      <c r="A205">
        <v>697</v>
      </c>
      <c r="B205" s="3" t="s">
        <v>698</v>
      </c>
      <c r="C205" s="3" t="s">
        <v>4807</v>
      </c>
      <c r="D205">
        <v>5000</v>
      </c>
      <c r="E205">
        <v>2319</v>
      </c>
      <c r="F205" t="s">
        <v>8221</v>
      </c>
      <c r="G205" t="s">
        <v>8236</v>
      </c>
      <c r="H205" t="s">
        <v>8249</v>
      </c>
      <c r="I205">
        <v>1454502789</v>
      </c>
      <c r="J205">
        <v>1453206789</v>
      </c>
      <c r="K205" t="b">
        <v>0</v>
      </c>
      <c r="L205">
        <v>114</v>
      </c>
      <c r="M205" t="b">
        <v>0</v>
      </c>
      <c r="N205" t="s">
        <v>8273</v>
      </c>
      <c r="O205" s="6">
        <f t="shared" si="18"/>
        <v>0.46</v>
      </c>
      <c r="P205">
        <f t="shared" si="19"/>
        <v>20.34</v>
      </c>
      <c r="Q205" t="str">
        <f t="shared" si="20"/>
        <v>technology</v>
      </c>
      <c r="R205" t="str">
        <f t="shared" si="21"/>
        <v>wearables</v>
      </c>
      <c r="S205" s="9">
        <f t="shared" si="22"/>
        <v>42388.523020833338</v>
      </c>
      <c r="T205" s="8">
        <f t="shared" si="23"/>
        <v>42403.523020833338</v>
      </c>
    </row>
    <row r="206" spans="1:20" ht="43.2">
      <c r="A206">
        <v>960</v>
      </c>
      <c r="B206" s="3" t="s">
        <v>961</v>
      </c>
      <c r="C206" s="3" t="s">
        <v>5070</v>
      </c>
      <c r="D206">
        <v>55650</v>
      </c>
      <c r="E206">
        <v>25655</v>
      </c>
      <c r="F206" t="s">
        <v>8221</v>
      </c>
      <c r="G206" t="s">
        <v>8224</v>
      </c>
      <c r="H206" t="s">
        <v>8246</v>
      </c>
      <c r="I206">
        <v>1489500155</v>
      </c>
      <c r="J206">
        <v>1485874955</v>
      </c>
      <c r="K206" t="b">
        <v>0</v>
      </c>
      <c r="L206">
        <v>188</v>
      </c>
      <c r="M206" t="b">
        <v>0</v>
      </c>
      <c r="N206" t="s">
        <v>8273</v>
      </c>
      <c r="O206" s="6">
        <f t="shared" si="18"/>
        <v>0.46</v>
      </c>
      <c r="P206">
        <f t="shared" si="19"/>
        <v>136.46</v>
      </c>
      <c r="Q206" t="str">
        <f t="shared" si="20"/>
        <v>technology</v>
      </c>
      <c r="R206" t="str">
        <f t="shared" si="21"/>
        <v>wearables</v>
      </c>
      <c r="S206" s="9">
        <f t="shared" si="22"/>
        <v>42766.626793981486</v>
      </c>
      <c r="T206" s="8">
        <f t="shared" si="23"/>
        <v>42808.585127314815</v>
      </c>
    </row>
    <row r="207" spans="1:20" ht="57.6">
      <c r="A207">
        <v>970</v>
      </c>
      <c r="B207" s="3" t="s">
        <v>971</v>
      </c>
      <c r="C207" s="3" t="s">
        <v>5080</v>
      </c>
      <c r="D207">
        <v>5000</v>
      </c>
      <c r="E207">
        <v>2296</v>
      </c>
      <c r="F207" t="s">
        <v>8221</v>
      </c>
      <c r="G207" t="s">
        <v>8229</v>
      </c>
      <c r="H207" t="s">
        <v>8251</v>
      </c>
      <c r="I207">
        <v>1485147540</v>
      </c>
      <c r="J207">
        <v>1481951853</v>
      </c>
      <c r="K207" t="b">
        <v>0</v>
      </c>
      <c r="L207">
        <v>14</v>
      </c>
      <c r="M207" t="b">
        <v>0</v>
      </c>
      <c r="N207" t="s">
        <v>8273</v>
      </c>
      <c r="O207" s="6">
        <f t="shared" si="18"/>
        <v>0.46</v>
      </c>
      <c r="P207">
        <f t="shared" si="19"/>
        <v>164</v>
      </c>
      <c r="Q207" t="str">
        <f t="shared" si="20"/>
        <v>technology</v>
      </c>
      <c r="R207" t="str">
        <f t="shared" si="21"/>
        <v>wearables</v>
      </c>
      <c r="S207" s="9">
        <f t="shared" si="22"/>
        <v>42721.220520833333</v>
      </c>
      <c r="T207" s="8">
        <f t="shared" si="23"/>
        <v>42758.207638888889</v>
      </c>
    </row>
    <row r="208" spans="1:20" ht="28.8">
      <c r="A208">
        <v>1767</v>
      </c>
      <c r="B208" s="3" t="s">
        <v>1768</v>
      </c>
      <c r="C208" s="3" t="s">
        <v>5877</v>
      </c>
      <c r="D208">
        <v>5000</v>
      </c>
      <c r="E208">
        <v>2286</v>
      </c>
      <c r="F208" t="s">
        <v>8221</v>
      </c>
      <c r="G208" t="s">
        <v>8224</v>
      </c>
      <c r="H208" t="s">
        <v>8246</v>
      </c>
      <c r="I208">
        <v>1407080884</v>
      </c>
      <c r="J208">
        <v>1404488884</v>
      </c>
      <c r="K208" t="b">
        <v>1</v>
      </c>
      <c r="L208">
        <v>39</v>
      </c>
      <c r="M208" t="b">
        <v>0</v>
      </c>
      <c r="N208" t="s">
        <v>8285</v>
      </c>
      <c r="O208" s="6">
        <f t="shared" si="18"/>
        <v>0.46</v>
      </c>
      <c r="P208">
        <f t="shared" si="19"/>
        <v>58.62</v>
      </c>
      <c r="Q208" t="str">
        <f t="shared" si="20"/>
        <v>photography</v>
      </c>
      <c r="R208" t="str">
        <f t="shared" si="21"/>
        <v>photobooks</v>
      </c>
      <c r="S208" s="9">
        <f t="shared" si="22"/>
        <v>41824.658379629633</v>
      </c>
      <c r="T208" s="8">
        <f t="shared" si="23"/>
        <v>41854.658379629633</v>
      </c>
    </row>
    <row r="209" spans="1:20" ht="43.2">
      <c r="A209">
        <v>1774</v>
      </c>
      <c r="B209" s="3" t="s">
        <v>1775</v>
      </c>
      <c r="C209" s="3" t="s">
        <v>5884</v>
      </c>
      <c r="D209">
        <v>2500</v>
      </c>
      <c r="E209">
        <v>1148</v>
      </c>
      <c r="F209" t="s">
        <v>8221</v>
      </c>
      <c r="G209" t="s">
        <v>8224</v>
      </c>
      <c r="H209" t="s">
        <v>8246</v>
      </c>
      <c r="I209">
        <v>1417273140</v>
      </c>
      <c r="J209">
        <v>1413609292</v>
      </c>
      <c r="K209" t="b">
        <v>1</v>
      </c>
      <c r="L209">
        <v>13</v>
      </c>
      <c r="M209" t="b">
        <v>0</v>
      </c>
      <c r="N209" t="s">
        <v>8285</v>
      </c>
      <c r="O209" s="6">
        <f t="shared" si="18"/>
        <v>0.46</v>
      </c>
      <c r="P209">
        <f t="shared" si="19"/>
        <v>88.31</v>
      </c>
      <c r="Q209" t="str">
        <f t="shared" si="20"/>
        <v>photography</v>
      </c>
      <c r="R209" t="str">
        <f t="shared" si="21"/>
        <v>photobooks</v>
      </c>
      <c r="S209" s="9">
        <f t="shared" si="22"/>
        <v>41930.218657407408</v>
      </c>
      <c r="T209" s="8">
        <f t="shared" si="23"/>
        <v>41972.624305555553</v>
      </c>
    </row>
    <row r="210" spans="1:20" ht="43.2">
      <c r="A210">
        <v>3207</v>
      </c>
      <c r="B210" s="3" t="s">
        <v>3207</v>
      </c>
      <c r="C210" s="3" t="s">
        <v>7317</v>
      </c>
      <c r="D210">
        <v>5500</v>
      </c>
      <c r="E210">
        <v>2550</v>
      </c>
      <c r="F210" t="s">
        <v>8221</v>
      </c>
      <c r="G210" t="s">
        <v>8224</v>
      </c>
      <c r="H210" t="s">
        <v>8246</v>
      </c>
      <c r="I210">
        <v>1429767607</v>
      </c>
      <c r="J210">
        <v>1424587207</v>
      </c>
      <c r="K210" t="b">
        <v>0</v>
      </c>
      <c r="L210">
        <v>36</v>
      </c>
      <c r="M210" t="b">
        <v>0</v>
      </c>
      <c r="N210" t="s">
        <v>8305</v>
      </c>
      <c r="O210" s="6">
        <f t="shared" si="18"/>
        <v>0.46</v>
      </c>
      <c r="P210">
        <f t="shared" si="19"/>
        <v>70.83</v>
      </c>
      <c r="Q210" t="str">
        <f t="shared" si="20"/>
        <v>theater</v>
      </c>
      <c r="R210" t="str">
        <f t="shared" si="21"/>
        <v>musical</v>
      </c>
      <c r="S210" s="9">
        <f t="shared" si="22"/>
        <v>42057.277858796297</v>
      </c>
      <c r="T210" s="8">
        <f t="shared" si="23"/>
        <v>42117.236192129625</v>
      </c>
    </row>
    <row r="211" spans="1:20" ht="43.2">
      <c r="A211">
        <v>211</v>
      </c>
      <c r="B211" s="3" t="s">
        <v>213</v>
      </c>
      <c r="C211" s="3" t="s">
        <v>4321</v>
      </c>
      <c r="D211">
        <v>5000</v>
      </c>
      <c r="E211">
        <v>2230</v>
      </c>
      <c r="F211" t="s">
        <v>8221</v>
      </c>
      <c r="G211" t="s">
        <v>8224</v>
      </c>
      <c r="H211" t="s">
        <v>8246</v>
      </c>
      <c r="I211">
        <v>1442634617</v>
      </c>
      <c r="J211">
        <v>1440042617</v>
      </c>
      <c r="K211" t="b">
        <v>0</v>
      </c>
      <c r="L211">
        <v>12</v>
      </c>
      <c r="M211" t="b">
        <v>0</v>
      </c>
      <c r="N211" t="s">
        <v>8268</v>
      </c>
      <c r="O211" s="6">
        <f t="shared" si="18"/>
        <v>0.45</v>
      </c>
      <c r="P211">
        <f t="shared" si="19"/>
        <v>185.83</v>
      </c>
      <c r="Q211" t="str">
        <f t="shared" si="20"/>
        <v>film &amp; video</v>
      </c>
      <c r="R211" t="str">
        <f t="shared" si="21"/>
        <v>drama</v>
      </c>
      <c r="S211" s="9">
        <f t="shared" si="22"/>
        <v>42236.159918981481</v>
      </c>
      <c r="T211" s="8">
        <f t="shared" si="23"/>
        <v>42266.159918981481</v>
      </c>
    </row>
    <row r="212" spans="1:20" ht="43.2">
      <c r="A212">
        <v>1556</v>
      </c>
      <c r="B212" s="3" t="s">
        <v>1557</v>
      </c>
      <c r="C212" s="3" t="s">
        <v>5666</v>
      </c>
      <c r="D212">
        <v>1500</v>
      </c>
      <c r="E212">
        <v>677</v>
      </c>
      <c r="F212" t="s">
        <v>8221</v>
      </c>
      <c r="G212" t="s">
        <v>8229</v>
      </c>
      <c r="H212" t="s">
        <v>8251</v>
      </c>
      <c r="I212">
        <v>1467603624</v>
      </c>
      <c r="J212">
        <v>1465011624</v>
      </c>
      <c r="K212" t="b">
        <v>0</v>
      </c>
      <c r="L212">
        <v>12</v>
      </c>
      <c r="M212" t="b">
        <v>0</v>
      </c>
      <c r="N212" t="s">
        <v>8289</v>
      </c>
      <c r="O212" s="6">
        <f t="shared" si="18"/>
        <v>0.45</v>
      </c>
      <c r="P212">
        <f t="shared" si="19"/>
        <v>56.42</v>
      </c>
      <c r="Q212" t="str">
        <f t="shared" si="20"/>
        <v>photography</v>
      </c>
      <c r="R212" t="str">
        <f t="shared" si="21"/>
        <v>nature</v>
      </c>
      <c r="S212" s="9">
        <f t="shared" si="22"/>
        <v>42525.153055555551</v>
      </c>
      <c r="T212" s="8">
        <f t="shared" si="23"/>
        <v>42555.153055555551</v>
      </c>
    </row>
    <row r="213" spans="1:20" ht="43.2">
      <c r="A213">
        <v>1007</v>
      </c>
      <c r="B213" s="3" t="s">
        <v>1008</v>
      </c>
      <c r="C213" s="3" t="s">
        <v>5117</v>
      </c>
      <c r="D213">
        <v>30000</v>
      </c>
      <c r="E213">
        <v>13296</v>
      </c>
      <c r="F213" t="s">
        <v>8220</v>
      </c>
      <c r="G213" t="s">
        <v>8224</v>
      </c>
      <c r="H213" t="s">
        <v>8246</v>
      </c>
      <c r="I213">
        <v>1481727623</v>
      </c>
      <c r="J213">
        <v>1478095223</v>
      </c>
      <c r="K213" t="b">
        <v>0</v>
      </c>
      <c r="L213">
        <v>76</v>
      </c>
      <c r="M213" t="b">
        <v>0</v>
      </c>
      <c r="N213" t="s">
        <v>8273</v>
      </c>
      <c r="O213" s="6">
        <f t="shared" si="18"/>
        <v>0.44</v>
      </c>
      <c r="P213">
        <f t="shared" si="19"/>
        <v>174.95</v>
      </c>
      <c r="Q213" t="str">
        <f t="shared" si="20"/>
        <v>technology</v>
      </c>
      <c r="R213" t="str">
        <f t="shared" si="21"/>
        <v>wearables</v>
      </c>
      <c r="S213" s="9">
        <f t="shared" si="22"/>
        <v>42676.583599537036</v>
      </c>
      <c r="T213" s="8">
        <f t="shared" si="23"/>
        <v>42718.6252662037</v>
      </c>
    </row>
    <row r="214" spans="1:20" ht="57.6">
      <c r="A214">
        <v>3935</v>
      </c>
      <c r="B214" s="3" t="s">
        <v>3932</v>
      </c>
      <c r="C214" s="3" t="s">
        <v>8043</v>
      </c>
      <c r="D214">
        <v>3000</v>
      </c>
      <c r="E214">
        <v>1315</v>
      </c>
      <c r="F214" t="s">
        <v>8221</v>
      </c>
      <c r="G214" t="s">
        <v>8225</v>
      </c>
      <c r="H214" t="s">
        <v>8247</v>
      </c>
      <c r="I214">
        <v>1443973546</v>
      </c>
      <c r="J214">
        <v>1438789546</v>
      </c>
      <c r="K214" t="b">
        <v>0</v>
      </c>
      <c r="L214">
        <v>23</v>
      </c>
      <c r="M214" t="b">
        <v>0</v>
      </c>
      <c r="N214" t="s">
        <v>8271</v>
      </c>
      <c r="O214" s="6">
        <f t="shared" si="18"/>
        <v>0.44</v>
      </c>
      <c r="P214">
        <f t="shared" si="19"/>
        <v>57.17</v>
      </c>
      <c r="Q214" t="str">
        <f t="shared" si="20"/>
        <v>theater</v>
      </c>
      <c r="R214" t="str">
        <f t="shared" si="21"/>
        <v>plays</v>
      </c>
      <c r="S214" s="9">
        <f t="shared" si="22"/>
        <v>42221.656782407408</v>
      </c>
      <c r="T214" s="8">
        <f t="shared" si="23"/>
        <v>42281.656782407408</v>
      </c>
    </row>
    <row r="215" spans="1:20" ht="43.2">
      <c r="A215">
        <v>954</v>
      </c>
      <c r="B215" s="3" t="s">
        <v>955</v>
      </c>
      <c r="C215" s="3" t="s">
        <v>5064</v>
      </c>
      <c r="D215">
        <v>15000</v>
      </c>
      <c r="E215">
        <v>6511</v>
      </c>
      <c r="F215" t="s">
        <v>8221</v>
      </c>
      <c r="G215" t="s">
        <v>8224</v>
      </c>
      <c r="H215" t="s">
        <v>8246</v>
      </c>
      <c r="I215">
        <v>1440100839</v>
      </c>
      <c r="J215">
        <v>1436472039</v>
      </c>
      <c r="K215" t="b">
        <v>0</v>
      </c>
      <c r="L215">
        <v>73</v>
      </c>
      <c r="M215" t="b">
        <v>0</v>
      </c>
      <c r="N215" t="s">
        <v>8273</v>
      </c>
      <c r="O215" s="6">
        <f t="shared" si="18"/>
        <v>0.43</v>
      </c>
      <c r="P215">
        <f t="shared" si="19"/>
        <v>89.19</v>
      </c>
      <c r="Q215" t="str">
        <f t="shared" si="20"/>
        <v>technology</v>
      </c>
      <c r="R215" t="str">
        <f t="shared" si="21"/>
        <v>wearables</v>
      </c>
      <c r="S215" s="9">
        <f t="shared" si="22"/>
        <v>42194.833784722221</v>
      </c>
      <c r="T215" s="8">
        <f t="shared" si="23"/>
        <v>42236.833784722221</v>
      </c>
    </row>
    <row r="216" spans="1:20" ht="43.2">
      <c r="A216">
        <v>1717</v>
      </c>
      <c r="B216" s="3" t="s">
        <v>1718</v>
      </c>
      <c r="C216" s="3" t="s">
        <v>5827</v>
      </c>
      <c r="D216">
        <v>3265</v>
      </c>
      <c r="E216">
        <v>1395</v>
      </c>
      <c r="F216" t="s">
        <v>8221</v>
      </c>
      <c r="G216" t="s">
        <v>8224</v>
      </c>
      <c r="H216" t="s">
        <v>8246</v>
      </c>
      <c r="I216">
        <v>1461211200</v>
      </c>
      <c r="J216">
        <v>1459467238</v>
      </c>
      <c r="K216" t="b">
        <v>0</v>
      </c>
      <c r="L216">
        <v>41</v>
      </c>
      <c r="M216" t="b">
        <v>0</v>
      </c>
      <c r="N216" t="s">
        <v>8293</v>
      </c>
      <c r="O216" s="6">
        <f t="shared" si="18"/>
        <v>0.43</v>
      </c>
      <c r="P216">
        <f t="shared" si="19"/>
        <v>34.020000000000003</v>
      </c>
      <c r="Q216" t="str">
        <f t="shared" si="20"/>
        <v>music</v>
      </c>
      <c r="R216" t="str">
        <f t="shared" si="21"/>
        <v>faith</v>
      </c>
      <c r="S216" s="9">
        <f t="shared" si="22"/>
        <v>42460.981921296298</v>
      </c>
      <c r="T216" s="8">
        <f t="shared" si="23"/>
        <v>42481.166666666672</v>
      </c>
    </row>
    <row r="217" spans="1:20" ht="43.2">
      <c r="A217">
        <v>1864</v>
      </c>
      <c r="B217" s="3" t="s">
        <v>1865</v>
      </c>
      <c r="C217" s="3" t="s">
        <v>5974</v>
      </c>
      <c r="D217">
        <v>6500</v>
      </c>
      <c r="E217">
        <v>2788</v>
      </c>
      <c r="F217" t="s">
        <v>8221</v>
      </c>
      <c r="G217" t="s">
        <v>8224</v>
      </c>
      <c r="H217" t="s">
        <v>8246</v>
      </c>
      <c r="I217">
        <v>1399223500</v>
      </c>
      <c r="J217">
        <v>1396631500</v>
      </c>
      <c r="K217" t="b">
        <v>0</v>
      </c>
      <c r="L217">
        <v>48</v>
      </c>
      <c r="M217" t="b">
        <v>0</v>
      </c>
      <c r="N217" t="s">
        <v>8283</v>
      </c>
      <c r="O217" s="6">
        <f t="shared" si="18"/>
        <v>0.43</v>
      </c>
      <c r="P217">
        <f t="shared" si="19"/>
        <v>58.08</v>
      </c>
      <c r="Q217" t="str">
        <f t="shared" si="20"/>
        <v>games</v>
      </c>
      <c r="R217" t="str">
        <f t="shared" si="21"/>
        <v>mobile games</v>
      </c>
      <c r="S217" s="9">
        <f t="shared" si="22"/>
        <v>41733.716435185182</v>
      </c>
      <c r="T217" s="8">
        <f t="shared" si="23"/>
        <v>41763.716435185182</v>
      </c>
    </row>
    <row r="218" spans="1:20" ht="43.2">
      <c r="A218">
        <v>1906</v>
      </c>
      <c r="B218" s="3" t="s">
        <v>1907</v>
      </c>
      <c r="C218" s="3" t="s">
        <v>6016</v>
      </c>
      <c r="D218">
        <v>50000</v>
      </c>
      <c r="E218">
        <v>21380</v>
      </c>
      <c r="F218" t="s">
        <v>8221</v>
      </c>
      <c r="G218" t="s">
        <v>8224</v>
      </c>
      <c r="H218" t="s">
        <v>8246</v>
      </c>
      <c r="I218">
        <v>1466697983</v>
      </c>
      <c r="J218">
        <v>1464105983</v>
      </c>
      <c r="K218" t="b">
        <v>0</v>
      </c>
      <c r="L218">
        <v>99</v>
      </c>
      <c r="M218" t="b">
        <v>0</v>
      </c>
      <c r="N218" t="s">
        <v>8294</v>
      </c>
      <c r="O218" s="6">
        <f t="shared" si="18"/>
        <v>0.43</v>
      </c>
      <c r="P218">
        <f t="shared" si="19"/>
        <v>215.96</v>
      </c>
      <c r="Q218" t="str">
        <f t="shared" si="20"/>
        <v>technology</v>
      </c>
      <c r="R218" t="str">
        <f t="shared" si="21"/>
        <v>gadgets</v>
      </c>
      <c r="S218" s="9">
        <f t="shared" si="22"/>
        <v>42514.671099537038</v>
      </c>
      <c r="T218" s="8">
        <f t="shared" si="23"/>
        <v>42544.671099537038</v>
      </c>
    </row>
    <row r="219" spans="1:20" ht="43.2">
      <c r="A219">
        <v>1920</v>
      </c>
      <c r="B219" s="3" t="s">
        <v>1921</v>
      </c>
      <c r="C219" s="3" t="s">
        <v>6030</v>
      </c>
      <c r="D219">
        <v>10000</v>
      </c>
      <c r="E219">
        <v>4303</v>
      </c>
      <c r="F219" t="s">
        <v>8221</v>
      </c>
      <c r="G219" t="s">
        <v>8225</v>
      </c>
      <c r="H219" t="s">
        <v>8247</v>
      </c>
      <c r="I219">
        <v>1445468400</v>
      </c>
      <c r="J219">
        <v>1443042061</v>
      </c>
      <c r="K219" t="b">
        <v>0</v>
      </c>
      <c r="L219">
        <v>105</v>
      </c>
      <c r="M219" t="b">
        <v>0</v>
      </c>
      <c r="N219" t="s">
        <v>8294</v>
      </c>
      <c r="O219" s="6">
        <f t="shared" si="18"/>
        <v>0.43</v>
      </c>
      <c r="P219">
        <f t="shared" si="19"/>
        <v>40.98</v>
      </c>
      <c r="Q219" t="str">
        <f t="shared" si="20"/>
        <v>technology</v>
      </c>
      <c r="R219" t="str">
        <f t="shared" si="21"/>
        <v>gadgets</v>
      </c>
      <c r="S219" s="9">
        <f t="shared" si="22"/>
        <v>42270.875706018516</v>
      </c>
      <c r="T219" s="8">
        <f t="shared" si="23"/>
        <v>42298.958333333328</v>
      </c>
    </row>
    <row r="220" spans="1:20" ht="43.2">
      <c r="A220">
        <v>196</v>
      </c>
      <c r="B220" s="3" t="s">
        <v>198</v>
      </c>
      <c r="C220" s="3" t="s">
        <v>4306</v>
      </c>
      <c r="D220">
        <v>3500</v>
      </c>
      <c r="E220">
        <v>1465</v>
      </c>
      <c r="F220" t="s">
        <v>8221</v>
      </c>
      <c r="G220" t="s">
        <v>8225</v>
      </c>
      <c r="H220" t="s">
        <v>8247</v>
      </c>
      <c r="I220">
        <v>1444510800</v>
      </c>
      <c r="J220">
        <v>1442062898</v>
      </c>
      <c r="K220" t="b">
        <v>0</v>
      </c>
      <c r="L220">
        <v>19</v>
      </c>
      <c r="M220" t="b">
        <v>0</v>
      </c>
      <c r="N220" t="s">
        <v>8268</v>
      </c>
      <c r="O220" s="6">
        <f t="shared" si="18"/>
        <v>0.42</v>
      </c>
      <c r="P220">
        <f t="shared" si="19"/>
        <v>77.11</v>
      </c>
      <c r="Q220" t="str">
        <f t="shared" si="20"/>
        <v>film &amp; video</v>
      </c>
      <c r="R220" t="str">
        <f t="shared" si="21"/>
        <v>drama</v>
      </c>
      <c r="S220" s="9">
        <f t="shared" si="22"/>
        <v>42259.542800925927</v>
      </c>
      <c r="T220" s="8">
        <f t="shared" si="23"/>
        <v>42287.875</v>
      </c>
    </row>
    <row r="221" spans="1:20" ht="43.2">
      <c r="A221">
        <v>864</v>
      </c>
      <c r="B221" s="3" t="s">
        <v>865</v>
      </c>
      <c r="C221" s="3" t="s">
        <v>4974</v>
      </c>
      <c r="D221">
        <v>6500</v>
      </c>
      <c r="E221">
        <v>2700</v>
      </c>
      <c r="F221" t="s">
        <v>8221</v>
      </c>
      <c r="G221" t="s">
        <v>8224</v>
      </c>
      <c r="H221" t="s">
        <v>8246</v>
      </c>
      <c r="I221">
        <v>1381917540</v>
      </c>
      <c r="J221">
        <v>1379990038</v>
      </c>
      <c r="K221" t="b">
        <v>0</v>
      </c>
      <c r="L221">
        <v>79</v>
      </c>
      <c r="M221" t="b">
        <v>0</v>
      </c>
      <c r="N221" t="s">
        <v>8278</v>
      </c>
      <c r="O221" s="6">
        <f t="shared" si="18"/>
        <v>0.42</v>
      </c>
      <c r="P221">
        <f t="shared" si="19"/>
        <v>34.18</v>
      </c>
      <c r="Q221" t="str">
        <f t="shared" si="20"/>
        <v>music</v>
      </c>
      <c r="R221" t="str">
        <f t="shared" si="21"/>
        <v>jazz</v>
      </c>
      <c r="S221" s="9">
        <f t="shared" si="22"/>
        <v>41541.106921296298</v>
      </c>
      <c r="T221" s="8">
        <f t="shared" si="23"/>
        <v>41563.415972222225</v>
      </c>
    </row>
    <row r="222" spans="1:20" ht="43.2">
      <c r="A222">
        <v>961</v>
      </c>
      <c r="B222" s="3" t="s">
        <v>962</v>
      </c>
      <c r="C222" s="3" t="s">
        <v>5071</v>
      </c>
      <c r="D222">
        <v>95000</v>
      </c>
      <c r="E222">
        <v>40079</v>
      </c>
      <c r="F222" t="s">
        <v>8221</v>
      </c>
      <c r="G222" t="s">
        <v>8224</v>
      </c>
      <c r="H222" t="s">
        <v>8246</v>
      </c>
      <c r="I222">
        <v>1487617200</v>
      </c>
      <c r="J222">
        <v>1483634335</v>
      </c>
      <c r="K222" t="b">
        <v>0</v>
      </c>
      <c r="L222">
        <v>110</v>
      </c>
      <c r="M222" t="b">
        <v>0</v>
      </c>
      <c r="N222" t="s">
        <v>8273</v>
      </c>
      <c r="O222" s="6">
        <f t="shared" si="18"/>
        <v>0.42</v>
      </c>
      <c r="P222">
        <f t="shared" si="19"/>
        <v>364.35</v>
      </c>
      <c r="Q222" t="str">
        <f t="shared" si="20"/>
        <v>technology</v>
      </c>
      <c r="R222" t="str">
        <f t="shared" si="21"/>
        <v>wearables</v>
      </c>
      <c r="S222" s="9">
        <f t="shared" si="22"/>
        <v>42740.693692129629</v>
      </c>
      <c r="T222" s="8">
        <f t="shared" si="23"/>
        <v>42786.791666666672</v>
      </c>
    </row>
    <row r="223" spans="1:20" ht="28.8">
      <c r="A223">
        <v>1987</v>
      </c>
      <c r="B223" s="3" t="s">
        <v>1988</v>
      </c>
      <c r="C223" s="3" t="s">
        <v>6097</v>
      </c>
      <c r="D223">
        <v>5500</v>
      </c>
      <c r="E223">
        <v>2336</v>
      </c>
      <c r="F223" t="s">
        <v>8221</v>
      </c>
      <c r="G223" t="s">
        <v>8225</v>
      </c>
      <c r="H223" t="s">
        <v>8247</v>
      </c>
      <c r="I223">
        <v>1425223276</v>
      </c>
      <c r="J223">
        <v>1422631276</v>
      </c>
      <c r="K223" t="b">
        <v>0</v>
      </c>
      <c r="L223">
        <v>28</v>
      </c>
      <c r="M223" t="b">
        <v>0</v>
      </c>
      <c r="N223" t="s">
        <v>8296</v>
      </c>
      <c r="O223" s="6">
        <f t="shared" si="18"/>
        <v>0.42</v>
      </c>
      <c r="P223">
        <f t="shared" si="19"/>
        <v>83.43</v>
      </c>
      <c r="Q223" t="str">
        <f t="shared" si="20"/>
        <v>photography</v>
      </c>
      <c r="R223" t="str">
        <f t="shared" si="21"/>
        <v>people</v>
      </c>
      <c r="S223" s="9">
        <f t="shared" si="22"/>
        <v>42034.639768518522</v>
      </c>
      <c r="T223" s="8">
        <f t="shared" si="23"/>
        <v>42064.639768518522</v>
      </c>
    </row>
    <row r="224" spans="1:20" ht="43.2">
      <c r="A224">
        <v>2854</v>
      </c>
      <c r="B224" s="3" t="s">
        <v>2854</v>
      </c>
      <c r="C224" s="3" t="s">
        <v>6964</v>
      </c>
      <c r="D224">
        <v>1000</v>
      </c>
      <c r="E224">
        <v>417</v>
      </c>
      <c r="F224" t="s">
        <v>8221</v>
      </c>
      <c r="G224" t="s">
        <v>8225</v>
      </c>
      <c r="H224" t="s">
        <v>8247</v>
      </c>
      <c r="I224">
        <v>1431018719</v>
      </c>
      <c r="J224">
        <v>1429290719</v>
      </c>
      <c r="K224" t="b">
        <v>0</v>
      </c>
      <c r="L224">
        <v>14</v>
      </c>
      <c r="M224" t="b">
        <v>0</v>
      </c>
      <c r="N224" t="s">
        <v>8271</v>
      </c>
      <c r="O224" s="6">
        <f t="shared" si="18"/>
        <v>0.42</v>
      </c>
      <c r="P224">
        <f t="shared" si="19"/>
        <v>29.79</v>
      </c>
      <c r="Q224" t="str">
        <f t="shared" si="20"/>
        <v>theater</v>
      </c>
      <c r="R224" t="str">
        <f t="shared" si="21"/>
        <v>plays</v>
      </c>
      <c r="S224" s="9">
        <f t="shared" si="22"/>
        <v>42111.71665509259</v>
      </c>
      <c r="T224" s="8">
        <f t="shared" si="23"/>
        <v>42131.71665509259</v>
      </c>
    </row>
    <row r="225" spans="1:20" ht="57.6">
      <c r="A225">
        <v>2868</v>
      </c>
      <c r="B225" s="3" t="s">
        <v>2868</v>
      </c>
      <c r="C225" s="3" t="s">
        <v>6978</v>
      </c>
      <c r="D225">
        <v>15000</v>
      </c>
      <c r="E225">
        <v>6301.76</v>
      </c>
      <c r="F225" t="s">
        <v>8221</v>
      </c>
      <c r="G225" t="s">
        <v>8224</v>
      </c>
      <c r="H225" t="s">
        <v>8246</v>
      </c>
      <c r="I225">
        <v>1475697054</v>
      </c>
      <c r="J225">
        <v>1473105054</v>
      </c>
      <c r="K225" t="b">
        <v>0</v>
      </c>
      <c r="L225">
        <v>60</v>
      </c>
      <c r="M225" t="b">
        <v>0</v>
      </c>
      <c r="N225" t="s">
        <v>8271</v>
      </c>
      <c r="O225" s="6">
        <f t="shared" si="18"/>
        <v>0.42</v>
      </c>
      <c r="P225">
        <f t="shared" si="19"/>
        <v>105.03</v>
      </c>
      <c r="Q225" t="str">
        <f t="shared" si="20"/>
        <v>theater</v>
      </c>
      <c r="R225" t="str">
        <f t="shared" si="21"/>
        <v>plays</v>
      </c>
      <c r="S225" s="9">
        <f t="shared" si="22"/>
        <v>42618.827013888891</v>
      </c>
      <c r="T225" s="8">
        <f t="shared" si="23"/>
        <v>42648.827013888891</v>
      </c>
    </row>
    <row r="226" spans="1:20" ht="43.2">
      <c r="A226">
        <v>3105</v>
      </c>
      <c r="B226" s="3" t="s">
        <v>3105</v>
      </c>
      <c r="C226" s="3" t="s">
        <v>7215</v>
      </c>
      <c r="D226">
        <v>5845</v>
      </c>
      <c r="E226">
        <v>2476</v>
      </c>
      <c r="F226" t="s">
        <v>8221</v>
      </c>
      <c r="G226" t="s">
        <v>8224</v>
      </c>
      <c r="H226" t="s">
        <v>8246</v>
      </c>
      <c r="I226">
        <v>1413694800</v>
      </c>
      <c r="J226">
        <v>1408986916</v>
      </c>
      <c r="K226" t="b">
        <v>0</v>
      </c>
      <c r="L226">
        <v>31</v>
      </c>
      <c r="M226" t="b">
        <v>0</v>
      </c>
      <c r="N226" t="s">
        <v>8303</v>
      </c>
      <c r="O226" s="6">
        <f t="shared" si="18"/>
        <v>0.42</v>
      </c>
      <c r="P226">
        <f t="shared" si="19"/>
        <v>79.87</v>
      </c>
      <c r="Q226" t="str">
        <f t="shared" si="20"/>
        <v>theater</v>
      </c>
      <c r="R226" t="str">
        <f t="shared" si="21"/>
        <v>spaces</v>
      </c>
      <c r="S226" s="9">
        <f t="shared" si="22"/>
        <v>41876.718935185185</v>
      </c>
      <c r="T226" s="8">
        <f t="shared" si="23"/>
        <v>41931.208333333336</v>
      </c>
    </row>
    <row r="227" spans="1:20" ht="57.6">
      <c r="A227">
        <v>769</v>
      </c>
      <c r="B227" s="3" t="s">
        <v>770</v>
      </c>
      <c r="C227" s="3" t="s">
        <v>4879</v>
      </c>
      <c r="D227">
        <v>4000</v>
      </c>
      <c r="E227">
        <v>1656</v>
      </c>
      <c r="F227" t="s">
        <v>8221</v>
      </c>
      <c r="G227" t="s">
        <v>8224</v>
      </c>
      <c r="H227" t="s">
        <v>8246</v>
      </c>
      <c r="I227">
        <v>1388102094</v>
      </c>
      <c r="J227">
        <v>1385510094</v>
      </c>
      <c r="K227" t="b">
        <v>0</v>
      </c>
      <c r="L227">
        <v>52</v>
      </c>
      <c r="M227" t="b">
        <v>0</v>
      </c>
      <c r="N227" t="s">
        <v>8275</v>
      </c>
      <c r="O227" s="6">
        <f t="shared" si="18"/>
        <v>0.41</v>
      </c>
      <c r="P227">
        <f t="shared" si="19"/>
        <v>31.85</v>
      </c>
      <c r="Q227" t="str">
        <f t="shared" si="20"/>
        <v>publishing</v>
      </c>
      <c r="R227" t="str">
        <f t="shared" si="21"/>
        <v>fiction</v>
      </c>
      <c r="S227" s="9">
        <f t="shared" si="22"/>
        <v>41604.996458333335</v>
      </c>
      <c r="T227" s="8">
        <f t="shared" si="23"/>
        <v>41634.996458333335</v>
      </c>
    </row>
    <row r="228" spans="1:20" ht="28.8">
      <c r="A228">
        <v>876</v>
      </c>
      <c r="B228" s="3" t="s">
        <v>877</v>
      </c>
      <c r="C228" s="3" t="s">
        <v>4986</v>
      </c>
      <c r="D228">
        <v>3152</v>
      </c>
      <c r="E228">
        <v>1286</v>
      </c>
      <c r="F228" t="s">
        <v>8221</v>
      </c>
      <c r="G228" t="s">
        <v>8225</v>
      </c>
      <c r="H228" t="s">
        <v>8247</v>
      </c>
      <c r="I228">
        <v>1359978927</v>
      </c>
      <c r="J228">
        <v>1357127727</v>
      </c>
      <c r="K228" t="b">
        <v>0</v>
      </c>
      <c r="L228">
        <v>45</v>
      </c>
      <c r="M228" t="b">
        <v>0</v>
      </c>
      <c r="N228" t="s">
        <v>8278</v>
      </c>
      <c r="O228" s="6">
        <f t="shared" si="18"/>
        <v>0.41</v>
      </c>
      <c r="P228">
        <f t="shared" si="19"/>
        <v>28.58</v>
      </c>
      <c r="Q228" t="str">
        <f t="shared" si="20"/>
        <v>music</v>
      </c>
      <c r="R228" t="str">
        <f t="shared" si="21"/>
        <v>jazz</v>
      </c>
      <c r="S228" s="9">
        <f t="shared" si="22"/>
        <v>41276.496840277774</v>
      </c>
      <c r="T228" s="8">
        <f t="shared" si="23"/>
        <v>41309.496840277774</v>
      </c>
    </row>
    <row r="229" spans="1:20" ht="43.2">
      <c r="A229">
        <v>886</v>
      </c>
      <c r="B229" s="3" t="s">
        <v>887</v>
      </c>
      <c r="C229" s="3" t="s">
        <v>4996</v>
      </c>
      <c r="D229">
        <v>500</v>
      </c>
      <c r="E229">
        <v>205</v>
      </c>
      <c r="F229" t="s">
        <v>8221</v>
      </c>
      <c r="G229" t="s">
        <v>8224</v>
      </c>
      <c r="H229" t="s">
        <v>8246</v>
      </c>
      <c r="I229">
        <v>1473972813</v>
      </c>
      <c r="J229">
        <v>1471812813</v>
      </c>
      <c r="K229" t="b">
        <v>0</v>
      </c>
      <c r="L229">
        <v>7</v>
      </c>
      <c r="M229" t="b">
        <v>0</v>
      </c>
      <c r="N229" t="s">
        <v>8279</v>
      </c>
      <c r="O229" s="6">
        <f t="shared" si="18"/>
        <v>0.41</v>
      </c>
      <c r="P229">
        <f t="shared" si="19"/>
        <v>29.29</v>
      </c>
      <c r="Q229" t="str">
        <f t="shared" si="20"/>
        <v>music</v>
      </c>
      <c r="R229" t="str">
        <f t="shared" si="21"/>
        <v>indie rock</v>
      </c>
      <c r="S229" s="9">
        <f t="shared" si="22"/>
        <v>42603.870520833334</v>
      </c>
      <c r="T229" s="8">
        <f t="shared" si="23"/>
        <v>42628.870520833334</v>
      </c>
    </row>
    <row r="230" spans="1:20" ht="43.2">
      <c r="A230">
        <v>892</v>
      </c>
      <c r="B230" s="3" t="s">
        <v>893</v>
      </c>
      <c r="C230" s="3" t="s">
        <v>5002</v>
      </c>
      <c r="D230">
        <v>6000</v>
      </c>
      <c r="E230">
        <v>2445</v>
      </c>
      <c r="F230" t="s">
        <v>8221</v>
      </c>
      <c r="G230" t="s">
        <v>8224</v>
      </c>
      <c r="H230" t="s">
        <v>8246</v>
      </c>
      <c r="I230">
        <v>1280635200</v>
      </c>
      <c r="J230">
        <v>1273121283</v>
      </c>
      <c r="K230" t="b">
        <v>0</v>
      </c>
      <c r="L230">
        <v>17</v>
      </c>
      <c r="M230" t="b">
        <v>0</v>
      </c>
      <c r="N230" t="s">
        <v>8279</v>
      </c>
      <c r="O230" s="6">
        <f t="shared" si="18"/>
        <v>0.41</v>
      </c>
      <c r="P230">
        <f t="shared" si="19"/>
        <v>143.82</v>
      </c>
      <c r="Q230" t="str">
        <f t="shared" si="20"/>
        <v>music</v>
      </c>
      <c r="R230" t="str">
        <f t="shared" si="21"/>
        <v>indie rock</v>
      </c>
      <c r="S230" s="9">
        <f t="shared" si="22"/>
        <v>40304.20003472222</v>
      </c>
      <c r="T230" s="8">
        <f t="shared" si="23"/>
        <v>40391.166666666664</v>
      </c>
    </row>
    <row r="231" spans="1:20" ht="43.2">
      <c r="A231">
        <v>1106</v>
      </c>
      <c r="B231" s="3" t="s">
        <v>1107</v>
      </c>
      <c r="C231" s="3" t="s">
        <v>5216</v>
      </c>
      <c r="D231">
        <v>400</v>
      </c>
      <c r="E231">
        <v>165</v>
      </c>
      <c r="F231" t="s">
        <v>8221</v>
      </c>
      <c r="G231" t="s">
        <v>8224</v>
      </c>
      <c r="H231" t="s">
        <v>8246</v>
      </c>
      <c r="I231">
        <v>1333557975</v>
      </c>
      <c r="J231">
        <v>1330969575</v>
      </c>
      <c r="K231" t="b">
        <v>0</v>
      </c>
      <c r="L231">
        <v>7</v>
      </c>
      <c r="M231" t="b">
        <v>0</v>
      </c>
      <c r="N231" t="s">
        <v>8282</v>
      </c>
      <c r="O231" s="6">
        <f t="shared" si="18"/>
        <v>0.41</v>
      </c>
      <c r="P231">
        <f t="shared" si="19"/>
        <v>23.57</v>
      </c>
      <c r="Q231" t="str">
        <f t="shared" si="20"/>
        <v>games</v>
      </c>
      <c r="R231" t="str">
        <f t="shared" si="21"/>
        <v>video games</v>
      </c>
      <c r="S231" s="9">
        <f t="shared" si="22"/>
        <v>40973.740451388891</v>
      </c>
      <c r="T231" s="8">
        <f t="shared" si="23"/>
        <v>41003.698784722219</v>
      </c>
    </row>
    <row r="232" spans="1:20" ht="28.8">
      <c r="A232">
        <v>1570</v>
      </c>
      <c r="B232" s="3" t="s">
        <v>1571</v>
      </c>
      <c r="C232" s="3" t="s">
        <v>5680</v>
      </c>
      <c r="D232">
        <v>6000</v>
      </c>
      <c r="E232">
        <v>2484</v>
      </c>
      <c r="F232" t="s">
        <v>8220</v>
      </c>
      <c r="G232" t="s">
        <v>8224</v>
      </c>
      <c r="H232" t="s">
        <v>8246</v>
      </c>
      <c r="I232">
        <v>1460140282</v>
      </c>
      <c r="J232">
        <v>1457551882</v>
      </c>
      <c r="K232" t="b">
        <v>0</v>
      </c>
      <c r="L232">
        <v>52</v>
      </c>
      <c r="M232" t="b">
        <v>0</v>
      </c>
      <c r="N232" t="s">
        <v>8290</v>
      </c>
      <c r="O232" s="6">
        <f t="shared" si="18"/>
        <v>0.41</v>
      </c>
      <c r="P232">
        <f t="shared" si="19"/>
        <v>47.77</v>
      </c>
      <c r="Q232" t="str">
        <f t="shared" si="20"/>
        <v>publishing</v>
      </c>
      <c r="R232" t="str">
        <f t="shared" si="21"/>
        <v>art books</v>
      </c>
      <c r="S232" s="9">
        <f t="shared" si="22"/>
        <v>42438.813449074078</v>
      </c>
      <c r="T232" s="8">
        <f t="shared" si="23"/>
        <v>42468.771782407406</v>
      </c>
    </row>
    <row r="233" spans="1:20" ht="43.2">
      <c r="A233">
        <v>1808</v>
      </c>
      <c r="B233" s="3" t="s">
        <v>1809</v>
      </c>
      <c r="C233" s="3" t="s">
        <v>5918</v>
      </c>
      <c r="D233">
        <v>28000</v>
      </c>
      <c r="E233">
        <v>11594</v>
      </c>
      <c r="F233" t="s">
        <v>8221</v>
      </c>
      <c r="G233" t="s">
        <v>8224</v>
      </c>
      <c r="H233" t="s">
        <v>8246</v>
      </c>
      <c r="I233">
        <v>1486830030</v>
      </c>
      <c r="J233">
        <v>1483806030</v>
      </c>
      <c r="K233" t="b">
        <v>1</v>
      </c>
      <c r="L233">
        <v>96</v>
      </c>
      <c r="M233" t="b">
        <v>0</v>
      </c>
      <c r="N233" t="s">
        <v>8285</v>
      </c>
      <c r="O233" s="6">
        <f t="shared" si="18"/>
        <v>0.41</v>
      </c>
      <c r="P233">
        <f t="shared" si="19"/>
        <v>120.77</v>
      </c>
      <c r="Q233" t="str">
        <f t="shared" si="20"/>
        <v>photography</v>
      </c>
      <c r="R233" t="str">
        <f t="shared" si="21"/>
        <v>photobooks</v>
      </c>
      <c r="S233" s="9">
        <f t="shared" si="22"/>
        <v>42742.680902777778</v>
      </c>
      <c r="T233" s="8">
        <f t="shared" si="23"/>
        <v>42777.680902777778</v>
      </c>
    </row>
    <row r="234" spans="1:20" ht="43.2">
      <c r="A234">
        <v>2406</v>
      </c>
      <c r="B234" s="3" t="s">
        <v>2407</v>
      </c>
      <c r="C234" s="3" t="s">
        <v>6516</v>
      </c>
      <c r="D234">
        <v>3250</v>
      </c>
      <c r="E234">
        <v>1345</v>
      </c>
      <c r="F234" t="s">
        <v>8221</v>
      </c>
      <c r="G234" t="s">
        <v>8224</v>
      </c>
      <c r="H234" t="s">
        <v>8246</v>
      </c>
      <c r="I234">
        <v>1421635190</v>
      </c>
      <c r="J234">
        <v>1418179190</v>
      </c>
      <c r="K234" t="b">
        <v>0</v>
      </c>
      <c r="L234">
        <v>16</v>
      </c>
      <c r="M234" t="b">
        <v>0</v>
      </c>
      <c r="N234" t="s">
        <v>8284</v>
      </c>
      <c r="O234" s="6">
        <f t="shared" si="18"/>
        <v>0.41</v>
      </c>
      <c r="P234">
        <f t="shared" si="19"/>
        <v>84.06</v>
      </c>
      <c r="Q234" t="str">
        <f t="shared" si="20"/>
        <v>food</v>
      </c>
      <c r="R234" t="str">
        <f t="shared" si="21"/>
        <v>food trucks</v>
      </c>
      <c r="S234" s="9">
        <f t="shared" si="22"/>
        <v>41983.110995370371</v>
      </c>
      <c r="T234" s="8">
        <f t="shared" si="23"/>
        <v>42023.110995370371</v>
      </c>
    </row>
    <row r="235" spans="1:20" ht="43.2">
      <c r="A235">
        <v>3844</v>
      </c>
      <c r="B235" s="3" t="s">
        <v>3841</v>
      </c>
      <c r="C235" s="3" t="s">
        <v>7953</v>
      </c>
      <c r="D235">
        <v>9800</v>
      </c>
      <c r="E235">
        <v>4066</v>
      </c>
      <c r="F235" t="s">
        <v>8221</v>
      </c>
      <c r="G235" t="s">
        <v>8224</v>
      </c>
      <c r="H235" t="s">
        <v>8246</v>
      </c>
      <c r="I235">
        <v>1401778740</v>
      </c>
      <c r="J235">
        <v>1399474134</v>
      </c>
      <c r="K235" t="b">
        <v>1</v>
      </c>
      <c r="L235">
        <v>50</v>
      </c>
      <c r="M235" t="b">
        <v>0</v>
      </c>
      <c r="N235" t="s">
        <v>8271</v>
      </c>
      <c r="O235" s="6">
        <f t="shared" si="18"/>
        <v>0.41</v>
      </c>
      <c r="P235">
        <f t="shared" si="19"/>
        <v>81.319999999999993</v>
      </c>
      <c r="Q235" t="str">
        <f t="shared" si="20"/>
        <v>theater</v>
      </c>
      <c r="R235" t="str">
        <f t="shared" si="21"/>
        <v>plays</v>
      </c>
      <c r="S235" s="9">
        <f t="shared" si="22"/>
        <v>41766.617291666669</v>
      </c>
      <c r="T235" s="8">
        <f t="shared" si="23"/>
        <v>41793.290972222225</v>
      </c>
    </row>
    <row r="236" spans="1:20" ht="28.8">
      <c r="A236">
        <v>177</v>
      </c>
      <c r="B236" s="3" t="s">
        <v>179</v>
      </c>
      <c r="C236" s="3" t="s">
        <v>4287</v>
      </c>
      <c r="D236">
        <v>450</v>
      </c>
      <c r="E236">
        <v>180</v>
      </c>
      <c r="F236" t="s">
        <v>8221</v>
      </c>
      <c r="G236" t="s">
        <v>8224</v>
      </c>
      <c r="H236" t="s">
        <v>8246</v>
      </c>
      <c r="I236">
        <v>1427155726</v>
      </c>
      <c r="J236">
        <v>1425690526</v>
      </c>
      <c r="K236" t="b">
        <v>0</v>
      </c>
      <c r="L236">
        <v>7</v>
      </c>
      <c r="M236" t="b">
        <v>0</v>
      </c>
      <c r="N236" t="s">
        <v>8268</v>
      </c>
      <c r="O236" s="6">
        <f t="shared" si="18"/>
        <v>0.4</v>
      </c>
      <c r="P236">
        <f t="shared" si="19"/>
        <v>25.71</v>
      </c>
      <c r="Q236" t="str">
        <f t="shared" si="20"/>
        <v>film &amp; video</v>
      </c>
      <c r="R236" t="str">
        <f t="shared" si="21"/>
        <v>drama</v>
      </c>
      <c r="S236" s="9">
        <f t="shared" si="22"/>
        <v>42070.047754629632</v>
      </c>
      <c r="T236" s="8">
        <f t="shared" si="23"/>
        <v>42087.00608796296</v>
      </c>
    </row>
    <row r="237" spans="1:20" ht="43.2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6">
        <f t="shared" si="18"/>
        <v>0.4</v>
      </c>
      <c r="P237">
        <f t="shared" si="19"/>
        <v>80.2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42136.035405092596</v>
      </c>
      <c r="T237" s="8">
        <f t="shared" si="23"/>
        <v>42176.035405092596</v>
      </c>
    </row>
    <row r="238" spans="1:20" ht="57.6">
      <c r="A238">
        <v>883</v>
      </c>
      <c r="B238" s="3" t="s">
        <v>884</v>
      </c>
      <c r="C238" s="3" t="s">
        <v>4993</v>
      </c>
      <c r="D238">
        <v>5000</v>
      </c>
      <c r="E238">
        <v>2001</v>
      </c>
      <c r="F238" t="s">
        <v>8221</v>
      </c>
      <c r="G238" t="s">
        <v>8224</v>
      </c>
      <c r="H238" t="s">
        <v>8246</v>
      </c>
      <c r="I238">
        <v>1456957635</v>
      </c>
      <c r="J238">
        <v>1451773635</v>
      </c>
      <c r="K238" t="b">
        <v>0</v>
      </c>
      <c r="L238">
        <v>24</v>
      </c>
      <c r="M238" t="b">
        <v>0</v>
      </c>
      <c r="N238" t="s">
        <v>8279</v>
      </c>
      <c r="O238" s="6">
        <f t="shared" si="18"/>
        <v>0.4</v>
      </c>
      <c r="P238">
        <f t="shared" si="19"/>
        <v>83.38</v>
      </c>
      <c r="Q238" t="str">
        <f t="shared" si="20"/>
        <v>music</v>
      </c>
      <c r="R238" t="str">
        <f t="shared" si="21"/>
        <v>indie rock</v>
      </c>
      <c r="S238" s="9">
        <f t="shared" si="22"/>
        <v>42371.935590277775</v>
      </c>
      <c r="T238" s="8">
        <f t="shared" si="23"/>
        <v>42431.935590277775</v>
      </c>
    </row>
    <row r="239" spans="1:20" ht="43.2">
      <c r="A239">
        <v>896</v>
      </c>
      <c r="B239" s="3" t="s">
        <v>897</v>
      </c>
      <c r="C239" s="3" t="s">
        <v>5006</v>
      </c>
      <c r="D239">
        <v>8000</v>
      </c>
      <c r="E239">
        <v>3200</v>
      </c>
      <c r="F239" t="s">
        <v>8221</v>
      </c>
      <c r="G239" t="s">
        <v>8224</v>
      </c>
      <c r="H239" t="s">
        <v>8246</v>
      </c>
      <c r="I239">
        <v>1440734400</v>
      </c>
      <c r="J239">
        <v>1438549026</v>
      </c>
      <c r="K239" t="b">
        <v>0</v>
      </c>
      <c r="L239">
        <v>72</v>
      </c>
      <c r="M239" t="b">
        <v>0</v>
      </c>
      <c r="N239" t="s">
        <v>8279</v>
      </c>
      <c r="O239" s="6">
        <f t="shared" si="18"/>
        <v>0.4</v>
      </c>
      <c r="P239">
        <f t="shared" si="19"/>
        <v>44.44</v>
      </c>
      <c r="Q239" t="str">
        <f t="shared" si="20"/>
        <v>music</v>
      </c>
      <c r="R239" t="str">
        <f t="shared" si="21"/>
        <v>indie rock</v>
      </c>
      <c r="S239" s="9">
        <f t="shared" si="22"/>
        <v>42218.872986111106</v>
      </c>
      <c r="T239" s="8">
        <f t="shared" si="23"/>
        <v>42244.166666666672</v>
      </c>
    </row>
    <row r="240" spans="1:20" ht="28.8">
      <c r="A240">
        <v>952</v>
      </c>
      <c r="B240" s="3" t="s">
        <v>953</v>
      </c>
      <c r="C240" s="3" t="s">
        <v>5062</v>
      </c>
      <c r="D240">
        <v>49000</v>
      </c>
      <c r="E240">
        <v>19572</v>
      </c>
      <c r="F240" t="s">
        <v>8221</v>
      </c>
      <c r="G240" t="s">
        <v>8224</v>
      </c>
      <c r="H240" t="s">
        <v>8246</v>
      </c>
      <c r="I240">
        <v>1479483812</v>
      </c>
      <c r="J240">
        <v>1476888212</v>
      </c>
      <c r="K240" t="b">
        <v>0</v>
      </c>
      <c r="L240">
        <v>196</v>
      </c>
      <c r="M240" t="b">
        <v>0</v>
      </c>
      <c r="N240" t="s">
        <v>8273</v>
      </c>
      <c r="O240" s="6">
        <f t="shared" si="18"/>
        <v>0.4</v>
      </c>
      <c r="P240">
        <f t="shared" si="19"/>
        <v>99.86</v>
      </c>
      <c r="Q240" t="str">
        <f t="shared" si="20"/>
        <v>technology</v>
      </c>
      <c r="R240" t="str">
        <f t="shared" si="21"/>
        <v>wearables</v>
      </c>
      <c r="S240" s="9">
        <f t="shared" si="22"/>
        <v>42662.613564814819</v>
      </c>
      <c r="T240" s="8">
        <f t="shared" si="23"/>
        <v>42692.655231481476</v>
      </c>
    </row>
    <row r="241" spans="1:20" ht="43.2">
      <c r="A241">
        <v>1137</v>
      </c>
      <c r="B241" s="3" t="s">
        <v>1138</v>
      </c>
      <c r="C241" s="3" t="s">
        <v>5247</v>
      </c>
      <c r="D241">
        <v>25000</v>
      </c>
      <c r="E241">
        <v>9875</v>
      </c>
      <c r="F241" t="s">
        <v>8221</v>
      </c>
      <c r="G241" t="s">
        <v>8224</v>
      </c>
      <c r="H241" t="s">
        <v>8246</v>
      </c>
      <c r="I241">
        <v>1461440421</v>
      </c>
      <c r="J241">
        <v>1458848421</v>
      </c>
      <c r="K241" t="b">
        <v>0</v>
      </c>
      <c r="L241">
        <v>39</v>
      </c>
      <c r="M241" t="b">
        <v>0</v>
      </c>
      <c r="N241" t="s">
        <v>8283</v>
      </c>
      <c r="O241" s="6">
        <f t="shared" si="18"/>
        <v>0.4</v>
      </c>
      <c r="P241">
        <f t="shared" si="19"/>
        <v>253.21</v>
      </c>
      <c r="Q241" t="str">
        <f t="shared" si="20"/>
        <v>games</v>
      </c>
      <c r="R241" t="str">
        <f t="shared" si="21"/>
        <v>mobile games</v>
      </c>
      <c r="S241" s="9">
        <f t="shared" si="22"/>
        <v>42453.819687499999</v>
      </c>
      <c r="T241" s="8">
        <f t="shared" si="23"/>
        <v>42483.819687499999</v>
      </c>
    </row>
    <row r="242" spans="1:20" ht="57.6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8">
        <f t="shared" si="23"/>
        <v>41399.708460648151</v>
      </c>
    </row>
    <row r="243" spans="1:20" ht="43.2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1.1299999999999999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8">
        <f t="shared" si="23"/>
        <v>41994.697962962964</v>
      </c>
    </row>
    <row r="244" spans="1:20" ht="43.2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1.1299999999999999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8">
        <f t="shared" si="23"/>
        <v>40897.492939814816</v>
      </c>
    </row>
    <row r="245" spans="1:20" ht="43.2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8">
        <f t="shared" si="23"/>
        <v>41692.047500000001</v>
      </c>
    </row>
    <row r="246" spans="1:20" ht="57.6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1.1399999999999999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8">
        <f t="shared" si="23"/>
        <v>40253.295833333337</v>
      </c>
    </row>
    <row r="247" spans="1:20" ht="43.2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8">
        <f t="shared" si="23"/>
        <v>41137.053067129629</v>
      </c>
    </row>
    <row r="248" spans="1:20" ht="43.2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8">
        <f t="shared" si="23"/>
        <v>40530.405150462961</v>
      </c>
    </row>
    <row r="249" spans="1:20" ht="57.6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8">
        <f t="shared" si="23"/>
        <v>40467.152083333334</v>
      </c>
    </row>
    <row r="250" spans="1:20" ht="43.2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ref="O250:O313" si="24">ROUND((E250/D250),2)</f>
        <v>1.01</v>
      </c>
      <c r="P250">
        <f t="shared" ref="P250:P313" si="25">IF(L250&gt;0,ROUND(E250/L250,2),0)</f>
        <v>589.95000000000005</v>
      </c>
      <c r="Q250" t="str">
        <f t="shared" ref="Q250:Q313" si="26">LEFT(N250, SEARCH("/",N250,1)-1)</f>
        <v>film &amp; video</v>
      </c>
      <c r="R250" t="str">
        <f t="shared" ref="R250:R313" si="27">RIGHT(N250,LEN(N250)-SEARCH("/",N250,1))</f>
        <v>documentary</v>
      </c>
      <c r="S250" s="9">
        <f t="shared" ref="S250:S313" si="28">(J250/86400)+DATE(1970,1,1)</f>
        <v>40870.774409722224</v>
      </c>
      <c r="T250" s="8">
        <f t="shared" ref="T250:T313" si="29">(I250/86400)+DATE(1970,1,1)</f>
        <v>40915.774409722224</v>
      </c>
    </row>
    <row r="251" spans="1:20" ht="57.6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1.1299999999999999</v>
      </c>
      <c r="P251">
        <f t="shared" si="25"/>
        <v>48.05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40332.923842592594</v>
      </c>
      <c r="T251" s="8">
        <f t="shared" si="29"/>
        <v>40412.736111111109</v>
      </c>
    </row>
    <row r="252" spans="1:20" ht="43.2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1.06</v>
      </c>
      <c r="P252">
        <f t="shared" si="25"/>
        <v>72.48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41401.565868055557</v>
      </c>
      <c r="T252" s="8">
        <f t="shared" si="29"/>
        <v>41431.565868055557</v>
      </c>
    </row>
    <row r="253" spans="1:20" ht="43.2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1.26</v>
      </c>
      <c r="P253">
        <f t="shared" si="25"/>
        <v>57.08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41013.787569444445</v>
      </c>
      <c r="T253" s="8">
        <f t="shared" si="29"/>
        <v>41045.791666666664</v>
      </c>
    </row>
    <row r="254" spans="1:20" ht="43.2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1.85</v>
      </c>
      <c r="P254">
        <f t="shared" si="25"/>
        <v>85.44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40266.66270833333</v>
      </c>
      <c r="T254" s="8">
        <f t="shared" si="29"/>
        <v>40330.165972222225</v>
      </c>
    </row>
    <row r="255" spans="1:20" ht="57.6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1.01</v>
      </c>
      <c r="P255">
        <f t="shared" si="25"/>
        <v>215.86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40924.650868055556</v>
      </c>
      <c r="T255" s="8">
        <f t="shared" si="29"/>
        <v>40954.650868055556</v>
      </c>
    </row>
    <row r="256" spans="1:20" ht="43.2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1.17</v>
      </c>
      <c r="P256">
        <f t="shared" si="25"/>
        <v>89.39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42263.952662037038</v>
      </c>
      <c r="T256" s="8">
        <f t="shared" si="29"/>
        <v>42294.083333333328</v>
      </c>
    </row>
    <row r="257" spans="1:20" ht="28.8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1.07</v>
      </c>
      <c r="P257">
        <f t="shared" si="25"/>
        <v>45.42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40588.526412037041</v>
      </c>
      <c r="T257" s="8">
        <f t="shared" si="29"/>
        <v>40618.48474537037</v>
      </c>
    </row>
    <row r="258" spans="1:20" ht="43.2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1.39</v>
      </c>
      <c r="P258">
        <f t="shared" si="25"/>
        <v>65.760000000000005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41319.769293981481</v>
      </c>
      <c r="T258" s="8">
        <f t="shared" si="29"/>
        <v>41349.769293981481</v>
      </c>
    </row>
    <row r="259" spans="1:20" ht="43.2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1.07</v>
      </c>
      <c r="P259">
        <f t="shared" si="25"/>
        <v>66.7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42479.626875000002</v>
      </c>
      <c r="T259" s="8">
        <f t="shared" si="29"/>
        <v>42509.626875000002</v>
      </c>
    </row>
    <row r="260" spans="1:20" ht="43.2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8">
        <f t="shared" si="29"/>
        <v>40712.051689814813</v>
      </c>
    </row>
    <row r="261" spans="1:20" ht="57.6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8">
        <f t="shared" si="29"/>
        <v>42102.738067129627</v>
      </c>
    </row>
    <row r="262" spans="1:20" ht="43.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8">
        <f t="shared" si="29"/>
        <v>40376.415972222225</v>
      </c>
    </row>
    <row r="263" spans="1:20" ht="28.8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8">
        <f t="shared" si="29"/>
        <v>41067.621527777781</v>
      </c>
    </row>
    <row r="264" spans="1:20" ht="28.8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8">
        <f t="shared" si="29"/>
        <v>40600.24800925926</v>
      </c>
    </row>
    <row r="265" spans="1:20" ht="57.6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8">
        <f t="shared" si="29"/>
        <v>41179.954791666663</v>
      </c>
    </row>
    <row r="266" spans="1:20" ht="57.6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8">
        <f t="shared" si="29"/>
        <v>41040.620312500003</v>
      </c>
    </row>
    <row r="267" spans="1:20" ht="57.6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1.1100000000000001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8">
        <f t="shared" si="29"/>
        <v>40308.844444444447</v>
      </c>
    </row>
    <row r="268" spans="1:20" ht="57.6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8">
        <f t="shared" si="29"/>
        <v>40291.160416666666</v>
      </c>
    </row>
    <row r="269" spans="1:20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8">
        <f t="shared" si="29"/>
        <v>41815.452534722222</v>
      </c>
    </row>
    <row r="270" spans="1:20" ht="43.2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1.1100000000000001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8">
        <f t="shared" si="29"/>
        <v>40854.194189814814</v>
      </c>
    </row>
    <row r="271" spans="1:20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8">
        <f t="shared" si="29"/>
        <v>42788.197013888886</v>
      </c>
    </row>
    <row r="272" spans="1:20" ht="43.2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8">
        <f t="shared" si="29"/>
        <v>40688.166666666664</v>
      </c>
    </row>
    <row r="273" spans="1:20" ht="43.2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8">
        <f t="shared" si="29"/>
        <v>41641.333333333336</v>
      </c>
    </row>
    <row r="274" spans="1:20" ht="43.2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8">
        <f t="shared" si="29"/>
        <v>40296.78402777778</v>
      </c>
    </row>
    <row r="275" spans="1:20" ht="43.2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8">
        <f t="shared" si="29"/>
        <v>40727.498449074075</v>
      </c>
    </row>
    <row r="276" spans="1:20" ht="43.2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8">
        <f t="shared" si="29"/>
        <v>41004.290972222225</v>
      </c>
    </row>
    <row r="277" spans="1:20" ht="43.2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8">
        <f t="shared" si="29"/>
        <v>41223.073680555557</v>
      </c>
    </row>
    <row r="278" spans="1:20" ht="43.2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8">
        <f t="shared" si="29"/>
        <v>41027.040208333332</v>
      </c>
    </row>
    <row r="279" spans="1:20" ht="43.2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1.1000000000000001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8">
        <f t="shared" si="29"/>
        <v>42147.891423611116</v>
      </c>
    </row>
    <row r="280" spans="1:20" ht="28.8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8">
        <f t="shared" si="29"/>
        <v>41194.040960648148</v>
      </c>
    </row>
    <row r="281" spans="1:20" ht="43.2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8">
        <f t="shared" si="29"/>
        <v>42793.084027777775</v>
      </c>
    </row>
    <row r="282" spans="1:20" ht="43.2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8">
        <f t="shared" si="29"/>
        <v>41789.590682870374</v>
      </c>
    </row>
    <row r="283" spans="1:20" ht="43.2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8">
        <f t="shared" si="29"/>
        <v>40035.80972222222</v>
      </c>
    </row>
    <row r="284" spans="1:20" ht="43.2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8">
        <f t="shared" si="29"/>
        <v>40231.916666666664</v>
      </c>
    </row>
    <row r="285" spans="1:20" ht="28.8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1.1399999999999999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8">
        <f t="shared" si="29"/>
        <v>40695.207638888889</v>
      </c>
    </row>
    <row r="286" spans="1:20" ht="43.2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8">
        <f t="shared" si="29"/>
        <v>40929.738194444442</v>
      </c>
    </row>
    <row r="287" spans="1:20" ht="43.2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8">
        <f t="shared" si="29"/>
        <v>41536.756111111114</v>
      </c>
    </row>
    <row r="288" spans="1:20" ht="43.2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1.0900000000000001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8">
        <f t="shared" si="29"/>
        <v>41358.774583333332</v>
      </c>
    </row>
    <row r="289" spans="1:20" ht="28.8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8">
        <f t="shared" si="29"/>
        <v>41215.166666666664</v>
      </c>
    </row>
    <row r="290" spans="1:20" ht="57.6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8">
        <f t="shared" si="29"/>
        <v>41086.168900462959</v>
      </c>
    </row>
    <row r="291" spans="1:20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8">
        <f t="shared" si="29"/>
        <v>41580.456412037034</v>
      </c>
    </row>
    <row r="292" spans="1:20" ht="28.8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8">
        <f t="shared" si="29"/>
        <v>40576.332638888889</v>
      </c>
    </row>
    <row r="293" spans="1:20" ht="43.2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8">
        <f t="shared" si="29"/>
        <v>41395.000694444447</v>
      </c>
    </row>
    <row r="294" spans="1:20" ht="57.6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8">
        <f t="shared" si="29"/>
        <v>40845.165972222225</v>
      </c>
    </row>
    <row r="295" spans="1:20" ht="43.2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8">
        <f t="shared" si="29"/>
        <v>41749.667986111112</v>
      </c>
    </row>
    <row r="296" spans="1:20" ht="72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8">
        <f t="shared" si="29"/>
        <v>40378.666666666664</v>
      </c>
    </row>
    <row r="297" spans="1:20" ht="43.2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8">
        <f t="shared" si="29"/>
        <v>41579</v>
      </c>
    </row>
    <row r="298" spans="1:20" ht="43.2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8">
        <f t="shared" si="29"/>
        <v>41159.475497685184</v>
      </c>
    </row>
    <row r="299" spans="1:20" ht="43.2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8">
        <f t="shared" si="29"/>
        <v>42125.165972222225</v>
      </c>
    </row>
    <row r="300" spans="1:20" ht="28.8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1.0900000000000001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8">
        <f t="shared" si="29"/>
        <v>41768.875</v>
      </c>
    </row>
    <row r="301" spans="1:20" ht="57.6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8">
        <f t="shared" si="29"/>
        <v>40499.266898148147</v>
      </c>
    </row>
    <row r="302" spans="1:20" ht="43.2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8">
        <f t="shared" si="29"/>
        <v>40657.959930555553</v>
      </c>
    </row>
    <row r="303" spans="1:20" ht="43.2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8">
        <f t="shared" si="29"/>
        <v>41352.696006944447</v>
      </c>
    </row>
    <row r="304" spans="1:20" ht="57.6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8">
        <f t="shared" si="29"/>
        <v>40963.856921296298</v>
      </c>
    </row>
    <row r="305" spans="1:20" ht="43.2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8">
        <f t="shared" si="29"/>
        <v>41062.071134259255</v>
      </c>
    </row>
    <row r="306" spans="1:20" ht="28.8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2.3199999999999998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8">
        <f t="shared" si="29"/>
        <v>41153.083333333336</v>
      </c>
    </row>
    <row r="307" spans="1:20" ht="43.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8">
        <f t="shared" si="29"/>
        <v>40978.630196759259</v>
      </c>
    </row>
    <row r="308" spans="1:20" ht="28.8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8">
        <f t="shared" si="29"/>
        <v>41353.79552083333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1.1100000000000001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8">
        <f t="shared" si="29"/>
        <v>41312.944456018522</v>
      </c>
    </row>
    <row r="310" spans="1:20" ht="43.2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8">
        <f t="shared" si="29"/>
        <v>40612.694560185184</v>
      </c>
    </row>
    <row r="311" spans="1:20" ht="43.2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8">
        <f t="shared" si="29"/>
        <v>41155.751550925925</v>
      </c>
    </row>
    <row r="312" spans="1:20" ht="43.2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8">
        <f t="shared" si="29"/>
        <v>40836.083333333336</v>
      </c>
    </row>
    <row r="313" spans="1:20" ht="43.2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8">
        <f t="shared" si="29"/>
        <v>40909.332638888889</v>
      </c>
    </row>
    <row r="314" spans="1:20" ht="57.6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ref="O314:O377" si="30">ROUND((E314/D314),2)</f>
        <v>1.1200000000000001</v>
      </c>
      <c r="P314">
        <f t="shared" ref="P314:P377" si="31">IF(L314&gt;0,ROUND(E314/L314,2),0)</f>
        <v>61.3</v>
      </c>
      <c r="Q314" t="str">
        <f t="shared" ref="Q314:Q377" si="32">LEFT(N314, SEARCH("/",N314,1)-1)</f>
        <v>film &amp; video</v>
      </c>
      <c r="R314" t="str">
        <f t="shared" ref="R314:R377" si="33">RIGHT(N314,LEN(N314)-SEARCH("/",N314,1))</f>
        <v>documentary</v>
      </c>
      <c r="S314" s="9">
        <f t="shared" ref="S314:S377" si="34">(J314/86400)+DATE(1970,1,1)</f>
        <v>41348.877685185187</v>
      </c>
      <c r="T314" s="8">
        <f t="shared" ref="T314:T377" si="35">(I314/86400)+DATE(1970,1,1)</f>
        <v>41378.877685185187</v>
      </c>
    </row>
    <row r="315" spans="1:20" ht="57.6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0"/>
        <v>1.05</v>
      </c>
      <c r="P315">
        <f t="shared" si="31"/>
        <v>80.2</v>
      </c>
      <c r="Q315" t="str">
        <f t="shared" si="32"/>
        <v>film &amp; video</v>
      </c>
      <c r="R315" t="str">
        <f t="shared" si="33"/>
        <v>documentary</v>
      </c>
      <c r="S315" s="9">
        <f t="shared" si="34"/>
        <v>40357.227939814817</v>
      </c>
      <c r="T315" s="8">
        <f t="shared" si="35"/>
        <v>40401.665972222225</v>
      </c>
    </row>
    <row r="316" spans="1:20" ht="43.2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0"/>
        <v>3.85</v>
      </c>
      <c r="P316">
        <f t="shared" si="31"/>
        <v>32.1</v>
      </c>
      <c r="Q316" t="str">
        <f t="shared" si="32"/>
        <v>film &amp; video</v>
      </c>
      <c r="R316" t="str">
        <f t="shared" si="33"/>
        <v>documentary</v>
      </c>
      <c r="S316" s="9">
        <f t="shared" si="34"/>
        <v>41304.833194444444</v>
      </c>
      <c r="T316" s="8">
        <f t="shared" si="35"/>
        <v>41334.833194444444</v>
      </c>
    </row>
    <row r="317" spans="1:20" ht="43.2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0"/>
        <v>1.01</v>
      </c>
      <c r="P317">
        <f t="shared" si="31"/>
        <v>200.89</v>
      </c>
      <c r="Q317" t="str">
        <f t="shared" si="32"/>
        <v>film &amp; video</v>
      </c>
      <c r="R317" t="str">
        <f t="shared" si="33"/>
        <v>documentary</v>
      </c>
      <c r="S317" s="9">
        <f t="shared" si="34"/>
        <v>41113.77238425926</v>
      </c>
      <c r="T317" s="8">
        <f t="shared" si="35"/>
        <v>41143.77238425926</v>
      </c>
    </row>
    <row r="318" spans="1:20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0"/>
        <v>1.1399999999999999</v>
      </c>
      <c r="P318">
        <f t="shared" si="31"/>
        <v>108.01</v>
      </c>
      <c r="Q318" t="str">
        <f t="shared" si="32"/>
        <v>film &amp; video</v>
      </c>
      <c r="R318" t="str">
        <f t="shared" si="33"/>
        <v>documentary</v>
      </c>
      <c r="S318" s="9">
        <f t="shared" si="34"/>
        <v>41950.923576388886</v>
      </c>
      <c r="T318" s="8">
        <f t="shared" si="35"/>
        <v>41984.207638888889</v>
      </c>
    </row>
    <row r="319" spans="1:20" ht="43.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0"/>
        <v>1.01</v>
      </c>
      <c r="P319">
        <f t="shared" si="31"/>
        <v>95.7</v>
      </c>
      <c r="Q319" t="str">
        <f t="shared" si="32"/>
        <v>film &amp; video</v>
      </c>
      <c r="R319" t="str">
        <f t="shared" si="33"/>
        <v>documentary</v>
      </c>
      <c r="S319" s="9">
        <f t="shared" si="34"/>
        <v>41589.676886574074</v>
      </c>
      <c r="T319" s="8">
        <f t="shared" si="35"/>
        <v>41619.676886574074</v>
      </c>
    </row>
    <row r="320" spans="1:20" ht="43.2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0"/>
        <v>2.83</v>
      </c>
      <c r="P320">
        <f t="shared" si="31"/>
        <v>49.88</v>
      </c>
      <c r="Q320" t="str">
        <f t="shared" si="32"/>
        <v>film &amp; video</v>
      </c>
      <c r="R320" t="str">
        <f t="shared" si="33"/>
        <v>documentary</v>
      </c>
      <c r="S320" s="9">
        <f t="shared" si="34"/>
        <v>41330.038784722223</v>
      </c>
      <c r="T320" s="8">
        <f t="shared" si="35"/>
        <v>41359.997118055559</v>
      </c>
    </row>
    <row r="321" spans="1:20" ht="57.6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0"/>
        <v>1.1299999999999999</v>
      </c>
      <c r="P321">
        <f t="shared" si="31"/>
        <v>110.47</v>
      </c>
      <c r="Q321" t="str">
        <f t="shared" si="32"/>
        <v>film &amp; video</v>
      </c>
      <c r="R321" t="str">
        <f t="shared" si="33"/>
        <v>documentary</v>
      </c>
      <c r="S321" s="9">
        <f t="shared" si="34"/>
        <v>40123.83829861111</v>
      </c>
      <c r="T321" s="8">
        <f t="shared" si="35"/>
        <v>40211.332638888889</v>
      </c>
    </row>
    <row r="322" spans="1:20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0"/>
        <v>1.07</v>
      </c>
      <c r="P322">
        <f t="shared" si="31"/>
        <v>134.91</v>
      </c>
      <c r="Q322" t="str">
        <f t="shared" si="32"/>
        <v>film &amp; video</v>
      </c>
      <c r="R322" t="str">
        <f t="shared" si="33"/>
        <v>documentary</v>
      </c>
      <c r="S322" s="9">
        <f t="shared" si="34"/>
        <v>42331.551307870366</v>
      </c>
      <c r="T322" s="8">
        <f t="shared" si="35"/>
        <v>42360.958333333328</v>
      </c>
    </row>
    <row r="323" spans="1:20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1.03</v>
      </c>
      <c r="P323">
        <f t="shared" si="31"/>
        <v>106.62</v>
      </c>
      <c r="Q323" t="str">
        <f t="shared" si="32"/>
        <v>film &amp; video</v>
      </c>
      <c r="R323" t="str">
        <f t="shared" si="33"/>
        <v>documentary</v>
      </c>
      <c r="S323" s="9">
        <f t="shared" si="34"/>
        <v>42647.446597222224</v>
      </c>
      <c r="T323" s="8">
        <f t="shared" si="35"/>
        <v>42682.488263888888</v>
      </c>
    </row>
    <row r="324" spans="1:20" ht="43.2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8">
        <f t="shared" si="35"/>
        <v>42503.57</v>
      </c>
    </row>
    <row r="325" spans="1:20" ht="43.2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8">
        <f t="shared" si="35"/>
        <v>42725.332638888889</v>
      </c>
    </row>
    <row r="326" spans="1:20" ht="43.2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8">
        <f t="shared" si="35"/>
        <v>42217.626250000001</v>
      </c>
    </row>
    <row r="327" spans="1:20" ht="43.2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8">
        <f t="shared" si="35"/>
        <v>42724.187881944439</v>
      </c>
    </row>
    <row r="328" spans="1:20" ht="43.2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1.1299999999999999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8">
        <f t="shared" si="35"/>
        <v>42808.956250000003</v>
      </c>
    </row>
    <row r="329" spans="1:20" ht="43.2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8">
        <f t="shared" si="35"/>
        <v>42085.333333333328</v>
      </c>
    </row>
    <row r="330" spans="1:20" ht="43.2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8">
        <f t="shared" si="35"/>
        <v>42309.166666666672</v>
      </c>
    </row>
    <row r="331" spans="1:20" ht="43.2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8">
        <f t="shared" si="35"/>
        <v>42315.166666666672</v>
      </c>
    </row>
    <row r="332" spans="1:20" ht="43.2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8">
        <f t="shared" si="35"/>
        <v>41411.165972222225</v>
      </c>
    </row>
    <row r="333" spans="1:20" ht="43.2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8">
        <f t="shared" si="35"/>
        <v>42538.581412037034</v>
      </c>
    </row>
    <row r="334" spans="1:20" ht="43.2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1.1299999999999999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8">
        <f t="shared" si="35"/>
        <v>42305.333333333328</v>
      </c>
    </row>
    <row r="335" spans="1:20" ht="43.2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8">
        <f t="shared" si="35"/>
        <v>42467.59480324074</v>
      </c>
    </row>
    <row r="336" spans="1:20" ht="57.6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8">
        <f t="shared" si="35"/>
        <v>42139.791666666672</v>
      </c>
    </row>
    <row r="337" spans="1:20" ht="43.2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8">
        <f t="shared" si="35"/>
        <v>42132.916666666672</v>
      </c>
    </row>
    <row r="338" spans="1:20" ht="43.2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8">
        <f t="shared" si="35"/>
        <v>42321.637939814813</v>
      </c>
    </row>
    <row r="339" spans="1:20" ht="43.2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8">
        <f t="shared" si="35"/>
        <v>42077.086898148147</v>
      </c>
    </row>
    <row r="340" spans="1:20" ht="43.2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1.1000000000000001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8">
        <f t="shared" si="35"/>
        <v>42616.041666666672</v>
      </c>
    </row>
    <row r="341" spans="1:20" ht="43.2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8">
        <f t="shared" si="35"/>
        <v>42123.760046296295</v>
      </c>
    </row>
    <row r="342" spans="1:20" ht="43.2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8">
        <f t="shared" si="35"/>
        <v>42802.875</v>
      </c>
    </row>
    <row r="343" spans="1:20" ht="43.2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8">
        <f t="shared" si="35"/>
        <v>41913.165972222225</v>
      </c>
    </row>
    <row r="344" spans="1:20" ht="28.8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8">
        <f t="shared" si="35"/>
        <v>42489.780844907407</v>
      </c>
    </row>
    <row r="345" spans="1:20" ht="43.2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8">
        <f t="shared" si="35"/>
        <v>41957.125</v>
      </c>
    </row>
    <row r="346" spans="1:20" ht="43.2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8">
        <f t="shared" si="35"/>
        <v>42156.097222222219</v>
      </c>
    </row>
    <row r="347" spans="1:20" ht="43.2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8">
        <f t="shared" si="35"/>
        <v>42144.944328703699</v>
      </c>
    </row>
    <row r="348" spans="1:20" ht="43.2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8">
        <f t="shared" si="35"/>
        <v>42291.500243055554</v>
      </c>
    </row>
    <row r="349" spans="1:20" ht="43.2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1.1200000000000001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8">
        <f t="shared" si="35"/>
        <v>42322.537141203706</v>
      </c>
    </row>
    <row r="350" spans="1:20" ht="43.2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8">
        <f t="shared" si="35"/>
        <v>42237.58699074074</v>
      </c>
    </row>
    <row r="351" spans="1:20" ht="43.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8">
        <f t="shared" si="35"/>
        <v>42790.498935185184</v>
      </c>
    </row>
    <row r="352" spans="1:20" ht="43.2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1.1499999999999999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8">
        <f t="shared" si="35"/>
        <v>42624.165972222225</v>
      </c>
    </row>
    <row r="353" spans="1:20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8">
        <f t="shared" si="35"/>
        <v>42467.923078703709</v>
      </c>
    </row>
    <row r="354" spans="1:20" ht="43.2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8">
        <f t="shared" si="35"/>
        <v>41920.167453703703</v>
      </c>
    </row>
    <row r="355" spans="1:20" ht="43.2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1.0900000000000001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8">
        <f t="shared" si="35"/>
        <v>42327.833553240736</v>
      </c>
    </row>
    <row r="356" spans="1:20" ht="43.2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8">
        <f t="shared" si="35"/>
        <v>42468.786122685182</v>
      </c>
    </row>
    <row r="357" spans="1:20" ht="43.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1.1599999999999999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8">
        <f t="shared" si="35"/>
        <v>41974.3355787037</v>
      </c>
    </row>
    <row r="358" spans="1:20" ht="43.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8">
        <f t="shared" si="35"/>
        <v>42445.761493055557</v>
      </c>
    </row>
    <row r="359" spans="1:20" ht="43.2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8">
        <f t="shared" si="35"/>
        <v>42118.222187499996</v>
      </c>
    </row>
    <row r="360" spans="1:20" ht="43.2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8">
        <f t="shared" si="35"/>
        <v>42536.625</v>
      </c>
    </row>
    <row r="361" spans="1:20" ht="43.2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8">
        <f t="shared" si="35"/>
        <v>41957.216666666667</v>
      </c>
    </row>
    <row r="362" spans="1:20" ht="43.2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8">
        <f t="shared" si="35"/>
        <v>42208.132638888885</v>
      </c>
    </row>
    <row r="363" spans="1:20" ht="43.2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1.1100000000000001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8">
        <f t="shared" si="35"/>
        <v>41966.042893518519</v>
      </c>
    </row>
    <row r="364" spans="1:20" ht="57.6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8">
        <f t="shared" si="35"/>
        <v>41859</v>
      </c>
    </row>
    <row r="365" spans="1:20" ht="57.6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8">
        <f t="shared" si="35"/>
        <v>40300.806944444441</v>
      </c>
    </row>
    <row r="366" spans="1:20" ht="43.2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1.1000000000000001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8">
        <f t="shared" si="35"/>
        <v>41811.165972222225</v>
      </c>
    </row>
    <row r="367" spans="1:20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8">
        <f t="shared" si="35"/>
        <v>41698.606469907405</v>
      </c>
    </row>
    <row r="368" spans="1:20" ht="43.2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8">
        <f t="shared" si="35"/>
        <v>41049.793032407411</v>
      </c>
    </row>
    <row r="369" spans="1:20" ht="43.2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8">
        <f t="shared" si="35"/>
        <v>41395.207638888889</v>
      </c>
    </row>
    <row r="370" spans="1:20" ht="43.2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8">
        <f t="shared" si="35"/>
        <v>42078.563912037032</v>
      </c>
    </row>
    <row r="371" spans="1:20" ht="43.2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1.1000000000000001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8">
        <f t="shared" si="35"/>
        <v>40923.551724537036</v>
      </c>
    </row>
    <row r="372" spans="1:20" ht="43.2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8">
        <f t="shared" si="35"/>
        <v>42741.795138888891</v>
      </c>
    </row>
    <row r="373" spans="1:20" ht="43.2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1.1399999999999999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8">
        <f t="shared" si="35"/>
        <v>41306.767812500002</v>
      </c>
    </row>
    <row r="374" spans="1:20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8">
        <f t="shared" si="35"/>
        <v>42465.666666666672</v>
      </c>
    </row>
    <row r="375" spans="1:20" ht="43.2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8">
        <f t="shared" si="35"/>
        <v>41108.91201388889</v>
      </c>
    </row>
    <row r="376" spans="1:20" ht="43.2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8">
        <f t="shared" si="35"/>
        <v>40802.889247685183</v>
      </c>
    </row>
    <row r="377" spans="1:20" ht="43.2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8">
        <f t="shared" si="35"/>
        <v>41699.720833333333</v>
      </c>
    </row>
    <row r="378" spans="1:20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ref="O378:O441" si="36">ROUND((E378/D378),2)</f>
        <v>1.06</v>
      </c>
      <c r="P378">
        <f t="shared" ref="P378:P441" si="37">IF(L378&gt;0,ROUND(E378/L378,2),0)</f>
        <v>54.08</v>
      </c>
      <c r="Q378" t="str">
        <f t="shared" ref="Q378:Q441" si="38">LEFT(N378, SEARCH("/",N378,1)-1)</f>
        <v>film &amp; video</v>
      </c>
      <c r="R378" t="str">
        <f t="shared" ref="R378:R441" si="39">RIGHT(N378,LEN(N378)-SEARCH("/",N378,1))</f>
        <v>documentary</v>
      </c>
      <c r="S378" s="9">
        <f t="shared" ref="S378:S441" si="40">(J378/86400)+DATE(1970,1,1)</f>
        <v>42576.452731481477</v>
      </c>
      <c r="T378" s="8">
        <f t="shared" ref="T378:T441" si="41">(I378/86400)+DATE(1970,1,1)</f>
        <v>42607.452731481477</v>
      </c>
    </row>
    <row r="379" spans="1:20" ht="43.2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6"/>
        <v>1.1399999999999999</v>
      </c>
      <c r="P379">
        <f t="shared" si="37"/>
        <v>103.22</v>
      </c>
      <c r="Q379" t="str">
        <f t="shared" si="38"/>
        <v>film &amp; video</v>
      </c>
      <c r="R379" t="str">
        <f t="shared" si="39"/>
        <v>documentary</v>
      </c>
      <c r="S379" s="9">
        <f t="shared" si="40"/>
        <v>42292.250787037032</v>
      </c>
      <c r="T379" s="8">
        <f t="shared" si="41"/>
        <v>42322.292361111111</v>
      </c>
    </row>
    <row r="380" spans="1:20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6"/>
        <v>1.1200000000000001</v>
      </c>
      <c r="P380">
        <f t="shared" si="37"/>
        <v>40.4</v>
      </c>
      <c r="Q380" t="str">
        <f t="shared" si="38"/>
        <v>film &amp; video</v>
      </c>
      <c r="R380" t="str">
        <f t="shared" si="39"/>
        <v>documentary</v>
      </c>
      <c r="S380" s="9">
        <f t="shared" si="40"/>
        <v>42370.571851851855</v>
      </c>
      <c r="T380" s="8">
        <f t="shared" si="41"/>
        <v>42394.994444444441</v>
      </c>
    </row>
    <row r="381" spans="1:20" ht="43.2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6"/>
        <v>1.1599999999999999</v>
      </c>
      <c r="P381">
        <f t="shared" si="37"/>
        <v>116.86</v>
      </c>
      <c r="Q381" t="str">
        <f t="shared" si="38"/>
        <v>film &amp; video</v>
      </c>
      <c r="R381" t="str">
        <f t="shared" si="39"/>
        <v>documentary</v>
      </c>
      <c r="S381" s="9">
        <f t="shared" si="40"/>
        <v>40987.688333333332</v>
      </c>
      <c r="T381" s="8">
        <f t="shared" si="41"/>
        <v>41032.688333333332</v>
      </c>
    </row>
    <row r="382" spans="1:20" ht="57.6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6"/>
        <v>1.42</v>
      </c>
      <c r="P382">
        <f t="shared" si="37"/>
        <v>115.51</v>
      </c>
      <c r="Q382" t="str">
        <f t="shared" si="38"/>
        <v>film &amp; video</v>
      </c>
      <c r="R382" t="str">
        <f t="shared" si="39"/>
        <v>documentary</v>
      </c>
      <c r="S382" s="9">
        <f t="shared" si="40"/>
        <v>42367.719814814816</v>
      </c>
      <c r="T382" s="8">
        <f t="shared" si="41"/>
        <v>42392.719814814816</v>
      </c>
    </row>
    <row r="383" spans="1:20" ht="43.2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6"/>
        <v>1.05</v>
      </c>
      <c r="P383">
        <f t="shared" si="37"/>
        <v>104.31</v>
      </c>
      <c r="Q383" t="str">
        <f t="shared" si="38"/>
        <v>film &amp; video</v>
      </c>
      <c r="R383" t="str">
        <f t="shared" si="39"/>
        <v>documentary</v>
      </c>
      <c r="S383" s="9">
        <f t="shared" si="40"/>
        <v>41085.698113425926</v>
      </c>
      <c r="T383" s="8">
        <f t="shared" si="41"/>
        <v>41120.208333333336</v>
      </c>
    </row>
    <row r="384" spans="1:20" ht="57.6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6"/>
        <v>2.56</v>
      </c>
      <c r="P384">
        <f t="shared" si="37"/>
        <v>69.77</v>
      </c>
      <c r="Q384" t="str">
        <f t="shared" si="38"/>
        <v>film &amp; video</v>
      </c>
      <c r="R384" t="str">
        <f t="shared" si="39"/>
        <v>documentary</v>
      </c>
      <c r="S384" s="9">
        <f t="shared" si="40"/>
        <v>41144.709490740745</v>
      </c>
      <c r="T384" s="8">
        <f t="shared" si="41"/>
        <v>41158.709490740745</v>
      </c>
    </row>
    <row r="385" spans="1:20" ht="43.2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6"/>
        <v>2.0699999999999998</v>
      </c>
      <c r="P385">
        <f t="shared" si="37"/>
        <v>43.02</v>
      </c>
      <c r="Q385" t="str">
        <f t="shared" si="38"/>
        <v>film &amp; video</v>
      </c>
      <c r="R385" t="str">
        <f t="shared" si="39"/>
        <v>documentary</v>
      </c>
      <c r="S385" s="9">
        <f t="shared" si="40"/>
        <v>41755.117581018516</v>
      </c>
      <c r="T385" s="8">
        <f t="shared" si="41"/>
        <v>41778.117581018516</v>
      </c>
    </row>
    <row r="386" spans="1:20" ht="43.2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6"/>
        <v>1.1200000000000001</v>
      </c>
      <c r="P386">
        <f t="shared" si="37"/>
        <v>58.54</v>
      </c>
      <c r="Q386" t="str">
        <f t="shared" si="38"/>
        <v>film &amp; video</v>
      </c>
      <c r="R386" t="str">
        <f t="shared" si="39"/>
        <v>documentary</v>
      </c>
      <c r="S386" s="9">
        <f t="shared" si="40"/>
        <v>41980.781793981485</v>
      </c>
      <c r="T386" s="8">
        <f t="shared" si="41"/>
        <v>42010.781793981485</v>
      </c>
    </row>
    <row r="387" spans="1:20" ht="43.2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1.06</v>
      </c>
      <c r="P387">
        <f t="shared" si="37"/>
        <v>111.8</v>
      </c>
      <c r="Q387" t="str">
        <f t="shared" si="38"/>
        <v>film &amp; video</v>
      </c>
      <c r="R387" t="str">
        <f t="shared" si="39"/>
        <v>documentary</v>
      </c>
      <c r="S387" s="9">
        <f t="shared" si="40"/>
        <v>41934.584502314814</v>
      </c>
      <c r="T387" s="8">
        <f t="shared" si="41"/>
        <v>41964.626168981486</v>
      </c>
    </row>
    <row r="388" spans="1:20" ht="43.2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8">
        <f t="shared" si="41"/>
        <v>42226.951284722221</v>
      </c>
    </row>
    <row r="389" spans="1:20" ht="57.6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8">
        <f t="shared" si="41"/>
        <v>42231.25</v>
      </c>
    </row>
    <row r="390" spans="1:20" ht="43.2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8">
        <f t="shared" si="41"/>
        <v>42579.076157407406</v>
      </c>
    </row>
    <row r="391" spans="1:20" ht="57.6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8">
        <f t="shared" si="41"/>
        <v>41705.957638888889</v>
      </c>
    </row>
    <row r="392" spans="1:20" ht="43.2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8">
        <f t="shared" si="41"/>
        <v>42132.036712962959</v>
      </c>
    </row>
    <row r="393" spans="1:20" ht="43.2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8">
        <f t="shared" si="41"/>
        <v>40895.040972222225</v>
      </c>
    </row>
    <row r="394" spans="1:20" ht="43.2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8">
        <f t="shared" si="41"/>
        <v>40794.125</v>
      </c>
    </row>
    <row r="395" spans="1:20" ht="43.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1.1000000000000001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8">
        <f t="shared" si="41"/>
        <v>41557.708935185183</v>
      </c>
    </row>
    <row r="396" spans="1:20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1.1200000000000001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8">
        <f t="shared" si="41"/>
        <v>42477.776412037041</v>
      </c>
    </row>
    <row r="397" spans="1:20" ht="43.2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8">
        <f t="shared" si="41"/>
        <v>41026.897222222222</v>
      </c>
    </row>
    <row r="398" spans="1:20" ht="43.2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8">
        <f t="shared" si="41"/>
        <v>41097.564884259264</v>
      </c>
    </row>
    <row r="399" spans="1:20" ht="57.6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8">
        <f t="shared" si="41"/>
        <v>40422.155555555553</v>
      </c>
    </row>
    <row r="400" spans="1:20" ht="43.2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8">
        <f t="shared" si="41"/>
        <v>42123.793124999997</v>
      </c>
    </row>
    <row r="401" spans="1:20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8">
        <f t="shared" si="41"/>
        <v>42718.5</v>
      </c>
    </row>
    <row r="402" spans="1:20" ht="43.2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1.1200000000000001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8">
        <f t="shared" si="41"/>
        <v>41776.145833333336</v>
      </c>
    </row>
    <row r="403" spans="1:20" ht="43.2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8">
        <f t="shared" si="41"/>
        <v>40762.842245370368</v>
      </c>
    </row>
    <row r="404" spans="1:20" ht="43.2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8">
        <f t="shared" si="41"/>
        <v>42313.58121527778</v>
      </c>
    </row>
    <row r="405" spans="1:20" ht="43.2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8">
        <f t="shared" si="41"/>
        <v>40765.297222222223</v>
      </c>
    </row>
    <row r="406" spans="1:20" ht="43.2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8">
        <f t="shared" si="41"/>
        <v>41675.961111111115</v>
      </c>
    </row>
    <row r="407" spans="1:20" ht="28.8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8">
        <f t="shared" si="41"/>
        <v>41704.08494212963</v>
      </c>
    </row>
    <row r="408" spans="1:20" ht="43.2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8">
        <f t="shared" si="41"/>
        <v>40672.249305555553</v>
      </c>
    </row>
    <row r="409" spans="1:20" ht="43.2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8">
        <f t="shared" si="41"/>
        <v>40866.912615740745</v>
      </c>
    </row>
    <row r="410" spans="1:20" ht="43.2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8">
        <f t="shared" si="41"/>
        <v>41583.777662037035</v>
      </c>
    </row>
    <row r="411" spans="1:20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8">
        <f t="shared" si="41"/>
        <v>42573.862777777773</v>
      </c>
    </row>
    <row r="412" spans="1:20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8">
        <f t="shared" si="41"/>
        <v>42173.981446759259</v>
      </c>
    </row>
    <row r="413" spans="1:20" ht="43.2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8">
        <f t="shared" si="41"/>
        <v>41630.208333333336</v>
      </c>
    </row>
    <row r="414" spans="1:20" ht="43.2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8">
        <f t="shared" si="41"/>
        <v>41115.742800925924</v>
      </c>
    </row>
    <row r="415" spans="1:20" ht="43.2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8">
        <f t="shared" si="41"/>
        <v>41109.877442129626</v>
      </c>
    </row>
    <row r="416" spans="1:20" ht="43.2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8">
        <f t="shared" si="41"/>
        <v>41559.063252314816</v>
      </c>
    </row>
    <row r="417" spans="1:20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8">
        <f t="shared" si="41"/>
        <v>41929.5</v>
      </c>
    </row>
    <row r="418" spans="1:20" ht="43.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8">
        <f t="shared" si="41"/>
        <v>41678.396192129629</v>
      </c>
    </row>
    <row r="419" spans="1:20" ht="43.2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8">
        <f t="shared" si="41"/>
        <v>41372.189583333333</v>
      </c>
    </row>
    <row r="420" spans="1:20" ht="43.2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8">
        <f t="shared" si="41"/>
        <v>42208.282372685186</v>
      </c>
    </row>
    <row r="421" spans="1:20" ht="43.2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8">
        <f t="shared" si="41"/>
        <v>41454.842442129629</v>
      </c>
    </row>
    <row r="422" spans="1:20" ht="43.2">
      <c r="A422">
        <v>1304</v>
      </c>
      <c r="B422" s="3" t="s">
        <v>1305</v>
      </c>
      <c r="C422" s="3" t="s">
        <v>5414</v>
      </c>
      <c r="D422">
        <v>40000</v>
      </c>
      <c r="E422">
        <v>15851</v>
      </c>
      <c r="F422" t="s">
        <v>8220</v>
      </c>
      <c r="G422" t="s">
        <v>8225</v>
      </c>
      <c r="H422" t="s">
        <v>8247</v>
      </c>
      <c r="I422">
        <v>1489376405</v>
      </c>
      <c r="J422">
        <v>1484196005</v>
      </c>
      <c r="K422" t="b">
        <v>0</v>
      </c>
      <c r="L422">
        <v>104</v>
      </c>
      <c r="M422" t="b">
        <v>0</v>
      </c>
      <c r="N422" t="s">
        <v>8273</v>
      </c>
      <c r="O422" s="6">
        <f t="shared" si="36"/>
        <v>0.4</v>
      </c>
      <c r="P422">
        <f t="shared" si="37"/>
        <v>152.41</v>
      </c>
      <c r="Q422" t="str">
        <f t="shared" si="38"/>
        <v>technology</v>
      </c>
      <c r="R422" t="str">
        <f t="shared" si="39"/>
        <v>wearables</v>
      </c>
      <c r="S422" s="9">
        <f t="shared" si="40"/>
        <v>42747.194502314815</v>
      </c>
      <c r="T422" s="8">
        <f t="shared" si="41"/>
        <v>42807.152835648143</v>
      </c>
    </row>
    <row r="423" spans="1:20" ht="28.8">
      <c r="A423">
        <v>1315</v>
      </c>
      <c r="B423" s="3" t="s">
        <v>1316</v>
      </c>
      <c r="C423" s="3" t="s">
        <v>5425</v>
      </c>
      <c r="D423">
        <v>100000</v>
      </c>
      <c r="E423">
        <v>40404</v>
      </c>
      <c r="F423" t="s">
        <v>8220</v>
      </c>
      <c r="G423" t="s">
        <v>8224</v>
      </c>
      <c r="H423" t="s">
        <v>8246</v>
      </c>
      <c r="I423">
        <v>1446771600</v>
      </c>
      <c r="J423">
        <v>1443700648</v>
      </c>
      <c r="K423" t="b">
        <v>0</v>
      </c>
      <c r="L423">
        <v>248</v>
      </c>
      <c r="M423" t="b">
        <v>0</v>
      </c>
      <c r="N423" t="s">
        <v>8273</v>
      </c>
      <c r="O423" s="6">
        <f t="shared" si="36"/>
        <v>0.4</v>
      </c>
      <c r="P423">
        <f t="shared" si="37"/>
        <v>162.91999999999999</v>
      </c>
      <c r="Q423" t="str">
        <f t="shared" si="38"/>
        <v>technology</v>
      </c>
      <c r="R423" t="str">
        <f t="shared" si="39"/>
        <v>wearables</v>
      </c>
      <c r="S423" s="9">
        <f t="shared" si="40"/>
        <v>42278.498240740737</v>
      </c>
      <c r="T423" s="8">
        <f t="shared" si="41"/>
        <v>42314.041666666672</v>
      </c>
    </row>
    <row r="424" spans="1:20" ht="43.2">
      <c r="A424">
        <v>1780</v>
      </c>
      <c r="B424" s="3" t="s">
        <v>1781</v>
      </c>
      <c r="C424" s="3" t="s">
        <v>5890</v>
      </c>
      <c r="D424">
        <v>30000</v>
      </c>
      <c r="E424">
        <v>11923</v>
      </c>
      <c r="F424" t="s">
        <v>8221</v>
      </c>
      <c r="G424" t="s">
        <v>8224</v>
      </c>
      <c r="H424" t="s">
        <v>8246</v>
      </c>
      <c r="I424">
        <v>1467469510</v>
      </c>
      <c r="J424">
        <v>1462285510</v>
      </c>
      <c r="K424" t="b">
        <v>1</v>
      </c>
      <c r="L424">
        <v>152</v>
      </c>
      <c r="M424" t="b">
        <v>0</v>
      </c>
      <c r="N424" t="s">
        <v>8285</v>
      </c>
      <c r="O424" s="6">
        <f t="shared" si="36"/>
        <v>0.4</v>
      </c>
      <c r="P424">
        <f t="shared" si="37"/>
        <v>78.44</v>
      </c>
      <c r="Q424" t="str">
        <f t="shared" si="38"/>
        <v>photography</v>
      </c>
      <c r="R424" t="str">
        <f t="shared" si="39"/>
        <v>photobooks</v>
      </c>
      <c r="S424" s="9">
        <f t="shared" si="40"/>
        <v>42493.600810185184</v>
      </c>
      <c r="T424" s="8">
        <f t="shared" si="41"/>
        <v>42553.600810185184</v>
      </c>
    </row>
    <row r="425" spans="1:20" ht="43.2">
      <c r="A425">
        <v>1784</v>
      </c>
      <c r="B425" s="3" t="s">
        <v>1785</v>
      </c>
      <c r="C425" s="3" t="s">
        <v>5894</v>
      </c>
      <c r="D425">
        <v>5000</v>
      </c>
      <c r="E425">
        <v>1988</v>
      </c>
      <c r="F425" t="s">
        <v>8221</v>
      </c>
      <c r="G425" t="s">
        <v>8224</v>
      </c>
      <c r="H425" t="s">
        <v>8246</v>
      </c>
      <c r="I425">
        <v>1422674700</v>
      </c>
      <c r="J425">
        <v>1419954240</v>
      </c>
      <c r="K425" t="b">
        <v>1</v>
      </c>
      <c r="L425">
        <v>33</v>
      </c>
      <c r="M425" t="b">
        <v>0</v>
      </c>
      <c r="N425" t="s">
        <v>8285</v>
      </c>
      <c r="O425" s="6">
        <f t="shared" si="36"/>
        <v>0.4</v>
      </c>
      <c r="P425">
        <f t="shared" si="37"/>
        <v>60.24</v>
      </c>
      <c r="Q425" t="str">
        <f t="shared" si="38"/>
        <v>photography</v>
      </c>
      <c r="R425" t="str">
        <f t="shared" si="39"/>
        <v>photobooks</v>
      </c>
      <c r="S425" s="9">
        <f t="shared" si="40"/>
        <v>42003.655555555553</v>
      </c>
      <c r="T425" s="8">
        <f t="shared" si="41"/>
        <v>42035.142361111109</v>
      </c>
    </row>
    <row r="426" spans="1:20">
      <c r="A426">
        <v>442</v>
      </c>
      <c r="B426" s="3" t="s">
        <v>443</v>
      </c>
      <c r="C426" s="3" t="s">
        <v>4552</v>
      </c>
      <c r="D426">
        <v>17000</v>
      </c>
      <c r="E426">
        <v>6691</v>
      </c>
      <c r="F426" t="s">
        <v>8221</v>
      </c>
      <c r="G426" t="s">
        <v>8224</v>
      </c>
      <c r="H426" t="s">
        <v>8246</v>
      </c>
      <c r="I426">
        <v>1424380783</v>
      </c>
      <c r="J426">
        <v>1421788783</v>
      </c>
      <c r="K426" t="b">
        <v>0</v>
      </c>
      <c r="L426">
        <v>17</v>
      </c>
      <c r="M426" t="b">
        <v>0</v>
      </c>
      <c r="N426" t="s">
        <v>8270</v>
      </c>
      <c r="O426" s="6">
        <f t="shared" si="36"/>
        <v>0.39</v>
      </c>
      <c r="P426">
        <f t="shared" si="37"/>
        <v>393.59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42024.888692129629</v>
      </c>
      <c r="T426" s="8">
        <f t="shared" si="41"/>
        <v>42054.888692129629</v>
      </c>
    </row>
    <row r="427" spans="1:20" ht="57.6">
      <c r="A427">
        <v>671</v>
      </c>
      <c r="B427" s="3" t="s">
        <v>672</v>
      </c>
      <c r="C427" s="3" t="s">
        <v>4781</v>
      </c>
      <c r="D427">
        <v>30000</v>
      </c>
      <c r="E427">
        <v>11828</v>
      </c>
      <c r="F427" t="s">
        <v>8221</v>
      </c>
      <c r="G427" t="s">
        <v>8224</v>
      </c>
      <c r="H427" t="s">
        <v>8246</v>
      </c>
      <c r="I427">
        <v>1421208000</v>
      </c>
      <c r="J427">
        <v>1418315852</v>
      </c>
      <c r="K427" t="b">
        <v>0</v>
      </c>
      <c r="L427">
        <v>15</v>
      </c>
      <c r="M427" t="b">
        <v>0</v>
      </c>
      <c r="N427" t="s">
        <v>8273</v>
      </c>
      <c r="O427" s="6">
        <f t="shared" si="36"/>
        <v>0.39</v>
      </c>
      <c r="P427">
        <f t="shared" si="37"/>
        <v>788.53</v>
      </c>
      <c r="Q427" t="str">
        <f t="shared" si="38"/>
        <v>technology</v>
      </c>
      <c r="R427" t="str">
        <f t="shared" si="39"/>
        <v>wearables</v>
      </c>
      <c r="S427" s="9">
        <f t="shared" si="40"/>
        <v>41984.692731481482</v>
      </c>
      <c r="T427" s="8">
        <f t="shared" si="41"/>
        <v>42018.166666666672</v>
      </c>
    </row>
    <row r="428" spans="1:20" ht="43.2">
      <c r="A428">
        <v>894</v>
      </c>
      <c r="B428" s="3" t="s">
        <v>895</v>
      </c>
      <c r="C428" s="3" t="s">
        <v>5004</v>
      </c>
      <c r="D428">
        <v>20000</v>
      </c>
      <c r="E428">
        <v>7834</v>
      </c>
      <c r="F428" t="s">
        <v>8221</v>
      </c>
      <c r="G428" t="s">
        <v>8224</v>
      </c>
      <c r="H428" t="s">
        <v>8246</v>
      </c>
      <c r="I428">
        <v>1465169610</v>
      </c>
      <c r="J428">
        <v>1462577610</v>
      </c>
      <c r="K428" t="b">
        <v>0</v>
      </c>
      <c r="L428">
        <v>53</v>
      </c>
      <c r="M428" t="b">
        <v>0</v>
      </c>
      <c r="N428" t="s">
        <v>8279</v>
      </c>
      <c r="O428" s="6">
        <f t="shared" si="36"/>
        <v>0.39</v>
      </c>
      <c r="P428">
        <f t="shared" si="37"/>
        <v>147.81</v>
      </c>
      <c r="Q428" t="str">
        <f t="shared" si="38"/>
        <v>music</v>
      </c>
      <c r="R428" t="str">
        <f t="shared" si="39"/>
        <v>indie rock</v>
      </c>
      <c r="S428" s="9">
        <f t="shared" si="40"/>
        <v>42496.98159722222</v>
      </c>
      <c r="T428" s="8">
        <f t="shared" si="41"/>
        <v>42526.98159722222</v>
      </c>
    </row>
    <row r="429" spans="1:20" ht="43.2">
      <c r="A429">
        <v>959</v>
      </c>
      <c r="B429" s="3" t="s">
        <v>960</v>
      </c>
      <c r="C429" s="3" t="s">
        <v>5069</v>
      </c>
      <c r="D429">
        <v>50000</v>
      </c>
      <c r="E429">
        <v>19430</v>
      </c>
      <c r="F429" t="s">
        <v>8221</v>
      </c>
      <c r="G429" t="s">
        <v>8224</v>
      </c>
      <c r="H429" t="s">
        <v>8246</v>
      </c>
      <c r="I429">
        <v>1421640665</v>
      </c>
      <c r="J429">
        <v>1419048665</v>
      </c>
      <c r="K429" t="b">
        <v>0</v>
      </c>
      <c r="L429">
        <v>171</v>
      </c>
      <c r="M429" t="b">
        <v>0</v>
      </c>
      <c r="N429" t="s">
        <v>8273</v>
      </c>
      <c r="O429" s="6">
        <f t="shared" si="36"/>
        <v>0.39</v>
      </c>
      <c r="P429">
        <f t="shared" si="37"/>
        <v>113.63</v>
      </c>
      <c r="Q429" t="str">
        <f t="shared" si="38"/>
        <v>technology</v>
      </c>
      <c r="R429" t="str">
        <f t="shared" si="39"/>
        <v>wearables</v>
      </c>
      <c r="S429" s="9">
        <f t="shared" si="40"/>
        <v>41993.174363425926</v>
      </c>
      <c r="T429" s="8">
        <f t="shared" si="41"/>
        <v>42023.174363425926</v>
      </c>
    </row>
    <row r="430" spans="1:20" ht="43.2">
      <c r="A430">
        <v>1069</v>
      </c>
      <c r="B430" s="3" t="s">
        <v>1070</v>
      </c>
      <c r="C430" s="3" t="s">
        <v>5179</v>
      </c>
      <c r="D430">
        <v>2200</v>
      </c>
      <c r="E430">
        <v>850</v>
      </c>
      <c r="F430" t="s">
        <v>8221</v>
      </c>
      <c r="G430" t="s">
        <v>8224</v>
      </c>
      <c r="H430" t="s">
        <v>8246</v>
      </c>
      <c r="I430">
        <v>1385447459</v>
      </c>
      <c r="J430">
        <v>1382679059</v>
      </c>
      <c r="K430" t="b">
        <v>0</v>
      </c>
      <c r="L430">
        <v>21</v>
      </c>
      <c r="M430" t="b">
        <v>0</v>
      </c>
      <c r="N430" t="s">
        <v>8282</v>
      </c>
      <c r="O430" s="6">
        <f t="shared" si="36"/>
        <v>0.39</v>
      </c>
      <c r="P430">
        <f t="shared" si="37"/>
        <v>40.479999999999997</v>
      </c>
      <c r="Q430" t="str">
        <f t="shared" si="38"/>
        <v>games</v>
      </c>
      <c r="R430" t="str">
        <f t="shared" si="39"/>
        <v>video games</v>
      </c>
      <c r="S430" s="9">
        <f t="shared" si="40"/>
        <v>41572.229849537034</v>
      </c>
      <c r="T430" s="8">
        <f t="shared" si="41"/>
        <v>41604.271516203706</v>
      </c>
    </row>
    <row r="431" spans="1:20" ht="43.2">
      <c r="A431">
        <v>1795</v>
      </c>
      <c r="B431" s="3" t="s">
        <v>1796</v>
      </c>
      <c r="C431" s="3" t="s">
        <v>5905</v>
      </c>
      <c r="D431">
        <v>28000</v>
      </c>
      <c r="E431">
        <v>10846</v>
      </c>
      <c r="F431" t="s">
        <v>8221</v>
      </c>
      <c r="G431" t="s">
        <v>8236</v>
      </c>
      <c r="H431" t="s">
        <v>8249</v>
      </c>
      <c r="I431">
        <v>1476460800</v>
      </c>
      <c r="J431">
        <v>1473922541</v>
      </c>
      <c r="K431" t="b">
        <v>1</v>
      </c>
      <c r="L431">
        <v>81</v>
      </c>
      <c r="M431" t="b">
        <v>0</v>
      </c>
      <c r="N431" t="s">
        <v>8285</v>
      </c>
      <c r="O431" s="6">
        <f t="shared" si="36"/>
        <v>0.39</v>
      </c>
      <c r="P431">
        <f t="shared" si="37"/>
        <v>133.9</v>
      </c>
      <c r="Q431" t="str">
        <f t="shared" si="38"/>
        <v>photography</v>
      </c>
      <c r="R431" t="str">
        <f t="shared" si="39"/>
        <v>photobooks</v>
      </c>
      <c r="S431" s="9">
        <f t="shared" si="40"/>
        <v>42628.288668981477</v>
      </c>
      <c r="T431" s="8">
        <f t="shared" si="41"/>
        <v>42657.666666666672</v>
      </c>
    </row>
    <row r="432" spans="1:20" ht="43.2">
      <c r="A432">
        <v>1910</v>
      </c>
      <c r="B432" s="3" t="s">
        <v>1911</v>
      </c>
      <c r="C432" s="3" t="s">
        <v>6020</v>
      </c>
      <c r="D432">
        <v>85000</v>
      </c>
      <c r="E432">
        <v>33486</v>
      </c>
      <c r="F432" t="s">
        <v>8221</v>
      </c>
      <c r="G432" t="s">
        <v>8233</v>
      </c>
      <c r="H432" t="s">
        <v>8249</v>
      </c>
      <c r="I432">
        <v>1446331500</v>
      </c>
      <c r="J432">
        <v>1442531217</v>
      </c>
      <c r="K432" t="b">
        <v>0</v>
      </c>
      <c r="L432">
        <v>285</v>
      </c>
      <c r="M432" t="b">
        <v>0</v>
      </c>
      <c r="N432" t="s">
        <v>8294</v>
      </c>
      <c r="O432" s="6">
        <f t="shared" si="36"/>
        <v>0.39</v>
      </c>
      <c r="P432">
        <f t="shared" si="37"/>
        <v>117.49</v>
      </c>
      <c r="Q432" t="str">
        <f t="shared" si="38"/>
        <v>technology</v>
      </c>
      <c r="R432" t="str">
        <f t="shared" si="39"/>
        <v>gadgets</v>
      </c>
      <c r="S432" s="9">
        <f t="shared" si="40"/>
        <v>42264.963159722218</v>
      </c>
      <c r="T432" s="8">
        <f t="shared" si="41"/>
        <v>42308.947916666672</v>
      </c>
    </row>
    <row r="433" spans="1:20" ht="43.2">
      <c r="A433">
        <v>2598</v>
      </c>
      <c r="B433" s="3" t="s">
        <v>2598</v>
      </c>
      <c r="C433" s="3" t="s">
        <v>6708</v>
      </c>
      <c r="D433">
        <v>3000</v>
      </c>
      <c r="E433">
        <v>1170</v>
      </c>
      <c r="F433" t="s">
        <v>8221</v>
      </c>
      <c r="G433" t="s">
        <v>8224</v>
      </c>
      <c r="H433" t="s">
        <v>8246</v>
      </c>
      <c r="I433">
        <v>1443039001</v>
      </c>
      <c r="J433">
        <v>1440447001</v>
      </c>
      <c r="K433" t="b">
        <v>0</v>
      </c>
      <c r="L433">
        <v>14</v>
      </c>
      <c r="M433" t="b">
        <v>0</v>
      </c>
      <c r="N433" t="s">
        <v>8284</v>
      </c>
      <c r="O433" s="6">
        <f t="shared" si="36"/>
        <v>0.39</v>
      </c>
      <c r="P433">
        <f t="shared" si="37"/>
        <v>83.57</v>
      </c>
      <c r="Q433" t="str">
        <f t="shared" si="38"/>
        <v>food</v>
      </c>
      <c r="R433" t="str">
        <f t="shared" si="39"/>
        <v>food trucks</v>
      </c>
      <c r="S433" s="9">
        <f t="shared" si="40"/>
        <v>42240.840289351851</v>
      </c>
      <c r="T433" s="8">
        <f t="shared" si="41"/>
        <v>42270.840289351851</v>
      </c>
    </row>
    <row r="434" spans="1:20" ht="57.6">
      <c r="A434">
        <v>3102</v>
      </c>
      <c r="B434" s="3" t="s">
        <v>3102</v>
      </c>
      <c r="C434" s="3" t="s">
        <v>7212</v>
      </c>
      <c r="D434">
        <v>16000</v>
      </c>
      <c r="E434">
        <v>6258</v>
      </c>
      <c r="F434" t="s">
        <v>8221</v>
      </c>
      <c r="G434" t="s">
        <v>8225</v>
      </c>
      <c r="H434" t="s">
        <v>8247</v>
      </c>
      <c r="I434">
        <v>1471939818</v>
      </c>
      <c r="J434">
        <v>1467619818</v>
      </c>
      <c r="K434" t="b">
        <v>0</v>
      </c>
      <c r="L434">
        <v>90</v>
      </c>
      <c r="M434" t="b">
        <v>0</v>
      </c>
      <c r="N434" t="s">
        <v>8303</v>
      </c>
      <c r="O434" s="6">
        <f t="shared" si="36"/>
        <v>0.39</v>
      </c>
      <c r="P434">
        <f t="shared" si="37"/>
        <v>69.53</v>
      </c>
      <c r="Q434" t="str">
        <f t="shared" si="38"/>
        <v>theater</v>
      </c>
      <c r="R434" t="str">
        <f t="shared" si="39"/>
        <v>spaces</v>
      </c>
      <c r="S434" s="9">
        <f t="shared" si="40"/>
        <v>42555.340486111112</v>
      </c>
      <c r="T434" s="8">
        <f t="shared" si="41"/>
        <v>42605.340486111112</v>
      </c>
    </row>
    <row r="435" spans="1:20" ht="57.6">
      <c r="A435">
        <v>930</v>
      </c>
      <c r="B435" s="3" t="s">
        <v>931</v>
      </c>
      <c r="C435" s="3" t="s">
        <v>5040</v>
      </c>
      <c r="D435">
        <v>900</v>
      </c>
      <c r="E435">
        <v>345</v>
      </c>
      <c r="F435" t="s">
        <v>8221</v>
      </c>
      <c r="G435" t="s">
        <v>8224</v>
      </c>
      <c r="H435" t="s">
        <v>8246</v>
      </c>
      <c r="I435">
        <v>1277501520</v>
      </c>
      <c r="J435">
        <v>1273874306</v>
      </c>
      <c r="K435" t="b">
        <v>0</v>
      </c>
      <c r="L435">
        <v>5</v>
      </c>
      <c r="M435" t="b">
        <v>0</v>
      </c>
      <c r="N435" t="s">
        <v>8278</v>
      </c>
      <c r="O435" s="6">
        <f t="shared" si="36"/>
        <v>0.38</v>
      </c>
      <c r="P435">
        <f t="shared" si="37"/>
        <v>69</v>
      </c>
      <c r="Q435" t="str">
        <f t="shared" si="38"/>
        <v>music</v>
      </c>
      <c r="R435" t="str">
        <f t="shared" si="39"/>
        <v>jazz</v>
      </c>
      <c r="S435" s="9">
        <f t="shared" si="40"/>
        <v>40312.915578703702</v>
      </c>
      <c r="T435" s="8">
        <f t="shared" si="41"/>
        <v>40354.897222222222</v>
      </c>
    </row>
    <row r="436" spans="1:20">
      <c r="A436">
        <v>951</v>
      </c>
      <c r="B436" s="3" t="s">
        <v>952</v>
      </c>
      <c r="C436" s="3" t="s">
        <v>5061</v>
      </c>
      <c r="D436">
        <v>50000</v>
      </c>
      <c r="E436">
        <v>19195</v>
      </c>
      <c r="F436" t="s">
        <v>8221</v>
      </c>
      <c r="G436" t="s">
        <v>8224</v>
      </c>
      <c r="H436" t="s">
        <v>8246</v>
      </c>
      <c r="I436">
        <v>1465054872</v>
      </c>
      <c r="J436">
        <v>1461166872</v>
      </c>
      <c r="K436" t="b">
        <v>0</v>
      </c>
      <c r="L436">
        <v>121</v>
      </c>
      <c r="M436" t="b">
        <v>0</v>
      </c>
      <c r="N436" t="s">
        <v>8273</v>
      </c>
      <c r="O436" s="6">
        <f t="shared" si="36"/>
        <v>0.38</v>
      </c>
      <c r="P436">
        <f t="shared" si="37"/>
        <v>158.63999999999999</v>
      </c>
      <c r="Q436" t="str">
        <f t="shared" si="38"/>
        <v>technology</v>
      </c>
      <c r="R436" t="str">
        <f t="shared" si="39"/>
        <v>wearables</v>
      </c>
      <c r="S436" s="9">
        <f t="shared" si="40"/>
        <v>42480.653611111113</v>
      </c>
      <c r="T436" s="8">
        <f t="shared" si="41"/>
        <v>42525.653611111113</v>
      </c>
    </row>
    <row r="437" spans="1:20" ht="57.6">
      <c r="A437">
        <v>2873</v>
      </c>
      <c r="B437" s="3" t="s">
        <v>2873</v>
      </c>
      <c r="C437" s="3" t="s">
        <v>6983</v>
      </c>
      <c r="D437">
        <v>2500</v>
      </c>
      <c r="E437">
        <v>953</v>
      </c>
      <c r="F437" t="s">
        <v>8221</v>
      </c>
      <c r="G437" t="s">
        <v>8224</v>
      </c>
      <c r="H437" t="s">
        <v>8246</v>
      </c>
      <c r="I437">
        <v>1422473831</v>
      </c>
      <c r="J437">
        <v>1419881831</v>
      </c>
      <c r="K437" t="b">
        <v>0</v>
      </c>
      <c r="L437">
        <v>8</v>
      </c>
      <c r="M437" t="b">
        <v>0</v>
      </c>
      <c r="N437" t="s">
        <v>8271</v>
      </c>
      <c r="O437" s="6">
        <f t="shared" si="36"/>
        <v>0.38</v>
      </c>
      <c r="P437">
        <f t="shared" si="37"/>
        <v>119.13</v>
      </c>
      <c r="Q437" t="str">
        <f t="shared" si="38"/>
        <v>theater</v>
      </c>
      <c r="R437" t="str">
        <f t="shared" si="39"/>
        <v>plays</v>
      </c>
      <c r="S437" s="9">
        <f t="shared" si="40"/>
        <v>42002.817488425921</v>
      </c>
      <c r="T437" s="8">
        <f t="shared" si="41"/>
        <v>42032.817488425921</v>
      </c>
    </row>
    <row r="438" spans="1:20" ht="43.2">
      <c r="A438">
        <v>2889</v>
      </c>
      <c r="B438" s="3" t="s">
        <v>2889</v>
      </c>
      <c r="C438" s="3" t="s">
        <v>6999</v>
      </c>
      <c r="D438">
        <v>3000</v>
      </c>
      <c r="E438">
        <v>1142</v>
      </c>
      <c r="F438" t="s">
        <v>8221</v>
      </c>
      <c r="G438" t="s">
        <v>8224</v>
      </c>
      <c r="H438" t="s">
        <v>8246</v>
      </c>
      <c r="I438">
        <v>1409344985</v>
      </c>
      <c r="J438">
        <v>1406752985</v>
      </c>
      <c r="K438" t="b">
        <v>0</v>
      </c>
      <c r="L438">
        <v>14</v>
      </c>
      <c r="M438" t="b">
        <v>0</v>
      </c>
      <c r="N438" t="s">
        <v>8271</v>
      </c>
      <c r="O438" s="6">
        <f t="shared" si="36"/>
        <v>0.38</v>
      </c>
      <c r="P438">
        <f t="shared" si="37"/>
        <v>81.569999999999993</v>
      </c>
      <c r="Q438" t="str">
        <f t="shared" si="38"/>
        <v>theater</v>
      </c>
      <c r="R438" t="str">
        <f t="shared" si="39"/>
        <v>plays</v>
      </c>
      <c r="S438" s="9">
        <f t="shared" si="40"/>
        <v>41850.863252314812</v>
      </c>
      <c r="T438" s="8">
        <f t="shared" si="41"/>
        <v>41880.863252314812</v>
      </c>
    </row>
    <row r="439" spans="1:20" ht="43.2">
      <c r="A439">
        <v>3987</v>
      </c>
      <c r="B439" s="3" t="s">
        <v>3983</v>
      </c>
      <c r="C439" s="3" t="s">
        <v>8093</v>
      </c>
      <c r="D439">
        <v>400</v>
      </c>
      <c r="E439">
        <v>151</v>
      </c>
      <c r="F439" t="s">
        <v>8221</v>
      </c>
      <c r="G439" t="s">
        <v>8225</v>
      </c>
      <c r="H439" t="s">
        <v>8247</v>
      </c>
      <c r="I439">
        <v>1400278290</v>
      </c>
      <c r="J439">
        <v>1399414290</v>
      </c>
      <c r="K439" t="b">
        <v>0</v>
      </c>
      <c r="L439">
        <v>13</v>
      </c>
      <c r="M439" t="b">
        <v>0</v>
      </c>
      <c r="N439" t="s">
        <v>8271</v>
      </c>
      <c r="O439" s="6">
        <f t="shared" si="36"/>
        <v>0.38</v>
      </c>
      <c r="P439">
        <f t="shared" si="37"/>
        <v>11.62</v>
      </c>
      <c r="Q439" t="str">
        <f t="shared" si="38"/>
        <v>theater</v>
      </c>
      <c r="R439" t="str">
        <f t="shared" si="39"/>
        <v>plays</v>
      </c>
      <c r="S439" s="9">
        <f t="shared" si="40"/>
        <v>41765.92465277778</v>
      </c>
      <c r="T439" s="8">
        <f t="shared" si="41"/>
        <v>41775.92465277778</v>
      </c>
    </row>
    <row r="440" spans="1:20" ht="57.6">
      <c r="A440">
        <v>4001</v>
      </c>
      <c r="B440" s="3" t="s">
        <v>3997</v>
      </c>
      <c r="C440" s="3" t="s">
        <v>8107</v>
      </c>
      <c r="D440">
        <v>1200</v>
      </c>
      <c r="E440">
        <v>453</v>
      </c>
      <c r="F440" t="s">
        <v>8221</v>
      </c>
      <c r="G440" t="s">
        <v>8225</v>
      </c>
      <c r="H440" t="s">
        <v>8247</v>
      </c>
      <c r="I440">
        <v>1488394800</v>
      </c>
      <c r="J440">
        <v>1486681708</v>
      </c>
      <c r="K440" t="b">
        <v>0</v>
      </c>
      <c r="L440">
        <v>14</v>
      </c>
      <c r="M440" t="b">
        <v>0</v>
      </c>
      <c r="N440" t="s">
        <v>8271</v>
      </c>
      <c r="O440" s="6">
        <f t="shared" si="36"/>
        <v>0.38</v>
      </c>
      <c r="P440">
        <f t="shared" si="37"/>
        <v>32.36</v>
      </c>
      <c r="Q440" t="str">
        <f t="shared" si="38"/>
        <v>theater</v>
      </c>
      <c r="R440" t="str">
        <f t="shared" si="39"/>
        <v>plays</v>
      </c>
      <c r="S440" s="9">
        <f t="shared" si="40"/>
        <v>42775.964212962965</v>
      </c>
      <c r="T440" s="8">
        <f t="shared" si="41"/>
        <v>42795.791666666672</v>
      </c>
    </row>
    <row r="441" spans="1:20" ht="43.2">
      <c r="A441">
        <v>4044</v>
      </c>
      <c r="B441" s="3" t="s">
        <v>4040</v>
      </c>
      <c r="C441" s="3" t="s">
        <v>8148</v>
      </c>
      <c r="D441">
        <v>600</v>
      </c>
      <c r="E441">
        <v>225</v>
      </c>
      <c r="F441" t="s">
        <v>8221</v>
      </c>
      <c r="G441" t="s">
        <v>8224</v>
      </c>
      <c r="H441" t="s">
        <v>8246</v>
      </c>
      <c r="I441">
        <v>1428642000</v>
      </c>
      <c r="J441">
        <v>1426050982</v>
      </c>
      <c r="K441" t="b">
        <v>0</v>
      </c>
      <c r="L441">
        <v>4</v>
      </c>
      <c r="M441" t="b">
        <v>0</v>
      </c>
      <c r="N441" t="s">
        <v>8271</v>
      </c>
      <c r="O441" s="6">
        <f t="shared" si="36"/>
        <v>0.38</v>
      </c>
      <c r="P441">
        <f t="shared" si="37"/>
        <v>56.25</v>
      </c>
      <c r="Q441" t="str">
        <f t="shared" si="38"/>
        <v>theater</v>
      </c>
      <c r="R441" t="str">
        <f t="shared" si="39"/>
        <v>plays</v>
      </c>
      <c r="S441" s="9">
        <f t="shared" si="40"/>
        <v>42074.219699074078</v>
      </c>
      <c r="T441" s="8">
        <f t="shared" si="41"/>
        <v>42104.208333333328</v>
      </c>
    </row>
    <row r="442" spans="1:20" ht="57.6">
      <c r="A442">
        <v>4052</v>
      </c>
      <c r="B442" s="3" t="s">
        <v>4048</v>
      </c>
      <c r="C442" s="3" t="s">
        <v>8156</v>
      </c>
      <c r="D442">
        <v>3000</v>
      </c>
      <c r="E442">
        <v>1126</v>
      </c>
      <c r="F442" t="s">
        <v>8221</v>
      </c>
      <c r="G442" t="s">
        <v>8224</v>
      </c>
      <c r="H442" t="s">
        <v>8246</v>
      </c>
      <c r="I442">
        <v>1413234316</v>
      </c>
      <c r="J442">
        <v>1408050316</v>
      </c>
      <c r="K442" t="b">
        <v>0</v>
      </c>
      <c r="L442">
        <v>13</v>
      </c>
      <c r="M442" t="b">
        <v>0</v>
      </c>
      <c r="N442" t="s">
        <v>8271</v>
      </c>
      <c r="O442" s="6">
        <f t="shared" ref="O442:O505" si="42">ROUND((E442/D442),2)</f>
        <v>0.38</v>
      </c>
      <c r="P442">
        <f t="shared" ref="P442:P505" si="43">IF(L442&gt;0,ROUND(E442/L442,2),0)</f>
        <v>86.62</v>
      </c>
      <c r="Q442" t="str">
        <f t="shared" ref="Q442:Q505" si="44">LEFT(N442, SEARCH("/",N442,1)-1)</f>
        <v>theater</v>
      </c>
      <c r="R442" t="str">
        <f t="shared" ref="R442:R505" si="45">RIGHT(N442,LEN(N442)-SEARCH("/",N442,1))</f>
        <v>plays</v>
      </c>
      <c r="S442" s="9">
        <f t="shared" ref="S442:S505" si="46">(J442/86400)+DATE(1970,1,1)</f>
        <v>41865.878657407404</v>
      </c>
      <c r="T442" s="8">
        <f t="shared" ref="T442:T505" si="47">(I442/86400)+DATE(1970,1,1)</f>
        <v>41925.878657407404</v>
      </c>
    </row>
    <row r="443" spans="1:20" ht="43.2">
      <c r="A443">
        <v>554</v>
      </c>
      <c r="B443" s="3" t="s">
        <v>555</v>
      </c>
      <c r="C443" s="3" t="s">
        <v>4664</v>
      </c>
      <c r="D443">
        <v>3870</v>
      </c>
      <c r="E443">
        <v>1416</v>
      </c>
      <c r="F443" t="s">
        <v>8221</v>
      </c>
      <c r="G443" t="s">
        <v>8224</v>
      </c>
      <c r="H443" t="s">
        <v>8246</v>
      </c>
      <c r="I443">
        <v>1413735972</v>
      </c>
      <c r="J443">
        <v>1411143972</v>
      </c>
      <c r="K443" t="b">
        <v>0</v>
      </c>
      <c r="L443">
        <v>22</v>
      </c>
      <c r="M443" t="b">
        <v>0</v>
      </c>
      <c r="N443" t="s">
        <v>8272</v>
      </c>
      <c r="O443" s="6">
        <f t="shared" si="42"/>
        <v>0.37</v>
      </c>
      <c r="P443">
        <f t="shared" si="43"/>
        <v>64.36</v>
      </c>
      <c r="Q443" t="str">
        <f t="shared" si="44"/>
        <v>technology</v>
      </c>
      <c r="R443" t="str">
        <f t="shared" si="45"/>
        <v>web</v>
      </c>
      <c r="S443" s="9">
        <f t="shared" si="46"/>
        <v>41901.684861111113</v>
      </c>
      <c r="T443" s="8">
        <f t="shared" si="47"/>
        <v>41931.684861111113</v>
      </c>
    </row>
    <row r="444" spans="1:20" ht="43.2">
      <c r="A444">
        <v>899</v>
      </c>
      <c r="B444" s="3" t="s">
        <v>900</v>
      </c>
      <c r="C444" s="3" t="s">
        <v>5009</v>
      </c>
      <c r="D444">
        <v>750</v>
      </c>
      <c r="E444">
        <v>280</v>
      </c>
      <c r="F444" t="s">
        <v>8221</v>
      </c>
      <c r="G444" t="s">
        <v>8224</v>
      </c>
      <c r="H444" t="s">
        <v>8246</v>
      </c>
      <c r="I444">
        <v>1306549362</v>
      </c>
      <c r="J444">
        <v>1302661362</v>
      </c>
      <c r="K444" t="b">
        <v>0</v>
      </c>
      <c r="L444">
        <v>8</v>
      </c>
      <c r="M444" t="b">
        <v>0</v>
      </c>
      <c r="N444" t="s">
        <v>8279</v>
      </c>
      <c r="O444" s="6">
        <f t="shared" si="42"/>
        <v>0.37</v>
      </c>
      <c r="P444">
        <f t="shared" si="43"/>
        <v>35</v>
      </c>
      <c r="Q444" t="str">
        <f t="shared" si="44"/>
        <v>music</v>
      </c>
      <c r="R444" t="str">
        <f t="shared" si="45"/>
        <v>indie rock</v>
      </c>
      <c r="S444" s="9">
        <f t="shared" si="46"/>
        <v>40646.099097222221</v>
      </c>
      <c r="T444" s="8">
        <f t="shared" si="47"/>
        <v>40691.099097222221</v>
      </c>
    </row>
    <row r="445" spans="1:20" ht="57.6">
      <c r="A445">
        <v>2911</v>
      </c>
      <c r="B445" s="3" t="s">
        <v>2911</v>
      </c>
      <c r="C445" s="3" t="s">
        <v>7021</v>
      </c>
      <c r="D445">
        <v>1800</v>
      </c>
      <c r="E445">
        <v>657</v>
      </c>
      <c r="F445" t="s">
        <v>8221</v>
      </c>
      <c r="G445" t="s">
        <v>8224</v>
      </c>
      <c r="H445" t="s">
        <v>8246</v>
      </c>
      <c r="I445">
        <v>1435429626</v>
      </c>
      <c r="J445">
        <v>1431973626</v>
      </c>
      <c r="K445" t="b">
        <v>0</v>
      </c>
      <c r="L445">
        <v>14</v>
      </c>
      <c r="M445" t="b">
        <v>0</v>
      </c>
      <c r="N445" t="s">
        <v>8271</v>
      </c>
      <c r="O445" s="6">
        <f t="shared" si="42"/>
        <v>0.37</v>
      </c>
      <c r="P445">
        <f t="shared" si="43"/>
        <v>46.93</v>
      </c>
      <c r="Q445" t="str">
        <f t="shared" si="44"/>
        <v>theater</v>
      </c>
      <c r="R445" t="str">
        <f t="shared" si="45"/>
        <v>plays</v>
      </c>
      <c r="S445" s="9">
        <f t="shared" si="46"/>
        <v>42142.768819444449</v>
      </c>
      <c r="T445" s="8">
        <f t="shared" si="47"/>
        <v>42182.768819444449</v>
      </c>
    </row>
    <row r="446" spans="1:20" ht="43.2">
      <c r="A446">
        <v>3911</v>
      </c>
      <c r="B446" s="3" t="s">
        <v>3908</v>
      </c>
      <c r="C446" s="3" t="s">
        <v>8019</v>
      </c>
      <c r="D446">
        <v>8000</v>
      </c>
      <c r="E446">
        <v>2993</v>
      </c>
      <c r="F446" t="s">
        <v>8221</v>
      </c>
      <c r="G446" t="s">
        <v>8224</v>
      </c>
      <c r="H446" t="s">
        <v>8246</v>
      </c>
      <c r="I446">
        <v>1417033777</v>
      </c>
      <c r="J446">
        <v>1414438177</v>
      </c>
      <c r="K446" t="b">
        <v>0</v>
      </c>
      <c r="L446">
        <v>36</v>
      </c>
      <c r="M446" t="b">
        <v>0</v>
      </c>
      <c r="N446" t="s">
        <v>8271</v>
      </c>
      <c r="O446" s="6">
        <f t="shared" si="42"/>
        <v>0.37</v>
      </c>
      <c r="P446">
        <f t="shared" si="43"/>
        <v>83.14</v>
      </c>
      <c r="Q446" t="str">
        <f t="shared" si="44"/>
        <v>theater</v>
      </c>
      <c r="R446" t="str">
        <f t="shared" si="45"/>
        <v>plays</v>
      </c>
      <c r="S446" s="9">
        <f t="shared" si="46"/>
        <v>41939.8122337963</v>
      </c>
      <c r="T446" s="8">
        <f t="shared" si="47"/>
        <v>41969.853900462964</v>
      </c>
    </row>
    <row r="447" spans="1:20" ht="28.8">
      <c r="A447">
        <v>4035</v>
      </c>
      <c r="B447" s="3" t="s">
        <v>4031</v>
      </c>
      <c r="C447" s="3" t="s">
        <v>8140</v>
      </c>
      <c r="D447">
        <v>10000</v>
      </c>
      <c r="E447">
        <v>3685</v>
      </c>
      <c r="F447" t="s">
        <v>8221</v>
      </c>
      <c r="G447" t="s">
        <v>8224</v>
      </c>
      <c r="H447" t="s">
        <v>8246</v>
      </c>
      <c r="I447">
        <v>1413925887</v>
      </c>
      <c r="J447">
        <v>1411333887</v>
      </c>
      <c r="K447" t="b">
        <v>0</v>
      </c>
      <c r="L447">
        <v>25</v>
      </c>
      <c r="M447" t="b">
        <v>0</v>
      </c>
      <c r="N447" t="s">
        <v>8271</v>
      </c>
      <c r="O447" s="6">
        <f t="shared" si="42"/>
        <v>0.37</v>
      </c>
      <c r="P447">
        <f t="shared" si="43"/>
        <v>147.4</v>
      </c>
      <c r="Q447" t="str">
        <f t="shared" si="44"/>
        <v>theater</v>
      </c>
      <c r="R447" t="str">
        <f t="shared" si="45"/>
        <v>plays</v>
      </c>
      <c r="S447" s="9">
        <f t="shared" si="46"/>
        <v>41903.882951388892</v>
      </c>
      <c r="T447" s="8">
        <f t="shared" si="47"/>
        <v>41933.882951388892</v>
      </c>
    </row>
    <row r="448" spans="1:20" ht="43.2">
      <c r="A448">
        <v>4094</v>
      </c>
      <c r="B448" s="3" t="s">
        <v>4090</v>
      </c>
      <c r="C448" s="3" t="s">
        <v>8197</v>
      </c>
      <c r="D448">
        <v>2000</v>
      </c>
      <c r="E448">
        <v>730</v>
      </c>
      <c r="F448" t="s">
        <v>8221</v>
      </c>
      <c r="G448" t="s">
        <v>8224</v>
      </c>
      <c r="H448" t="s">
        <v>8246</v>
      </c>
      <c r="I448">
        <v>1413953940</v>
      </c>
      <c r="J448">
        <v>1410141900</v>
      </c>
      <c r="K448" t="b">
        <v>0</v>
      </c>
      <c r="L448">
        <v>8</v>
      </c>
      <c r="M448" t="b">
        <v>0</v>
      </c>
      <c r="N448" t="s">
        <v>8271</v>
      </c>
      <c r="O448" s="6">
        <f t="shared" si="42"/>
        <v>0.37</v>
      </c>
      <c r="P448">
        <f t="shared" si="43"/>
        <v>91.25</v>
      </c>
      <c r="Q448" t="str">
        <f t="shared" si="44"/>
        <v>theater</v>
      </c>
      <c r="R448" t="str">
        <f t="shared" si="45"/>
        <v>plays</v>
      </c>
      <c r="S448" s="9">
        <f t="shared" si="46"/>
        <v>41890.086805555555</v>
      </c>
      <c r="T448" s="8">
        <f t="shared" si="47"/>
        <v>41934.207638888889</v>
      </c>
    </row>
    <row r="449" spans="1:20">
      <c r="A449">
        <v>183</v>
      </c>
      <c r="B449" s="3" t="s">
        <v>185</v>
      </c>
      <c r="C449" s="3" t="s">
        <v>4293</v>
      </c>
      <c r="D449">
        <v>12500</v>
      </c>
      <c r="E449">
        <v>4482</v>
      </c>
      <c r="F449" t="s">
        <v>8221</v>
      </c>
      <c r="G449" t="s">
        <v>8225</v>
      </c>
      <c r="H449" t="s">
        <v>8247</v>
      </c>
      <c r="I449">
        <v>1417033610</v>
      </c>
      <c r="J449">
        <v>1414438010</v>
      </c>
      <c r="K449" t="b">
        <v>0</v>
      </c>
      <c r="L449">
        <v>12</v>
      </c>
      <c r="M449" t="b">
        <v>0</v>
      </c>
      <c r="N449" t="s">
        <v>8268</v>
      </c>
      <c r="O449" s="6">
        <f t="shared" si="42"/>
        <v>0.36</v>
      </c>
      <c r="P449">
        <f t="shared" si="43"/>
        <v>373.5</v>
      </c>
      <c r="Q449" t="str">
        <f t="shared" si="44"/>
        <v>film &amp; video</v>
      </c>
      <c r="R449" t="str">
        <f t="shared" si="45"/>
        <v>drama</v>
      </c>
      <c r="S449" s="9">
        <f t="shared" si="46"/>
        <v>41939.810300925928</v>
      </c>
      <c r="T449" s="8">
        <f t="shared" si="47"/>
        <v>41969.851967592593</v>
      </c>
    </row>
    <row r="450" spans="1:20" ht="43.2">
      <c r="A450">
        <v>765</v>
      </c>
      <c r="B450" s="3" t="s">
        <v>766</v>
      </c>
      <c r="C450" s="3" t="s">
        <v>4875</v>
      </c>
      <c r="D450">
        <v>7000</v>
      </c>
      <c r="E450">
        <v>2521</v>
      </c>
      <c r="F450" t="s">
        <v>8221</v>
      </c>
      <c r="G450" t="s">
        <v>8224</v>
      </c>
      <c r="H450" t="s">
        <v>8246</v>
      </c>
      <c r="I450">
        <v>1413723684</v>
      </c>
      <c r="J450">
        <v>1411131684</v>
      </c>
      <c r="K450" t="b">
        <v>0</v>
      </c>
      <c r="L450">
        <v>44</v>
      </c>
      <c r="M450" t="b">
        <v>0</v>
      </c>
      <c r="N450" t="s">
        <v>8275</v>
      </c>
      <c r="O450" s="6">
        <f t="shared" si="42"/>
        <v>0.36</v>
      </c>
      <c r="P450">
        <f t="shared" si="43"/>
        <v>57.3</v>
      </c>
      <c r="Q450" t="str">
        <f t="shared" si="44"/>
        <v>publishing</v>
      </c>
      <c r="R450" t="str">
        <f t="shared" si="45"/>
        <v>fiction</v>
      </c>
      <c r="S450" s="9">
        <f t="shared" si="46"/>
        <v>41901.542638888888</v>
      </c>
      <c r="T450" s="8">
        <f t="shared" si="47"/>
        <v>41931.542638888888</v>
      </c>
    </row>
    <row r="451" spans="1:20" ht="43.2">
      <c r="A451">
        <v>1112</v>
      </c>
      <c r="B451" s="3" t="s">
        <v>1113</v>
      </c>
      <c r="C451" s="3" t="s">
        <v>5222</v>
      </c>
      <c r="D451">
        <v>88000</v>
      </c>
      <c r="E451">
        <v>31272.92</v>
      </c>
      <c r="F451" t="s">
        <v>8221</v>
      </c>
      <c r="G451" t="s">
        <v>8224</v>
      </c>
      <c r="H451" t="s">
        <v>8246</v>
      </c>
      <c r="I451">
        <v>1421656200</v>
      </c>
      <c r="J451">
        <v>1416507211</v>
      </c>
      <c r="K451" t="b">
        <v>0</v>
      </c>
      <c r="L451">
        <v>312</v>
      </c>
      <c r="M451" t="b">
        <v>0</v>
      </c>
      <c r="N451" t="s">
        <v>8282</v>
      </c>
      <c r="O451" s="6">
        <f t="shared" si="42"/>
        <v>0.36</v>
      </c>
      <c r="P451">
        <f t="shared" si="43"/>
        <v>100.23</v>
      </c>
      <c r="Q451" t="str">
        <f t="shared" si="44"/>
        <v>games</v>
      </c>
      <c r="R451" t="str">
        <f t="shared" si="45"/>
        <v>video games</v>
      </c>
      <c r="S451" s="9">
        <f t="shared" si="46"/>
        <v>41963.759386574078</v>
      </c>
      <c r="T451" s="8">
        <f t="shared" si="47"/>
        <v>42023.354166666672</v>
      </c>
    </row>
    <row r="452" spans="1:20" ht="43.2">
      <c r="A452">
        <v>1779</v>
      </c>
      <c r="B452" s="3" t="s">
        <v>1780</v>
      </c>
      <c r="C452" s="3" t="s">
        <v>5889</v>
      </c>
      <c r="D452">
        <v>11000</v>
      </c>
      <c r="E452">
        <v>3986</v>
      </c>
      <c r="F452" t="s">
        <v>8221</v>
      </c>
      <c r="G452" t="s">
        <v>8224</v>
      </c>
      <c r="H452" t="s">
        <v>8246</v>
      </c>
      <c r="I452">
        <v>1472834180</v>
      </c>
      <c r="J452">
        <v>1470242180</v>
      </c>
      <c r="K452" t="b">
        <v>1</v>
      </c>
      <c r="L452">
        <v>38</v>
      </c>
      <c r="M452" t="b">
        <v>0</v>
      </c>
      <c r="N452" t="s">
        <v>8285</v>
      </c>
      <c r="O452" s="6">
        <f t="shared" si="42"/>
        <v>0.36</v>
      </c>
      <c r="P452">
        <f t="shared" si="43"/>
        <v>104.89</v>
      </c>
      <c r="Q452" t="str">
        <f t="shared" si="44"/>
        <v>photography</v>
      </c>
      <c r="R452" t="str">
        <f t="shared" si="45"/>
        <v>photobooks</v>
      </c>
      <c r="S452" s="9">
        <f t="shared" si="46"/>
        <v>42585.691898148143</v>
      </c>
      <c r="T452" s="8">
        <f t="shared" si="47"/>
        <v>42615.691898148143</v>
      </c>
    </row>
    <row r="453" spans="1:20" ht="43.2">
      <c r="A453">
        <v>1805</v>
      </c>
      <c r="B453" s="3" t="s">
        <v>1806</v>
      </c>
      <c r="C453" s="3" t="s">
        <v>5915</v>
      </c>
      <c r="D453">
        <v>22500</v>
      </c>
      <c r="E453">
        <v>8191</v>
      </c>
      <c r="F453" t="s">
        <v>8221</v>
      </c>
      <c r="G453" t="s">
        <v>8236</v>
      </c>
      <c r="H453" t="s">
        <v>8249</v>
      </c>
      <c r="I453">
        <v>1443808800</v>
      </c>
      <c r="J453">
        <v>1441048658</v>
      </c>
      <c r="K453" t="b">
        <v>1</v>
      </c>
      <c r="L453">
        <v>122</v>
      </c>
      <c r="M453" t="b">
        <v>0</v>
      </c>
      <c r="N453" t="s">
        <v>8285</v>
      </c>
      <c r="O453" s="6">
        <f t="shared" si="42"/>
        <v>0.36</v>
      </c>
      <c r="P453">
        <f t="shared" si="43"/>
        <v>67.14</v>
      </c>
      <c r="Q453" t="str">
        <f t="shared" si="44"/>
        <v>photography</v>
      </c>
      <c r="R453" t="str">
        <f t="shared" si="45"/>
        <v>photobooks</v>
      </c>
      <c r="S453" s="9">
        <f t="shared" si="46"/>
        <v>42247.803912037038</v>
      </c>
      <c r="T453" s="8">
        <f t="shared" si="47"/>
        <v>42279.75</v>
      </c>
    </row>
    <row r="454" spans="1:20" ht="28.8">
      <c r="A454">
        <v>3635</v>
      </c>
      <c r="B454" s="3" t="s">
        <v>3633</v>
      </c>
      <c r="C454" s="3" t="s">
        <v>7745</v>
      </c>
      <c r="D454">
        <v>3500</v>
      </c>
      <c r="E454">
        <v>1276</v>
      </c>
      <c r="F454" t="s">
        <v>8221</v>
      </c>
      <c r="G454" t="s">
        <v>8224</v>
      </c>
      <c r="H454" t="s">
        <v>8246</v>
      </c>
      <c r="I454">
        <v>1461186676</v>
      </c>
      <c r="J454">
        <v>1458594676</v>
      </c>
      <c r="K454" t="b">
        <v>0</v>
      </c>
      <c r="L454">
        <v>10</v>
      </c>
      <c r="M454" t="b">
        <v>0</v>
      </c>
      <c r="N454" t="s">
        <v>8305</v>
      </c>
      <c r="O454" s="6">
        <f t="shared" si="42"/>
        <v>0.36</v>
      </c>
      <c r="P454">
        <f t="shared" si="43"/>
        <v>127.6</v>
      </c>
      <c r="Q454" t="str">
        <f t="shared" si="44"/>
        <v>theater</v>
      </c>
      <c r="R454" t="str">
        <f t="shared" si="45"/>
        <v>musical</v>
      </c>
      <c r="S454" s="9">
        <f t="shared" si="46"/>
        <v>42450.88282407407</v>
      </c>
      <c r="T454" s="8">
        <f t="shared" si="47"/>
        <v>42480.88282407407</v>
      </c>
    </row>
    <row r="455" spans="1:20" ht="43.2">
      <c r="A455">
        <v>3914</v>
      </c>
      <c r="B455" s="3" t="s">
        <v>3911</v>
      </c>
      <c r="C455" s="3" t="s">
        <v>8022</v>
      </c>
      <c r="D455">
        <v>2500</v>
      </c>
      <c r="E455">
        <v>909</v>
      </c>
      <c r="F455" t="s">
        <v>8221</v>
      </c>
      <c r="G455" t="s">
        <v>8225</v>
      </c>
      <c r="H455" t="s">
        <v>8247</v>
      </c>
      <c r="I455">
        <v>1431298740</v>
      </c>
      <c r="J455">
        <v>1429558756</v>
      </c>
      <c r="K455" t="b">
        <v>0</v>
      </c>
      <c r="L455">
        <v>27</v>
      </c>
      <c r="M455" t="b">
        <v>0</v>
      </c>
      <c r="N455" t="s">
        <v>8271</v>
      </c>
      <c r="O455" s="6">
        <f t="shared" si="42"/>
        <v>0.36</v>
      </c>
      <c r="P455">
        <f t="shared" si="43"/>
        <v>33.67</v>
      </c>
      <c r="Q455" t="str">
        <f t="shared" si="44"/>
        <v>theater</v>
      </c>
      <c r="R455" t="str">
        <f t="shared" si="45"/>
        <v>plays</v>
      </c>
      <c r="S455" s="9">
        <f t="shared" si="46"/>
        <v>42114.818935185191</v>
      </c>
      <c r="T455" s="8">
        <f t="shared" si="47"/>
        <v>42134.957638888889</v>
      </c>
    </row>
    <row r="456" spans="1:20" ht="43.2">
      <c r="A456">
        <v>3943</v>
      </c>
      <c r="B456" s="3" t="s">
        <v>3940</v>
      </c>
      <c r="C456" s="3" t="s">
        <v>8051</v>
      </c>
      <c r="D456">
        <v>5000</v>
      </c>
      <c r="E456">
        <v>1782</v>
      </c>
      <c r="F456" t="s">
        <v>8221</v>
      </c>
      <c r="G456" t="s">
        <v>8224</v>
      </c>
      <c r="H456" t="s">
        <v>8246</v>
      </c>
      <c r="I456">
        <v>1446483000</v>
      </c>
      <c r="J456">
        <v>1443811268</v>
      </c>
      <c r="K456" t="b">
        <v>0</v>
      </c>
      <c r="L456">
        <v>13</v>
      </c>
      <c r="M456" t="b">
        <v>0</v>
      </c>
      <c r="N456" t="s">
        <v>8271</v>
      </c>
      <c r="O456" s="6">
        <f t="shared" si="42"/>
        <v>0.36</v>
      </c>
      <c r="P456">
        <f t="shared" si="43"/>
        <v>137.08000000000001</v>
      </c>
      <c r="Q456" t="str">
        <f t="shared" si="44"/>
        <v>theater</v>
      </c>
      <c r="R456" t="str">
        <f t="shared" si="45"/>
        <v>plays</v>
      </c>
      <c r="S456" s="9">
        <f t="shared" si="46"/>
        <v>42279.778564814813</v>
      </c>
      <c r="T456" s="8">
        <f t="shared" si="47"/>
        <v>42310.701388888891</v>
      </c>
    </row>
    <row r="457" spans="1:20" ht="43.2">
      <c r="A457">
        <v>693</v>
      </c>
      <c r="B457" s="3" t="s">
        <v>694</v>
      </c>
      <c r="C457" s="3" t="s">
        <v>4803</v>
      </c>
      <c r="D457">
        <v>100000</v>
      </c>
      <c r="E457">
        <v>35338</v>
      </c>
      <c r="F457" t="s">
        <v>8221</v>
      </c>
      <c r="G457" t="s">
        <v>8224</v>
      </c>
      <c r="H457" t="s">
        <v>8246</v>
      </c>
      <c r="I457">
        <v>1430421827</v>
      </c>
      <c r="J457">
        <v>1427829827</v>
      </c>
      <c r="K457" t="b">
        <v>0</v>
      </c>
      <c r="L457">
        <v>296</v>
      </c>
      <c r="M457" t="b">
        <v>0</v>
      </c>
      <c r="N457" t="s">
        <v>8273</v>
      </c>
      <c r="O457" s="6">
        <f t="shared" si="42"/>
        <v>0.35</v>
      </c>
      <c r="P457">
        <f t="shared" si="43"/>
        <v>119.39</v>
      </c>
      <c r="Q457" t="str">
        <f t="shared" si="44"/>
        <v>technology</v>
      </c>
      <c r="R457" t="str">
        <f t="shared" si="45"/>
        <v>wearables</v>
      </c>
      <c r="S457" s="9">
        <f t="shared" si="46"/>
        <v>42094.808182870373</v>
      </c>
      <c r="T457" s="8">
        <f t="shared" si="47"/>
        <v>42124.808182870373</v>
      </c>
    </row>
    <row r="458" spans="1:20" ht="43.2">
      <c r="A458">
        <v>972</v>
      </c>
      <c r="B458" s="3" t="s">
        <v>973</v>
      </c>
      <c r="C458" s="3" t="s">
        <v>5082</v>
      </c>
      <c r="D458">
        <v>20000</v>
      </c>
      <c r="E458">
        <v>6925</v>
      </c>
      <c r="F458" t="s">
        <v>8221</v>
      </c>
      <c r="G458" t="s">
        <v>8224</v>
      </c>
      <c r="H458" t="s">
        <v>8246</v>
      </c>
      <c r="I458">
        <v>1409813940</v>
      </c>
      <c r="J458">
        <v>1407271598</v>
      </c>
      <c r="K458" t="b">
        <v>0</v>
      </c>
      <c r="L458">
        <v>45</v>
      </c>
      <c r="M458" t="b">
        <v>0</v>
      </c>
      <c r="N458" t="s">
        <v>8273</v>
      </c>
      <c r="O458" s="6">
        <f t="shared" si="42"/>
        <v>0.35</v>
      </c>
      <c r="P458">
        <f t="shared" si="43"/>
        <v>153.88999999999999</v>
      </c>
      <c r="Q458" t="str">
        <f t="shared" si="44"/>
        <v>technology</v>
      </c>
      <c r="R458" t="str">
        <f t="shared" si="45"/>
        <v>wearables</v>
      </c>
      <c r="S458" s="9">
        <f t="shared" si="46"/>
        <v>41856.865717592591</v>
      </c>
      <c r="T458" s="8">
        <f t="shared" si="47"/>
        <v>41886.290972222225</v>
      </c>
    </row>
    <row r="459" spans="1:20" ht="43.2">
      <c r="A459">
        <v>1013</v>
      </c>
      <c r="B459" s="3" t="s">
        <v>1014</v>
      </c>
      <c r="C459" s="3" t="s">
        <v>5123</v>
      </c>
      <c r="D459">
        <v>25000</v>
      </c>
      <c r="E459">
        <v>8632</v>
      </c>
      <c r="F459" t="s">
        <v>8220</v>
      </c>
      <c r="G459" t="s">
        <v>8224</v>
      </c>
      <c r="H459" t="s">
        <v>8246</v>
      </c>
      <c r="I459">
        <v>1451419200</v>
      </c>
      <c r="J459">
        <v>1449000056</v>
      </c>
      <c r="K459" t="b">
        <v>0</v>
      </c>
      <c r="L459">
        <v>90</v>
      </c>
      <c r="M459" t="b">
        <v>0</v>
      </c>
      <c r="N459" t="s">
        <v>8273</v>
      </c>
      <c r="O459" s="6">
        <f t="shared" si="42"/>
        <v>0.35</v>
      </c>
      <c r="P459">
        <f t="shared" si="43"/>
        <v>95.91</v>
      </c>
      <c r="Q459" t="str">
        <f t="shared" si="44"/>
        <v>technology</v>
      </c>
      <c r="R459" t="str">
        <f t="shared" si="45"/>
        <v>wearables</v>
      </c>
      <c r="S459" s="9">
        <f t="shared" si="46"/>
        <v>42339.833981481483</v>
      </c>
      <c r="T459" s="8">
        <f t="shared" si="47"/>
        <v>42367.833333333328</v>
      </c>
    </row>
    <row r="460" spans="1:20" ht="43.2">
      <c r="A460">
        <v>1804</v>
      </c>
      <c r="B460" s="3" t="s">
        <v>1805</v>
      </c>
      <c r="C460" s="3" t="s">
        <v>5914</v>
      </c>
      <c r="D460">
        <v>15500</v>
      </c>
      <c r="E460">
        <v>5452</v>
      </c>
      <c r="F460" t="s">
        <v>8221</v>
      </c>
      <c r="G460" t="s">
        <v>8224</v>
      </c>
      <c r="H460" t="s">
        <v>8246</v>
      </c>
      <c r="I460">
        <v>1447521404</v>
      </c>
      <c r="J460">
        <v>1444061804</v>
      </c>
      <c r="K460" t="b">
        <v>1</v>
      </c>
      <c r="L460">
        <v>52</v>
      </c>
      <c r="M460" t="b">
        <v>0</v>
      </c>
      <c r="N460" t="s">
        <v>8285</v>
      </c>
      <c r="O460" s="6">
        <f t="shared" si="42"/>
        <v>0.35</v>
      </c>
      <c r="P460">
        <f t="shared" si="43"/>
        <v>104.85</v>
      </c>
      <c r="Q460" t="str">
        <f t="shared" si="44"/>
        <v>photography</v>
      </c>
      <c r="R460" t="str">
        <f t="shared" si="45"/>
        <v>photobooks</v>
      </c>
      <c r="S460" s="9">
        <f t="shared" si="46"/>
        <v>42282.678287037037</v>
      </c>
      <c r="T460" s="8">
        <f t="shared" si="47"/>
        <v>42322.719953703709</v>
      </c>
    </row>
    <row r="461" spans="1:20" ht="43.2">
      <c r="A461">
        <v>3633</v>
      </c>
      <c r="B461" s="3" t="s">
        <v>3631</v>
      </c>
      <c r="C461" s="3" t="s">
        <v>7743</v>
      </c>
      <c r="D461">
        <v>5000</v>
      </c>
      <c r="E461">
        <v>1762</v>
      </c>
      <c r="F461" t="s">
        <v>8221</v>
      </c>
      <c r="G461" t="s">
        <v>8224</v>
      </c>
      <c r="H461" t="s">
        <v>8246</v>
      </c>
      <c r="I461">
        <v>1479517200</v>
      </c>
      <c r="J461">
        <v>1475765867</v>
      </c>
      <c r="K461" t="b">
        <v>0</v>
      </c>
      <c r="L461">
        <v>31</v>
      </c>
      <c r="M461" t="b">
        <v>0</v>
      </c>
      <c r="N461" t="s">
        <v>8305</v>
      </c>
      <c r="O461" s="6">
        <f t="shared" si="42"/>
        <v>0.35</v>
      </c>
      <c r="P461">
        <f t="shared" si="43"/>
        <v>56.84</v>
      </c>
      <c r="Q461" t="str">
        <f t="shared" si="44"/>
        <v>theater</v>
      </c>
      <c r="R461" t="str">
        <f t="shared" si="45"/>
        <v>musical</v>
      </c>
      <c r="S461" s="9">
        <f t="shared" si="46"/>
        <v>42649.623460648145</v>
      </c>
      <c r="T461" s="8">
        <f t="shared" si="47"/>
        <v>42693.041666666672</v>
      </c>
    </row>
    <row r="462" spans="1:20" ht="43.2">
      <c r="A462">
        <v>3983</v>
      </c>
      <c r="B462" s="3" t="s">
        <v>3979</v>
      </c>
      <c r="C462" s="3" t="s">
        <v>8089</v>
      </c>
      <c r="D462">
        <v>11140</v>
      </c>
      <c r="E462">
        <v>3877</v>
      </c>
      <c r="F462" t="s">
        <v>8221</v>
      </c>
      <c r="G462" t="s">
        <v>8224</v>
      </c>
      <c r="H462" t="s">
        <v>8246</v>
      </c>
      <c r="I462">
        <v>1400569140</v>
      </c>
      <c r="J462">
        <v>1397854356</v>
      </c>
      <c r="K462" t="b">
        <v>0</v>
      </c>
      <c r="L462">
        <v>46</v>
      </c>
      <c r="M462" t="b">
        <v>0</v>
      </c>
      <c r="N462" t="s">
        <v>8271</v>
      </c>
      <c r="O462" s="6">
        <f t="shared" si="42"/>
        <v>0.35</v>
      </c>
      <c r="P462">
        <f t="shared" si="43"/>
        <v>84.28</v>
      </c>
      <c r="Q462" t="str">
        <f t="shared" si="44"/>
        <v>theater</v>
      </c>
      <c r="R462" t="str">
        <f t="shared" si="45"/>
        <v>plays</v>
      </c>
      <c r="S462" s="9">
        <f t="shared" si="46"/>
        <v>41747.86986111111</v>
      </c>
      <c r="T462" s="8">
        <f t="shared" si="47"/>
        <v>41779.290972222225</v>
      </c>
    </row>
    <row r="463" spans="1:20" ht="43.2">
      <c r="A463">
        <v>3995</v>
      </c>
      <c r="B463" s="3" t="s">
        <v>3991</v>
      </c>
      <c r="C463" s="3" t="s">
        <v>8101</v>
      </c>
      <c r="D463">
        <v>200</v>
      </c>
      <c r="E463">
        <v>70</v>
      </c>
      <c r="F463" t="s">
        <v>8221</v>
      </c>
      <c r="G463" t="s">
        <v>8225</v>
      </c>
      <c r="H463" t="s">
        <v>8247</v>
      </c>
      <c r="I463">
        <v>1423913220</v>
      </c>
      <c r="J463">
        <v>1421339077</v>
      </c>
      <c r="K463" t="b">
        <v>0</v>
      </c>
      <c r="L463">
        <v>4</v>
      </c>
      <c r="M463" t="b">
        <v>0</v>
      </c>
      <c r="N463" t="s">
        <v>8271</v>
      </c>
      <c r="O463" s="6">
        <f t="shared" si="42"/>
        <v>0.35</v>
      </c>
      <c r="P463">
        <f t="shared" si="43"/>
        <v>17.5</v>
      </c>
      <c r="Q463" t="str">
        <f t="shared" si="44"/>
        <v>theater</v>
      </c>
      <c r="R463" t="str">
        <f t="shared" si="45"/>
        <v>plays</v>
      </c>
      <c r="S463" s="9">
        <f t="shared" si="46"/>
        <v>42019.683761574073</v>
      </c>
      <c r="T463" s="8">
        <f t="shared" si="47"/>
        <v>42049.477083333331</v>
      </c>
    </row>
    <row r="464" spans="1:20" ht="28.8">
      <c r="A464">
        <v>598</v>
      </c>
      <c r="B464" s="3" t="s">
        <v>599</v>
      </c>
      <c r="C464" s="3" t="s">
        <v>4708</v>
      </c>
      <c r="D464">
        <v>2500</v>
      </c>
      <c r="E464">
        <v>850</v>
      </c>
      <c r="F464" t="s">
        <v>8221</v>
      </c>
      <c r="G464" t="s">
        <v>8224</v>
      </c>
      <c r="H464" t="s">
        <v>8246</v>
      </c>
      <c r="I464">
        <v>1417737781</v>
      </c>
      <c r="J464">
        <v>1415145781</v>
      </c>
      <c r="K464" t="b">
        <v>0</v>
      </c>
      <c r="L464">
        <v>7</v>
      </c>
      <c r="M464" t="b">
        <v>0</v>
      </c>
      <c r="N464" t="s">
        <v>8272</v>
      </c>
      <c r="O464" s="6">
        <f t="shared" si="42"/>
        <v>0.34</v>
      </c>
      <c r="P464">
        <f t="shared" si="43"/>
        <v>121.43</v>
      </c>
      <c r="Q464" t="str">
        <f t="shared" si="44"/>
        <v>technology</v>
      </c>
      <c r="R464" t="str">
        <f t="shared" si="45"/>
        <v>web</v>
      </c>
      <c r="S464" s="9">
        <f t="shared" si="46"/>
        <v>41948.00209490741</v>
      </c>
      <c r="T464" s="8">
        <f t="shared" si="47"/>
        <v>41978.00209490741</v>
      </c>
    </row>
    <row r="465" spans="1:20" ht="57.6">
      <c r="A465">
        <v>711</v>
      </c>
      <c r="B465" s="3" t="s">
        <v>712</v>
      </c>
      <c r="C465" s="3" t="s">
        <v>4821</v>
      </c>
      <c r="D465">
        <v>100000</v>
      </c>
      <c r="E465">
        <v>33791</v>
      </c>
      <c r="F465" t="s">
        <v>8221</v>
      </c>
      <c r="G465" t="s">
        <v>8233</v>
      </c>
      <c r="H465" t="s">
        <v>8249</v>
      </c>
      <c r="I465">
        <v>1481716868</v>
      </c>
      <c r="J465">
        <v>1478257268</v>
      </c>
      <c r="K465" t="b">
        <v>0</v>
      </c>
      <c r="L465">
        <v>338</v>
      </c>
      <c r="M465" t="b">
        <v>0</v>
      </c>
      <c r="N465" t="s">
        <v>8273</v>
      </c>
      <c r="O465" s="6">
        <f t="shared" si="42"/>
        <v>0.34</v>
      </c>
      <c r="P465">
        <f t="shared" si="43"/>
        <v>99.97</v>
      </c>
      <c r="Q465" t="str">
        <f t="shared" si="44"/>
        <v>technology</v>
      </c>
      <c r="R465" t="str">
        <f t="shared" si="45"/>
        <v>wearables</v>
      </c>
      <c r="S465" s="9">
        <f t="shared" si="46"/>
        <v>42678.459120370375</v>
      </c>
      <c r="T465" s="8">
        <f t="shared" si="47"/>
        <v>42718.500787037032</v>
      </c>
    </row>
    <row r="466" spans="1:20" ht="43.2">
      <c r="A466">
        <v>977</v>
      </c>
      <c r="B466" s="3" t="s">
        <v>978</v>
      </c>
      <c r="C466" s="3" t="s">
        <v>5087</v>
      </c>
      <c r="D466">
        <v>2700</v>
      </c>
      <c r="E466">
        <v>909</v>
      </c>
      <c r="F466" t="s">
        <v>8221</v>
      </c>
      <c r="G466" t="s">
        <v>8239</v>
      </c>
      <c r="H466" t="s">
        <v>8249</v>
      </c>
      <c r="I466">
        <v>1456094197</v>
      </c>
      <c r="J466">
        <v>1453502197</v>
      </c>
      <c r="K466" t="b">
        <v>0</v>
      </c>
      <c r="L466">
        <v>12</v>
      </c>
      <c r="M466" t="b">
        <v>0</v>
      </c>
      <c r="N466" t="s">
        <v>8273</v>
      </c>
      <c r="O466" s="6">
        <f t="shared" si="42"/>
        <v>0.34</v>
      </c>
      <c r="P466">
        <f t="shared" si="43"/>
        <v>75.75</v>
      </c>
      <c r="Q466" t="str">
        <f t="shared" si="44"/>
        <v>technology</v>
      </c>
      <c r="R466" t="str">
        <f t="shared" si="45"/>
        <v>wearables</v>
      </c>
      <c r="S466" s="9">
        <f t="shared" si="46"/>
        <v>42391.942094907412</v>
      </c>
      <c r="T466" s="8">
        <f t="shared" si="47"/>
        <v>42421.942094907412</v>
      </c>
    </row>
    <row r="467" spans="1:20" ht="43.2">
      <c r="A467">
        <v>1549</v>
      </c>
      <c r="B467" s="3" t="s">
        <v>1550</v>
      </c>
      <c r="C467" s="3" t="s">
        <v>5659</v>
      </c>
      <c r="D467">
        <v>500</v>
      </c>
      <c r="E467">
        <v>170</v>
      </c>
      <c r="F467" t="s">
        <v>8221</v>
      </c>
      <c r="G467" t="s">
        <v>8224</v>
      </c>
      <c r="H467" t="s">
        <v>8246</v>
      </c>
      <c r="I467">
        <v>1446524159</v>
      </c>
      <c r="J467">
        <v>1443928559</v>
      </c>
      <c r="K467" t="b">
        <v>0</v>
      </c>
      <c r="L467">
        <v>6</v>
      </c>
      <c r="M467" t="b">
        <v>0</v>
      </c>
      <c r="N467" t="s">
        <v>8289</v>
      </c>
      <c r="O467" s="6">
        <f t="shared" si="42"/>
        <v>0.34</v>
      </c>
      <c r="P467">
        <f t="shared" si="43"/>
        <v>28.33</v>
      </c>
      <c r="Q467" t="str">
        <f t="shared" si="44"/>
        <v>photography</v>
      </c>
      <c r="R467" t="str">
        <f t="shared" si="45"/>
        <v>nature</v>
      </c>
      <c r="S467" s="9">
        <f t="shared" si="46"/>
        <v>42281.136099537034</v>
      </c>
      <c r="T467" s="8">
        <f t="shared" si="47"/>
        <v>42311.177766203706</v>
      </c>
    </row>
    <row r="468" spans="1:20" ht="28.8">
      <c r="A468">
        <v>1726</v>
      </c>
      <c r="B468" s="3" t="s">
        <v>1727</v>
      </c>
      <c r="C468" s="3" t="s">
        <v>5836</v>
      </c>
      <c r="D468">
        <v>6500</v>
      </c>
      <c r="E468">
        <v>2196</v>
      </c>
      <c r="F468" t="s">
        <v>8221</v>
      </c>
      <c r="G468" t="s">
        <v>8224</v>
      </c>
      <c r="H468" t="s">
        <v>8246</v>
      </c>
      <c r="I468">
        <v>1403906664</v>
      </c>
      <c r="J468">
        <v>1401401064</v>
      </c>
      <c r="K468" t="b">
        <v>0</v>
      </c>
      <c r="L468">
        <v>16</v>
      </c>
      <c r="M468" t="b">
        <v>0</v>
      </c>
      <c r="N468" t="s">
        <v>8293</v>
      </c>
      <c r="O468" s="6">
        <f t="shared" si="42"/>
        <v>0.34</v>
      </c>
      <c r="P468">
        <f t="shared" si="43"/>
        <v>137.25</v>
      </c>
      <c r="Q468" t="str">
        <f t="shared" si="44"/>
        <v>music</v>
      </c>
      <c r="R468" t="str">
        <f t="shared" si="45"/>
        <v>faith</v>
      </c>
      <c r="S468" s="9">
        <f t="shared" si="46"/>
        <v>41788.919722222221</v>
      </c>
      <c r="T468" s="8">
        <f t="shared" si="47"/>
        <v>41817.919722222221</v>
      </c>
    </row>
    <row r="469" spans="1:20" ht="43.2">
      <c r="A469">
        <v>2643</v>
      </c>
      <c r="B469" s="3" t="s">
        <v>2643</v>
      </c>
      <c r="C469" s="3" t="s">
        <v>6753</v>
      </c>
      <c r="D469">
        <v>1000000</v>
      </c>
      <c r="E469">
        <v>335597.31</v>
      </c>
      <c r="F469" t="s">
        <v>8220</v>
      </c>
      <c r="G469" t="s">
        <v>8224</v>
      </c>
      <c r="H469" t="s">
        <v>8246</v>
      </c>
      <c r="I469">
        <v>1482307140</v>
      </c>
      <c r="J469">
        <v>1479218315</v>
      </c>
      <c r="K469" t="b">
        <v>1</v>
      </c>
      <c r="L469">
        <v>1501</v>
      </c>
      <c r="M469" t="b">
        <v>0</v>
      </c>
      <c r="N469" t="s">
        <v>8301</v>
      </c>
      <c r="O469" s="6">
        <f t="shared" si="42"/>
        <v>0.34</v>
      </c>
      <c r="P469">
        <f t="shared" si="43"/>
        <v>223.58</v>
      </c>
      <c r="Q469" t="str">
        <f t="shared" si="44"/>
        <v>technology</v>
      </c>
      <c r="R469" t="str">
        <f t="shared" si="45"/>
        <v>space exploration</v>
      </c>
      <c r="S469" s="9">
        <f t="shared" si="46"/>
        <v>42689.582349537042</v>
      </c>
      <c r="T469" s="8">
        <f t="shared" si="47"/>
        <v>42725.332638888889</v>
      </c>
    </row>
    <row r="470" spans="1:20" ht="43.2">
      <c r="A470">
        <v>2882</v>
      </c>
      <c r="B470" s="3" t="s">
        <v>2882</v>
      </c>
      <c r="C470" s="3" t="s">
        <v>6992</v>
      </c>
      <c r="D470">
        <v>750</v>
      </c>
      <c r="E470">
        <v>252</v>
      </c>
      <c r="F470" t="s">
        <v>8221</v>
      </c>
      <c r="G470" t="s">
        <v>8224</v>
      </c>
      <c r="H470" t="s">
        <v>8246</v>
      </c>
      <c r="I470">
        <v>1462112318</v>
      </c>
      <c r="J470">
        <v>1459520318</v>
      </c>
      <c r="K470" t="b">
        <v>0</v>
      </c>
      <c r="L470">
        <v>4</v>
      </c>
      <c r="M470" t="b">
        <v>0</v>
      </c>
      <c r="N470" t="s">
        <v>8271</v>
      </c>
      <c r="O470" s="6">
        <f t="shared" si="42"/>
        <v>0.34</v>
      </c>
      <c r="P470">
        <f t="shared" si="43"/>
        <v>63</v>
      </c>
      <c r="Q470" t="str">
        <f t="shared" si="44"/>
        <v>theater</v>
      </c>
      <c r="R470" t="str">
        <f t="shared" si="45"/>
        <v>plays</v>
      </c>
      <c r="S470" s="9">
        <f t="shared" si="46"/>
        <v>42461.596273148149</v>
      </c>
      <c r="T470" s="8">
        <f t="shared" si="47"/>
        <v>42491.596273148149</v>
      </c>
    </row>
    <row r="471" spans="1:20" ht="43.2">
      <c r="A471">
        <v>3851</v>
      </c>
      <c r="B471" s="3" t="s">
        <v>3848</v>
      </c>
      <c r="C471" s="3" t="s">
        <v>7960</v>
      </c>
      <c r="D471">
        <v>2500</v>
      </c>
      <c r="E471">
        <v>852</v>
      </c>
      <c r="F471" t="s">
        <v>8221</v>
      </c>
      <c r="G471" t="s">
        <v>8225</v>
      </c>
      <c r="H471" t="s">
        <v>8247</v>
      </c>
      <c r="I471">
        <v>1437129179</v>
      </c>
      <c r="J471">
        <v>1434537179</v>
      </c>
      <c r="K471" t="b">
        <v>1</v>
      </c>
      <c r="L471">
        <v>24</v>
      </c>
      <c r="M471" t="b">
        <v>0</v>
      </c>
      <c r="N471" t="s">
        <v>8271</v>
      </c>
      <c r="O471" s="6">
        <f t="shared" si="42"/>
        <v>0.34</v>
      </c>
      <c r="P471">
        <f t="shared" si="43"/>
        <v>35.5</v>
      </c>
      <c r="Q471" t="str">
        <f t="shared" si="44"/>
        <v>theater</v>
      </c>
      <c r="R471" t="str">
        <f t="shared" si="45"/>
        <v>plays</v>
      </c>
      <c r="S471" s="9">
        <f t="shared" si="46"/>
        <v>42172.439571759256</v>
      </c>
      <c r="T471" s="8">
        <f t="shared" si="47"/>
        <v>42202.439571759256</v>
      </c>
    </row>
    <row r="472" spans="1:20" ht="43.2">
      <c r="A472">
        <v>4069</v>
      </c>
      <c r="B472" s="3" t="s">
        <v>4065</v>
      </c>
      <c r="C472" s="3" t="s">
        <v>8172</v>
      </c>
      <c r="D472">
        <v>1250</v>
      </c>
      <c r="E472">
        <v>430</v>
      </c>
      <c r="F472" t="s">
        <v>8221</v>
      </c>
      <c r="G472" t="s">
        <v>8225</v>
      </c>
      <c r="H472" t="s">
        <v>8247</v>
      </c>
      <c r="I472">
        <v>1425124800</v>
      </c>
      <c r="J472">
        <v>1421596356</v>
      </c>
      <c r="K472" t="b">
        <v>0</v>
      </c>
      <c r="L472">
        <v>13</v>
      </c>
      <c r="M472" t="b">
        <v>0</v>
      </c>
      <c r="N472" t="s">
        <v>8271</v>
      </c>
      <c r="O472" s="6">
        <f t="shared" si="42"/>
        <v>0.34</v>
      </c>
      <c r="P472">
        <f t="shared" si="43"/>
        <v>33.08</v>
      </c>
      <c r="Q472" t="str">
        <f t="shared" si="44"/>
        <v>theater</v>
      </c>
      <c r="R472" t="str">
        <f t="shared" si="45"/>
        <v>plays</v>
      </c>
      <c r="S472" s="9">
        <f t="shared" si="46"/>
        <v>42022.661527777775</v>
      </c>
      <c r="T472" s="8">
        <f t="shared" si="47"/>
        <v>42063.5</v>
      </c>
    </row>
    <row r="473" spans="1:20" ht="43.2">
      <c r="A473">
        <v>180</v>
      </c>
      <c r="B473" s="3" t="s">
        <v>182</v>
      </c>
      <c r="C473" s="3" t="s">
        <v>4290</v>
      </c>
      <c r="D473">
        <v>1200</v>
      </c>
      <c r="E473">
        <v>401</v>
      </c>
      <c r="F473" t="s">
        <v>8221</v>
      </c>
      <c r="G473" t="s">
        <v>8225</v>
      </c>
      <c r="H473" t="s">
        <v>8247</v>
      </c>
      <c r="I473">
        <v>1428951600</v>
      </c>
      <c r="J473">
        <v>1425512843</v>
      </c>
      <c r="K473" t="b">
        <v>0</v>
      </c>
      <c r="L473">
        <v>13</v>
      </c>
      <c r="M473" t="b">
        <v>0</v>
      </c>
      <c r="N473" t="s">
        <v>8268</v>
      </c>
      <c r="O473" s="6">
        <f t="shared" si="42"/>
        <v>0.33</v>
      </c>
      <c r="P473">
        <f t="shared" si="43"/>
        <v>30.85</v>
      </c>
      <c r="Q473" t="str">
        <f t="shared" si="44"/>
        <v>film &amp; video</v>
      </c>
      <c r="R473" t="str">
        <f t="shared" si="45"/>
        <v>drama</v>
      </c>
      <c r="S473" s="9">
        <f t="shared" si="46"/>
        <v>42067.991238425922</v>
      </c>
      <c r="T473" s="8">
        <f t="shared" si="47"/>
        <v>42107.791666666672</v>
      </c>
    </row>
    <row r="474" spans="1:20" ht="43.2">
      <c r="A474">
        <v>479</v>
      </c>
      <c r="B474" s="3" t="s">
        <v>480</v>
      </c>
      <c r="C474" s="3" t="s">
        <v>4589</v>
      </c>
      <c r="D474">
        <v>15000</v>
      </c>
      <c r="E474">
        <v>4884</v>
      </c>
      <c r="F474" t="s">
        <v>8221</v>
      </c>
      <c r="G474" t="s">
        <v>8224</v>
      </c>
      <c r="H474" t="s">
        <v>8246</v>
      </c>
      <c r="I474">
        <v>1416566835</v>
      </c>
      <c r="J474">
        <v>1411379235</v>
      </c>
      <c r="K474" t="b">
        <v>0</v>
      </c>
      <c r="L474">
        <v>55</v>
      </c>
      <c r="M474" t="b">
        <v>0</v>
      </c>
      <c r="N474" t="s">
        <v>8270</v>
      </c>
      <c r="O474" s="6">
        <f t="shared" si="42"/>
        <v>0.33</v>
      </c>
      <c r="P474">
        <f t="shared" si="43"/>
        <v>88.8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41904.407812500001</v>
      </c>
      <c r="T474" s="8">
        <f t="shared" si="47"/>
        <v>41964.449479166666</v>
      </c>
    </row>
    <row r="475" spans="1:20" ht="43.2">
      <c r="A475">
        <v>2672</v>
      </c>
      <c r="B475" s="3" t="s">
        <v>2672</v>
      </c>
      <c r="C475" s="3" t="s">
        <v>6782</v>
      </c>
      <c r="D475">
        <v>10000</v>
      </c>
      <c r="E475">
        <v>3319</v>
      </c>
      <c r="F475" t="s">
        <v>8221</v>
      </c>
      <c r="G475" t="s">
        <v>8224</v>
      </c>
      <c r="H475" t="s">
        <v>8246</v>
      </c>
      <c r="I475">
        <v>1451282400</v>
      </c>
      <c r="J475">
        <v>1449436390</v>
      </c>
      <c r="K475" t="b">
        <v>1</v>
      </c>
      <c r="L475">
        <v>47</v>
      </c>
      <c r="M475" t="b">
        <v>0</v>
      </c>
      <c r="N475" t="s">
        <v>8302</v>
      </c>
      <c r="O475" s="6">
        <f t="shared" si="42"/>
        <v>0.33</v>
      </c>
      <c r="P475">
        <f t="shared" si="43"/>
        <v>70.62</v>
      </c>
      <c r="Q475" t="str">
        <f t="shared" si="44"/>
        <v>technology</v>
      </c>
      <c r="R475" t="str">
        <f t="shared" si="45"/>
        <v>makerspaces</v>
      </c>
      <c r="S475" s="9">
        <f t="shared" si="46"/>
        <v>42344.884143518517</v>
      </c>
      <c r="T475" s="8">
        <f t="shared" si="47"/>
        <v>42366.25</v>
      </c>
    </row>
    <row r="476" spans="1:20" ht="28.8">
      <c r="A476">
        <v>2885</v>
      </c>
      <c r="B476" s="3" t="s">
        <v>2885</v>
      </c>
      <c r="C476" s="3" t="s">
        <v>6995</v>
      </c>
      <c r="D476">
        <v>400</v>
      </c>
      <c r="E476">
        <v>130</v>
      </c>
      <c r="F476" t="s">
        <v>8221</v>
      </c>
      <c r="G476" t="s">
        <v>8224</v>
      </c>
      <c r="H476" t="s">
        <v>8246</v>
      </c>
      <c r="I476">
        <v>1426294201</v>
      </c>
      <c r="J476">
        <v>1423705801</v>
      </c>
      <c r="K476" t="b">
        <v>0</v>
      </c>
      <c r="L476">
        <v>5</v>
      </c>
      <c r="M476" t="b">
        <v>0</v>
      </c>
      <c r="N476" t="s">
        <v>8271</v>
      </c>
      <c r="O476" s="6">
        <f t="shared" si="42"/>
        <v>0.33</v>
      </c>
      <c r="P476">
        <f t="shared" si="43"/>
        <v>26</v>
      </c>
      <c r="Q476" t="str">
        <f t="shared" si="44"/>
        <v>theater</v>
      </c>
      <c r="R476" t="str">
        <f t="shared" si="45"/>
        <v>plays</v>
      </c>
      <c r="S476" s="9">
        <f t="shared" si="46"/>
        <v>42047.07640046296</v>
      </c>
      <c r="T476" s="8">
        <f t="shared" si="47"/>
        <v>42077.034733796296</v>
      </c>
    </row>
    <row r="477" spans="1:20" ht="28.8">
      <c r="A477">
        <v>3891</v>
      </c>
      <c r="B477" s="3" t="s">
        <v>3888</v>
      </c>
      <c r="C477" s="3" t="s">
        <v>7999</v>
      </c>
      <c r="D477">
        <v>800</v>
      </c>
      <c r="E477">
        <v>260</v>
      </c>
      <c r="F477" t="s">
        <v>8221</v>
      </c>
      <c r="G477" t="s">
        <v>8224</v>
      </c>
      <c r="H477" t="s">
        <v>8246</v>
      </c>
      <c r="I477">
        <v>1427086740</v>
      </c>
      <c r="J477">
        <v>1424488244</v>
      </c>
      <c r="K477" t="b">
        <v>0</v>
      </c>
      <c r="L477">
        <v>7</v>
      </c>
      <c r="M477" t="b">
        <v>0</v>
      </c>
      <c r="N477" t="s">
        <v>8271</v>
      </c>
      <c r="O477" s="6">
        <f t="shared" si="42"/>
        <v>0.33</v>
      </c>
      <c r="P477">
        <f t="shared" si="43"/>
        <v>37.14</v>
      </c>
      <c r="Q477" t="str">
        <f t="shared" si="44"/>
        <v>theater</v>
      </c>
      <c r="R477" t="str">
        <f t="shared" si="45"/>
        <v>plays</v>
      </c>
      <c r="S477" s="9">
        <f t="shared" si="46"/>
        <v>42056.1324537037</v>
      </c>
      <c r="T477" s="8">
        <f t="shared" si="47"/>
        <v>42086.207638888889</v>
      </c>
    </row>
    <row r="478" spans="1:20" ht="57.6">
      <c r="A478">
        <v>3898</v>
      </c>
      <c r="B478" s="3" t="s">
        <v>3895</v>
      </c>
      <c r="C478" s="3" t="s">
        <v>8006</v>
      </c>
      <c r="D478">
        <v>2500</v>
      </c>
      <c r="E478">
        <v>814</v>
      </c>
      <c r="F478" t="s">
        <v>8221</v>
      </c>
      <c r="G478" t="s">
        <v>8225</v>
      </c>
      <c r="H478" t="s">
        <v>8247</v>
      </c>
      <c r="I478">
        <v>1439827200</v>
      </c>
      <c r="J478">
        <v>1436355270</v>
      </c>
      <c r="K478" t="b">
        <v>0</v>
      </c>
      <c r="L478">
        <v>16</v>
      </c>
      <c r="M478" t="b">
        <v>0</v>
      </c>
      <c r="N478" t="s">
        <v>8271</v>
      </c>
      <c r="O478" s="6">
        <f t="shared" si="42"/>
        <v>0.33</v>
      </c>
      <c r="P478">
        <f t="shared" si="43"/>
        <v>50.88</v>
      </c>
      <c r="Q478" t="str">
        <f t="shared" si="44"/>
        <v>theater</v>
      </c>
      <c r="R478" t="str">
        <f t="shared" si="45"/>
        <v>plays</v>
      </c>
      <c r="S478" s="9">
        <f t="shared" si="46"/>
        <v>42193.482291666667</v>
      </c>
      <c r="T478" s="8">
        <f t="shared" si="47"/>
        <v>42233.666666666672</v>
      </c>
    </row>
    <row r="479" spans="1:20" ht="57.6">
      <c r="A479">
        <v>1311</v>
      </c>
      <c r="B479" s="3" t="s">
        <v>1312</v>
      </c>
      <c r="C479" s="3" t="s">
        <v>5421</v>
      </c>
      <c r="D479">
        <v>250000</v>
      </c>
      <c r="E479">
        <v>80070</v>
      </c>
      <c r="F479" t="s">
        <v>8220</v>
      </c>
      <c r="G479" t="s">
        <v>8224</v>
      </c>
      <c r="H479" t="s">
        <v>8246</v>
      </c>
      <c r="I479">
        <v>1480536919</v>
      </c>
      <c r="J479">
        <v>1477509319</v>
      </c>
      <c r="K479" t="b">
        <v>0</v>
      </c>
      <c r="L479">
        <v>100</v>
      </c>
      <c r="M479" t="b">
        <v>0</v>
      </c>
      <c r="N479" t="s">
        <v>8273</v>
      </c>
      <c r="O479" s="6">
        <f t="shared" si="42"/>
        <v>0.32</v>
      </c>
      <c r="P479">
        <f t="shared" si="43"/>
        <v>800.7</v>
      </c>
      <c r="Q479" t="str">
        <f t="shared" si="44"/>
        <v>technology</v>
      </c>
      <c r="R479" t="str">
        <f t="shared" si="45"/>
        <v>wearables</v>
      </c>
      <c r="S479" s="9">
        <f t="shared" si="46"/>
        <v>42669.802303240736</v>
      </c>
      <c r="T479" s="8">
        <f t="shared" si="47"/>
        <v>42704.843969907408</v>
      </c>
    </row>
    <row r="480" spans="1:20" ht="43.2">
      <c r="A480">
        <v>1431</v>
      </c>
      <c r="B480" s="3" t="s">
        <v>1432</v>
      </c>
      <c r="C480" s="3" t="s">
        <v>5541</v>
      </c>
      <c r="D480">
        <v>17000</v>
      </c>
      <c r="E480">
        <v>5431</v>
      </c>
      <c r="F480" t="s">
        <v>8221</v>
      </c>
      <c r="G480" t="s">
        <v>8224</v>
      </c>
      <c r="H480" t="s">
        <v>8246</v>
      </c>
      <c r="I480">
        <v>1448517816</v>
      </c>
      <c r="J480">
        <v>1445922216</v>
      </c>
      <c r="K480" t="b">
        <v>0</v>
      </c>
      <c r="L480">
        <v>47</v>
      </c>
      <c r="M480" t="b">
        <v>0</v>
      </c>
      <c r="N480" t="s">
        <v>8287</v>
      </c>
      <c r="O480" s="6">
        <f t="shared" si="42"/>
        <v>0.32</v>
      </c>
      <c r="P480">
        <f t="shared" si="43"/>
        <v>115.55</v>
      </c>
      <c r="Q480" t="str">
        <f t="shared" si="44"/>
        <v>publishing</v>
      </c>
      <c r="R480" t="str">
        <f t="shared" si="45"/>
        <v>translations</v>
      </c>
      <c r="S480" s="9">
        <f t="shared" si="46"/>
        <v>42304.210833333331</v>
      </c>
      <c r="T480" s="8">
        <f t="shared" si="47"/>
        <v>42334.252500000002</v>
      </c>
    </row>
    <row r="481" spans="1:20" ht="43.2">
      <c r="A481">
        <v>2845</v>
      </c>
      <c r="B481" s="3" t="s">
        <v>2845</v>
      </c>
      <c r="C481" s="3" t="s">
        <v>6955</v>
      </c>
      <c r="D481">
        <v>7500</v>
      </c>
      <c r="E481">
        <v>2366</v>
      </c>
      <c r="F481" t="s">
        <v>8221</v>
      </c>
      <c r="G481" t="s">
        <v>8224</v>
      </c>
      <c r="H481" t="s">
        <v>8246</v>
      </c>
      <c r="I481">
        <v>1433723033</v>
      </c>
      <c r="J481">
        <v>1428539033</v>
      </c>
      <c r="K481" t="b">
        <v>0</v>
      </c>
      <c r="L481">
        <v>39</v>
      </c>
      <c r="M481" t="b">
        <v>0</v>
      </c>
      <c r="N481" t="s">
        <v>8271</v>
      </c>
      <c r="O481" s="6">
        <f t="shared" si="42"/>
        <v>0.32</v>
      </c>
      <c r="P481">
        <f t="shared" si="43"/>
        <v>60.67</v>
      </c>
      <c r="Q481" t="str">
        <f t="shared" si="44"/>
        <v>theater</v>
      </c>
      <c r="R481" t="str">
        <f t="shared" si="45"/>
        <v>plays</v>
      </c>
      <c r="S481" s="9">
        <f t="shared" si="46"/>
        <v>42103.016585648147</v>
      </c>
      <c r="T481" s="8">
        <f t="shared" si="47"/>
        <v>42163.016585648147</v>
      </c>
    </row>
    <row r="482" spans="1:20" ht="43.2">
      <c r="A482">
        <v>2861</v>
      </c>
      <c r="B482" s="3" t="s">
        <v>2861</v>
      </c>
      <c r="C482" s="3" t="s">
        <v>6971</v>
      </c>
      <c r="D482">
        <v>250</v>
      </c>
      <c r="E482">
        <v>80</v>
      </c>
      <c r="F482" t="s">
        <v>8221</v>
      </c>
      <c r="G482" t="s">
        <v>8226</v>
      </c>
      <c r="H482" t="s">
        <v>8248</v>
      </c>
      <c r="I482">
        <v>1443103848</v>
      </c>
      <c r="J482">
        <v>1441894248</v>
      </c>
      <c r="K482" t="b">
        <v>0</v>
      </c>
      <c r="L482">
        <v>3</v>
      </c>
      <c r="M482" t="b">
        <v>0</v>
      </c>
      <c r="N482" t="s">
        <v>8271</v>
      </c>
      <c r="O482" s="6">
        <f t="shared" si="42"/>
        <v>0.32</v>
      </c>
      <c r="P482">
        <f t="shared" si="43"/>
        <v>26.67</v>
      </c>
      <c r="Q482" t="str">
        <f t="shared" si="44"/>
        <v>theater</v>
      </c>
      <c r="R482" t="str">
        <f t="shared" si="45"/>
        <v>plays</v>
      </c>
      <c r="S482" s="9">
        <f t="shared" si="46"/>
        <v>42257.590833333335</v>
      </c>
      <c r="T482" s="8">
        <f t="shared" si="47"/>
        <v>42271.590833333335</v>
      </c>
    </row>
    <row r="483" spans="1:20" ht="43.2">
      <c r="A483">
        <v>3958</v>
      </c>
      <c r="B483" s="3" t="s">
        <v>3955</v>
      </c>
      <c r="C483" s="3" t="s">
        <v>8065</v>
      </c>
      <c r="D483">
        <v>2000</v>
      </c>
      <c r="E483">
        <v>641</v>
      </c>
      <c r="F483" t="s">
        <v>8221</v>
      </c>
      <c r="G483" t="s">
        <v>8224</v>
      </c>
      <c r="H483" t="s">
        <v>8246</v>
      </c>
      <c r="I483">
        <v>1406988000</v>
      </c>
      <c r="J483">
        <v>1403822912</v>
      </c>
      <c r="K483" t="b">
        <v>0</v>
      </c>
      <c r="L483">
        <v>16</v>
      </c>
      <c r="M483" t="b">
        <v>0</v>
      </c>
      <c r="N483" t="s">
        <v>8271</v>
      </c>
      <c r="O483" s="6">
        <f t="shared" si="42"/>
        <v>0.32</v>
      </c>
      <c r="P483">
        <f t="shared" si="43"/>
        <v>40.06</v>
      </c>
      <c r="Q483" t="str">
        <f t="shared" si="44"/>
        <v>theater</v>
      </c>
      <c r="R483" t="str">
        <f t="shared" si="45"/>
        <v>plays</v>
      </c>
      <c r="S483" s="9">
        <f t="shared" si="46"/>
        <v>41816.950370370367</v>
      </c>
      <c r="T483" s="8">
        <f t="shared" si="47"/>
        <v>41853.583333333336</v>
      </c>
    </row>
    <row r="484" spans="1:20" ht="43.2">
      <c r="A484">
        <v>3974</v>
      </c>
      <c r="B484" s="3" t="s">
        <v>3971</v>
      </c>
      <c r="C484" s="3" t="s">
        <v>8081</v>
      </c>
      <c r="D484">
        <v>1000</v>
      </c>
      <c r="E484">
        <v>320</v>
      </c>
      <c r="F484" t="s">
        <v>8221</v>
      </c>
      <c r="G484" t="s">
        <v>8225</v>
      </c>
      <c r="H484" t="s">
        <v>8247</v>
      </c>
      <c r="I484">
        <v>1464872848</v>
      </c>
      <c r="J484">
        <v>1462280848</v>
      </c>
      <c r="K484" t="b">
        <v>0</v>
      </c>
      <c r="L484">
        <v>11</v>
      </c>
      <c r="M484" t="b">
        <v>0</v>
      </c>
      <c r="N484" t="s">
        <v>8271</v>
      </c>
      <c r="O484" s="6">
        <f t="shared" si="42"/>
        <v>0.32</v>
      </c>
      <c r="P484">
        <f t="shared" si="43"/>
        <v>29.09</v>
      </c>
      <c r="Q484" t="str">
        <f t="shared" si="44"/>
        <v>theater</v>
      </c>
      <c r="R484" t="str">
        <f t="shared" si="45"/>
        <v>plays</v>
      </c>
      <c r="S484" s="9">
        <f t="shared" si="46"/>
        <v>42493.546851851846</v>
      </c>
      <c r="T484" s="8">
        <f t="shared" si="47"/>
        <v>42523.546851851846</v>
      </c>
    </row>
    <row r="485" spans="1:20" ht="57.6">
      <c r="A485">
        <v>3985</v>
      </c>
      <c r="B485" s="3" t="s">
        <v>3981</v>
      </c>
      <c r="C485" s="3" t="s">
        <v>8091</v>
      </c>
      <c r="D485">
        <v>2000</v>
      </c>
      <c r="E485">
        <v>641</v>
      </c>
      <c r="F485" t="s">
        <v>8221</v>
      </c>
      <c r="G485" t="s">
        <v>8224</v>
      </c>
      <c r="H485" t="s">
        <v>8246</v>
      </c>
      <c r="I485">
        <v>1456002300</v>
      </c>
      <c r="J485">
        <v>1454173120</v>
      </c>
      <c r="K485" t="b">
        <v>0</v>
      </c>
      <c r="L485">
        <v>19</v>
      </c>
      <c r="M485" t="b">
        <v>0</v>
      </c>
      <c r="N485" t="s">
        <v>8271</v>
      </c>
      <c r="O485" s="6">
        <f t="shared" si="42"/>
        <v>0.32</v>
      </c>
      <c r="P485">
        <f t="shared" si="43"/>
        <v>33.74</v>
      </c>
      <c r="Q485" t="str">
        <f t="shared" si="44"/>
        <v>theater</v>
      </c>
      <c r="R485" t="str">
        <f t="shared" si="45"/>
        <v>plays</v>
      </c>
      <c r="S485" s="9">
        <f t="shared" si="46"/>
        <v>42399.707407407404</v>
      </c>
      <c r="T485" s="8">
        <f t="shared" si="47"/>
        <v>42420.878472222219</v>
      </c>
    </row>
    <row r="486" spans="1:20" ht="43.2">
      <c r="A486">
        <v>702</v>
      </c>
      <c r="B486" s="3" t="s">
        <v>703</v>
      </c>
      <c r="C486" s="3" t="s">
        <v>4812</v>
      </c>
      <c r="D486">
        <v>15000</v>
      </c>
      <c r="E486">
        <v>4622.01</v>
      </c>
      <c r="F486" t="s">
        <v>8221</v>
      </c>
      <c r="G486" t="s">
        <v>8224</v>
      </c>
      <c r="H486" t="s">
        <v>8246</v>
      </c>
      <c r="I486">
        <v>1480011987</v>
      </c>
      <c r="J486">
        <v>1477416387</v>
      </c>
      <c r="K486" t="b">
        <v>0</v>
      </c>
      <c r="L486">
        <v>37</v>
      </c>
      <c r="M486" t="b">
        <v>0</v>
      </c>
      <c r="N486" t="s">
        <v>8273</v>
      </c>
      <c r="O486" s="6">
        <f t="shared" si="42"/>
        <v>0.31</v>
      </c>
      <c r="P486">
        <f t="shared" si="43"/>
        <v>124.92</v>
      </c>
      <c r="Q486" t="str">
        <f t="shared" si="44"/>
        <v>technology</v>
      </c>
      <c r="R486" t="str">
        <f t="shared" si="45"/>
        <v>wearables</v>
      </c>
      <c r="S486" s="9">
        <f t="shared" si="46"/>
        <v>42668.726701388892</v>
      </c>
      <c r="T486" s="8">
        <f t="shared" si="47"/>
        <v>42698.768368055556</v>
      </c>
    </row>
    <row r="487" spans="1:20" ht="43.2">
      <c r="A487">
        <v>879</v>
      </c>
      <c r="B487" s="3" t="s">
        <v>880</v>
      </c>
      <c r="C487" s="3" t="s">
        <v>4989</v>
      </c>
      <c r="D487">
        <v>2100</v>
      </c>
      <c r="E487">
        <v>644</v>
      </c>
      <c r="F487" t="s">
        <v>8221</v>
      </c>
      <c r="G487" t="s">
        <v>8224</v>
      </c>
      <c r="H487" t="s">
        <v>8246</v>
      </c>
      <c r="I487">
        <v>1338321305</v>
      </c>
      <c r="J487">
        <v>1336506905</v>
      </c>
      <c r="K487" t="b">
        <v>0</v>
      </c>
      <c r="L487">
        <v>30</v>
      </c>
      <c r="M487" t="b">
        <v>0</v>
      </c>
      <c r="N487" t="s">
        <v>8278</v>
      </c>
      <c r="O487" s="6">
        <f t="shared" si="42"/>
        <v>0.31</v>
      </c>
      <c r="P487">
        <f t="shared" si="43"/>
        <v>21.47</v>
      </c>
      <c r="Q487" t="str">
        <f t="shared" si="44"/>
        <v>music</v>
      </c>
      <c r="R487" t="str">
        <f t="shared" si="45"/>
        <v>jazz</v>
      </c>
      <c r="S487" s="9">
        <f t="shared" si="46"/>
        <v>41037.829918981479</v>
      </c>
      <c r="T487" s="8">
        <f t="shared" si="47"/>
        <v>41058.829918981479</v>
      </c>
    </row>
    <row r="488" spans="1:20" ht="43.2">
      <c r="A488">
        <v>921</v>
      </c>
      <c r="B488" s="3" t="s">
        <v>922</v>
      </c>
      <c r="C488" s="3" t="s">
        <v>5031</v>
      </c>
      <c r="D488">
        <v>15000</v>
      </c>
      <c r="E488">
        <v>4635</v>
      </c>
      <c r="F488" t="s">
        <v>8221</v>
      </c>
      <c r="G488" t="s">
        <v>8224</v>
      </c>
      <c r="H488" t="s">
        <v>8246</v>
      </c>
      <c r="I488">
        <v>1323666376</v>
      </c>
      <c r="J488">
        <v>1320033976</v>
      </c>
      <c r="K488" t="b">
        <v>0</v>
      </c>
      <c r="L488">
        <v>20</v>
      </c>
      <c r="M488" t="b">
        <v>0</v>
      </c>
      <c r="N488" t="s">
        <v>8278</v>
      </c>
      <c r="O488" s="6">
        <f t="shared" si="42"/>
        <v>0.31</v>
      </c>
      <c r="P488">
        <f t="shared" si="43"/>
        <v>231.75</v>
      </c>
      <c r="Q488" t="str">
        <f t="shared" si="44"/>
        <v>music</v>
      </c>
      <c r="R488" t="str">
        <f t="shared" si="45"/>
        <v>jazz</v>
      </c>
      <c r="S488" s="9">
        <f t="shared" si="46"/>
        <v>40847.171018518522</v>
      </c>
      <c r="T488" s="8">
        <f t="shared" si="47"/>
        <v>40889.212685185186</v>
      </c>
    </row>
    <row r="489" spans="1:20" ht="28.8">
      <c r="A489">
        <v>1014</v>
      </c>
      <c r="B489" s="3" t="s">
        <v>1015</v>
      </c>
      <c r="C489" s="3" t="s">
        <v>5124</v>
      </c>
      <c r="D489">
        <v>10000</v>
      </c>
      <c r="E489">
        <v>3060</v>
      </c>
      <c r="F489" t="s">
        <v>8220</v>
      </c>
      <c r="G489" t="s">
        <v>8224</v>
      </c>
      <c r="H489" t="s">
        <v>8246</v>
      </c>
      <c r="I489">
        <v>1420070615</v>
      </c>
      <c r="J489">
        <v>1415750615</v>
      </c>
      <c r="K489" t="b">
        <v>0</v>
      </c>
      <c r="L489">
        <v>16</v>
      </c>
      <c r="M489" t="b">
        <v>0</v>
      </c>
      <c r="N489" t="s">
        <v>8273</v>
      </c>
      <c r="O489" s="6">
        <f t="shared" si="42"/>
        <v>0.31</v>
      </c>
      <c r="P489">
        <f t="shared" si="43"/>
        <v>191.25</v>
      </c>
      <c r="Q489" t="str">
        <f t="shared" si="44"/>
        <v>technology</v>
      </c>
      <c r="R489" t="str">
        <f t="shared" si="45"/>
        <v>wearables</v>
      </c>
      <c r="S489" s="9">
        <f t="shared" si="46"/>
        <v>41955.002488425926</v>
      </c>
      <c r="T489" s="8">
        <f t="shared" si="47"/>
        <v>42005.002488425926</v>
      </c>
    </row>
    <row r="490" spans="1:20" ht="43.2">
      <c r="A490">
        <v>1313</v>
      </c>
      <c r="B490" s="3" t="s">
        <v>1314</v>
      </c>
      <c r="C490" s="3" t="s">
        <v>5423</v>
      </c>
      <c r="D490">
        <v>40000</v>
      </c>
      <c r="E490">
        <v>12446</v>
      </c>
      <c r="F490" t="s">
        <v>8220</v>
      </c>
      <c r="G490" t="s">
        <v>8224</v>
      </c>
      <c r="H490" t="s">
        <v>8246</v>
      </c>
      <c r="I490">
        <v>1457024514</v>
      </c>
      <c r="J490">
        <v>1454432514</v>
      </c>
      <c r="K490" t="b">
        <v>0</v>
      </c>
      <c r="L490">
        <v>122</v>
      </c>
      <c r="M490" t="b">
        <v>0</v>
      </c>
      <c r="N490" t="s">
        <v>8273</v>
      </c>
      <c r="O490" s="6">
        <f t="shared" si="42"/>
        <v>0.31</v>
      </c>
      <c r="P490">
        <f t="shared" si="43"/>
        <v>102.02</v>
      </c>
      <c r="Q490" t="str">
        <f t="shared" si="44"/>
        <v>technology</v>
      </c>
      <c r="R490" t="str">
        <f t="shared" si="45"/>
        <v>wearables</v>
      </c>
      <c r="S490" s="9">
        <f t="shared" si="46"/>
        <v>42402.709652777776</v>
      </c>
      <c r="T490" s="8">
        <f t="shared" si="47"/>
        <v>42432.709652777776</v>
      </c>
    </row>
    <row r="491" spans="1:20" ht="43.2">
      <c r="A491">
        <v>1490</v>
      </c>
      <c r="B491" s="3" t="s">
        <v>1491</v>
      </c>
      <c r="C491" s="3" t="s">
        <v>5600</v>
      </c>
      <c r="D491">
        <v>2900</v>
      </c>
      <c r="E491">
        <v>895</v>
      </c>
      <c r="F491" t="s">
        <v>8221</v>
      </c>
      <c r="G491" t="s">
        <v>8224</v>
      </c>
      <c r="H491" t="s">
        <v>8246</v>
      </c>
      <c r="I491">
        <v>1380720474</v>
      </c>
      <c r="J491">
        <v>1378214874</v>
      </c>
      <c r="K491" t="b">
        <v>0</v>
      </c>
      <c r="L491">
        <v>19</v>
      </c>
      <c r="M491" t="b">
        <v>0</v>
      </c>
      <c r="N491" t="s">
        <v>8275</v>
      </c>
      <c r="O491" s="6">
        <f t="shared" si="42"/>
        <v>0.31</v>
      </c>
      <c r="P491">
        <f t="shared" si="43"/>
        <v>47.11</v>
      </c>
      <c r="Q491" t="str">
        <f t="shared" si="44"/>
        <v>publishing</v>
      </c>
      <c r="R491" t="str">
        <f t="shared" si="45"/>
        <v>fiction</v>
      </c>
      <c r="S491" s="9">
        <f t="shared" si="46"/>
        <v>41520.561041666668</v>
      </c>
      <c r="T491" s="8">
        <f t="shared" si="47"/>
        <v>41549.561041666668</v>
      </c>
    </row>
    <row r="492" spans="1:20" ht="43.2">
      <c r="A492">
        <v>1803</v>
      </c>
      <c r="B492" s="3" t="s">
        <v>1804</v>
      </c>
      <c r="C492" s="3" t="s">
        <v>5913</v>
      </c>
      <c r="D492">
        <v>17500</v>
      </c>
      <c r="E492">
        <v>5390</v>
      </c>
      <c r="F492" t="s">
        <v>8221</v>
      </c>
      <c r="G492" t="s">
        <v>8224</v>
      </c>
      <c r="H492" t="s">
        <v>8246</v>
      </c>
      <c r="I492">
        <v>1423878182</v>
      </c>
      <c r="J492">
        <v>1421199782</v>
      </c>
      <c r="K492" t="b">
        <v>1</v>
      </c>
      <c r="L492">
        <v>75</v>
      </c>
      <c r="M492" t="b">
        <v>0</v>
      </c>
      <c r="N492" t="s">
        <v>8285</v>
      </c>
      <c r="O492" s="6">
        <f t="shared" si="42"/>
        <v>0.31</v>
      </c>
      <c r="P492">
        <f t="shared" si="43"/>
        <v>71.87</v>
      </c>
      <c r="Q492" t="str">
        <f t="shared" si="44"/>
        <v>photography</v>
      </c>
      <c r="R492" t="str">
        <f t="shared" si="45"/>
        <v>photobooks</v>
      </c>
      <c r="S492" s="9">
        <f t="shared" si="46"/>
        <v>42018.071550925924</v>
      </c>
      <c r="T492" s="8">
        <f t="shared" si="47"/>
        <v>42049.071550925924</v>
      </c>
    </row>
    <row r="493" spans="1:20" ht="57.6">
      <c r="A493">
        <v>3637</v>
      </c>
      <c r="B493" s="3" t="s">
        <v>3635</v>
      </c>
      <c r="C493" s="3" t="s">
        <v>7747</v>
      </c>
      <c r="D493">
        <v>3000</v>
      </c>
      <c r="E493">
        <v>926</v>
      </c>
      <c r="F493" t="s">
        <v>8221</v>
      </c>
      <c r="G493" t="s">
        <v>8224</v>
      </c>
      <c r="H493" t="s">
        <v>8246</v>
      </c>
      <c r="I493">
        <v>1420130935</v>
      </c>
      <c r="J493">
        <v>1417538935</v>
      </c>
      <c r="K493" t="b">
        <v>0</v>
      </c>
      <c r="L493">
        <v>14</v>
      </c>
      <c r="M493" t="b">
        <v>0</v>
      </c>
      <c r="N493" t="s">
        <v>8305</v>
      </c>
      <c r="O493" s="6">
        <f t="shared" si="42"/>
        <v>0.31</v>
      </c>
      <c r="P493">
        <f t="shared" si="43"/>
        <v>66.14</v>
      </c>
      <c r="Q493" t="str">
        <f t="shared" si="44"/>
        <v>theater</v>
      </c>
      <c r="R493" t="str">
        <f t="shared" si="45"/>
        <v>musical</v>
      </c>
      <c r="S493" s="9">
        <f t="shared" si="46"/>
        <v>41975.700636574074</v>
      </c>
      <c r="T493" s="8">
        <f t="shared" si="47"/>
        <v>42005.700636574074</v>
      </c>
    </row>
    <row r="494" spans="1:20" ht="43.2">
      <c r="A494">
        <v>4040</v>
      </c>
      <c r="B494" s="3" t="s">
        <v>4036</v>
      </c>
      <c r="C494" s="3" t="s">
        <v>8144</v>
      </c>
      <c r="D494">
        <v>8000</v>
      </c>
      <c r="E494">
        <v>2500</v>
      </c>
      <c r="F494" t="s">
        <v>8221</v>
      </c>
      <c r="G494" t="s">
        <v>8224</v>
      </c>
      <c r="H494" t="s">
        <v>8246</v>
      </c>
      <c r="I494">
        <v>1437188400</v>
      </c>
      <c r="J494">
        <v>1432100004</v>
      </c>
      <c r="K494" t="b">
        <v>0</v>
      </c>
      <c r="L494">
        <v>2</v>
      </c>
      <c r="M494" t="b">
        <v>0</v>
      </c>
      <c r="N494" t="s">
        <v>8271</v>
      </c>
      <c r="O494" s="6">
        <f t="shared" si="42"/>
        <v>0.31</v>
      </c>
      <c r="P494">
        <f t="shared" si="43"/>
        <v>1250</v>
      </c>
      <c r="Q494" t="str">
        <f t="shared" si="44"/>
        <v>theater</v>
      </c>
      <c r="R494" t="str">
        <f t="shared" si="45"/>
        <v>plays</v>
      </c>
      <c r="S494" s="9">
        <f t="shared" si="46"/>
        <v>42144.231527777782</v>
      </c>
      <c r="T494" s="8">
        <f t="shared" si="47"/>
        <v>42203.125</v>
      </c>
    </row>
    <row r="495" spans="1:20" ht="43.2">
      <c r="A495">
        <v>203</v>
      </c>
      <c r="B495" s="3" t="s">
        <v>205</v>
      </c>
      <c r="C495" s="3" t="s">
        <v>4313</v>
      </c>
      <c r="D495">
        <v>2500</v>
      </c>
      <c r="E495">
        <v>746</v>
      </c>
      <c r="F495" t="s">
        <v>8221</v>
      </c>
      <c r="G495" t="s">
        <v>8225</v>
      </c>
      <c r="H495" t="s">
        <v>8247</v>
      </c>
      <c r="I495">
        <v>1422562864</v>
      </c>
      <c r="J495">
        <v>1417378864</v>
      </c>
      <c r="K495" t="b">
        <v>0</v>
      </c>
      <c r="L495">
        <v>8</v>
      </c>
      <c r="M495" t="b">
        <v>0</v>
      </c>
      <c r="N495" t="s">
        <v>8268</v>
      </c>
      <c r="O495" s="6">
        <f t="shared" si="42"/>
        <v>0.3</v>
      </c>
      <c r="P495">
        <f t="shared" si="43"/>
        <v>93.25</v>
      </c>
      <c r="Q495" t="str">
        <f t="shared" si="44"/>
        <v>film &amp; video</v>
      </c>
      <c r="R495" t="str">
        <f t="shared" si="45"/>
        <v>drama</v>
      </c>
      <c r="S495" s="9">
        <f t="shared" si="46"/>
        <v>41973.847962962958</v>
      </c>
      <c r="T495" s="8">
        <f t="shared" si="47"/>
        <v>42033.847962962958</v>
      </c>
    </row>
    <row r="496" spans="1:20" ht="43.2">
      <c r="A496">
        <v>934</v>
      </c>
      <c r="B496" s="3" t="s">
        <v>935</v>
      </c>
      <c r="C496" s="3" t="s">
        <v>5044</v>
      </c>
      <c r="D496">
        <v>5000</v>
      </c>
      <c r="E496">
        <v>1520</v>
      </c>
      <c r="F496" t="s">
        <v>8221</v>
      </c>
      <c r="G496" t="s">
        <v>8229</v>
      </c>
      <c r="H496" t="s">
        <v>8251</v>
      </c>
      <c r="I496">
        <v>1399183200</v>
      </c>
      <c r="J496">
        <v>1396633284</v>
      </c>
      <c r="K496" t="b">
        <v>0</v>
      </c>
      <c r="L496">
        <v>30</v>
      </c>
      <c r="M496" t="b">
        <v>0</v>
      </c>
      <c r="N496" t="s">
        <v>8278</v>
      </c>
      <c r="O496" s="6">
        <f t="shared" si="42"/>
        <v>0.3</v>
      </c>
      <c r="P496">
        <f t="shared" si="43"/>
        <v>50.67</v>
      </c>
      <c r="Q496" t="str">
        <f t="shared" si="44"/>
        <v>music</v>
      </c>
      <c r="R496" t="str">
        <f t="shared" si="45"/>
        <v>jazz</v>
      </c>
      <c r="S496" s="9">
        <f t="shared" si="46"/>
        <v>41733.737083333333</v>
      </c>
      <c r="T496" s="8">
        <f t="shared" si="47"/>
        <v>41763.25</v>
      </c>
    </row>
    <row r="497" spans="1:20" ht="57.6">
      <c r="A497">
        <v>983</v>
      </c>
      <c r="B497" s="3" t="s">
        <v>984</v>
      </c>
      <c r="C497" s="3" t="s">
        <v>5093</v>
      </c>
      <c r="D497">
        <v>104219</v>
      </c>
      <c r="E497">
        <v>30751</v>
      </c>
      <c r="F497" t="s">
        <v>8221</v>
      </c>
      <c r="G497" t="s">
        <v>8227</v>
      </c>
      <c r="H497" t="s">
        <v>8249</v>
      </c>
      <c r="I497">
        <v>1471985640</v>
      </c>
      <c r="J497">
        <v>1469289685</v>
      </c>
      <c r="K497" t="b">
        <v>0</v>
      </c>
      <c r="L497">
        <v>179</v>
      </c>
      <c r="M497" t="b">
        <v>0</v>
      </c>
      <c r="N497" t="s">
        <v>8273</v>
      </c>
      <c r="O497" s="6">
        <f t="shared" si="42"/>
        <v>0.3</v>
      </c>
      <c r="P497">
        <f t="shared" si="43"/>
        <v>171.79</v>
      </c>
      <c r="Q497" t="str">
        <f t="shared" si="44"/>
        <v>technology</v>
      </c>
      <c r="R497" t="str">
        <f t="shared" si="45"/>
        <v>wearables</v>
      </c>
      <c r="S497" s="9">
        <f t="shared" si="46"/>
        <v>42574.667650462958</v>
      </c>
      <c r="T497" s="8">
        <f t="shared" si="47"/>
        <v>42605.870833333334</v>
      </c>
    </row>
    <row r="498" spans="1:20" ht="43.2">
      <c r="A498">
        <v>1002</v>
      </c>
      <c r="B498" s="3" t="s">
        <v>1003</v>
      </c>
      <c r="C498" s="3" t="s">
        <v>5112</v>
      </c>
      <c r="D498">
        <v>9999</v>
      </c>
      <c r="E498">
        <v>2960</v>
      </c>
      <c r="F498" t="s">
        <v>8220</v>
      </c>
      <c r="G498" t="s">
        <v>8224</v>
      </c>
      <c r="H498" t="s">
        <v>8246</v>
      </c>
      <c r="I498">
        <v>1450331940</v>
      </c>
      <c r="J498">
        <v>1447777514</v>
      </c>
      <c r="K498" t="b">
        <v>0</v>
      </c>
      <c r="L498">
        <v>22</v>
      </c>
      <c r="M498" t="b">
        <v>0</v>
      </c>
      <c r="N498" t="s">
        <v>8273</v>
      </c>
      <c r="O498" s="6">
        <f t="shared" si="42"/>
        <v>0.3</v>
      </c>
      <c r="P498">
        <f t="shared" si="43"/>
        <v>134.55000000000001</v>
      </c>
      <c r="Q498" t="str">
        <f t="shared" si="44"/>
        <v>technology</v>
      </c>
      <c r="R498" t="str">
        <f t="shared" si="45"/>
        <v>wearables</v>
      </c>
      <c r="S498" s="9">
        <f t="shared" si="46"/>
        <v>42325.684189814812</v>
      </c>
      <c r="T498" s="8">
        <f t="shared" si="47"/>
        <v>42355.249305555553</v>
      </c>
    </row>
    <row r="499" spans="1:20" ht="43.2">
      <c r="A499">
        <v>2145</v>
      </c>
      <c r="B499" s="3" t="s">
        <v>2146</v>
      </c>
      <c r="C499" s="3" t="s">
        <v>6255</v>
      </c>
      <c r="D499">
        <v>15000</v>
      </c>
      <c r="E499">
        <v>4565</v>
      </c>
      <c r="F499" t="s">
        <v>8221</v>
      </c>
      <c r="G499" t="s">
        <v>8224</v>
      </c>
      <c r="H499" t="s">
        <v>8246</v>
      </c>
      <c r="I499">
        <v>1385534514</v>
      </c>
      <c r="J499">
        <v>1382938914</v>
      </c>
      <c r="K499" t="b">
        <v>0</v>
      </c>
      <c r="L499">
        <v>89</v>
      </c>
      <c r="M499" t="b">
        <v>0</v>
      </c>
      <c r="N499" t="s">
        <v>8282</v>
      </c>
      <c r="O499" s="6">
        <f t="shared" si="42"/>
        <v>0.3</v>
      </c>
      <c r="P499">
        <f t="shared" si="43"/>
        <v>51.29</v>
      </c>
      <c r="Q499" t="str">
        <f t="shared" si="44"/>
        <v>games</v>
      </c>
      <c r="R499" t="str">
        <f t="shared" si="45"/>
        <v>video games</v>
      </c>
      <c r="S499" s="9">
        <f t="shared" si="46"/>
        <v>41575.237430555557</v>
      </c>
      <c r="T499" s="8">
        <f t="shared" si="47"/>
        <v>41605.279097222221</v>
      </c>
    </row>
    <row r="500" spans="1:20" ht="43.2">
      <c r="A500">
        <v>3104</v>
      </c>
      <c r="B500" s="3" t="s">
        <v>3104</v>
      </c>
      <c r="C500" s="3" t="s">
        <v>7214</v>
      </c>
      <c r="D500">
        <v>4000</v>
      </c>
      <c r="E500">
        <v>1185</v>
      </c>
      <c r="F500" t="s">
        <v>8221</v>
      </c>
      <c r="G500" t="s">
        <v>8226</v>
      </c>
      <c r="H500" t="s">
        <v>8248</v>
      </c>
      <c r="I500">
        <v>1422928800</v>
      </c>
      <c r="J500">
        <v>1420235311</v>
      </c>
      <c r="K500" t="b">
        <v>0</v>
      </c>
      <c r="L500">
        <v>5</v>
      </c>
      <c r="M500" t="b">
        <v>0</v>
      </c>
      <c r="N500" t="s">
        <v>8303</v>
      </c>
      <c r="O500" s="6">
        <f t="shared" si="42"/>
        <v>0.3</v>
      </c>
      <c r="P500">
        <f t="shared" si="43"/>
        <v>237</v>
      </c>
      <c r="Q500" t="str">
        <f t="shared" si="44"/>
        <v>theater</v>
      </c>
      <c r="R500" t="str">
        <f t="shared" si="45"/>
        <v>spaces</v>
      </c>
      <c r="S500" s="9">
        <f t="shared" si="46"/>
        <v>42006.908692129626</v>
      </c>
      <c r="T500" s="8">
        <f t="shared" si="47"/>
        <v>42038.083333333328</v>
      </c>
    </row>
    <row r="501" spans="1:20" ht="43.2">
      <c r="A501">
        <v>3807</v>
      </c>
      <c r="B501" s="3" t="s">
        <v>3804</v>
      </c>
      <c r="C501" s="3" t="s">
        <v>7917</v>
      </c>
      <c r="D501">
        <v>1500</v>
      </c>
      <c r="E501">
        <v>455</v>
      </c>
      <c r="F501" t="s">
        <v>8221</v>
      </c>
      <c r="G501" t="s">
        <v>8224</v>
      </c>
      <c r="H501" t="s">
        <v>8246</v>
      </c>
      <c r="I501">
        <v>1428097739</v>
      </c>
      <c r="J501">
        <v>1427492939</v>
      </c>
      <c r="K501" t="b">
        <v>0</v>
      </c>
      <c r="L501">
        <v>9</v>
      </c>
      <c r="M501" t="b">
        <v>0</v>
      </c>
      <c r="N501" t="s">
        <v>8305</v>
      </c>
      <c r="O501" s="6">
        <f t="shared" si="42"/>
        <v>0.3</v>
      </c>
      <c r="P501">
        <f t="shared" si="43"/>
        <v>50.56</v>
      </c>
      <c r="Q501" t="str">
        <f t="shared" si="44"/>
        <v>theater</v>
      </c>
      <c r="R501" t="str">
        <f t="shared" si="45"/>
        <v>musical</v>
      </c>
      <c r="S501" s="9">
        <f t="shared" si="46"/>
        <v>42090.909016203703</v>
      </c>
      <c r="T501" s="8">
        <f t="shared" si="47"/>
        <v>42097.909016203703</v>
      </c>
    </row>
    <row r="502" spans="1:20" ht="57.6">
      <c r="A502">
        <v>670</v>
      </c>
      <c r="B502" s="3" t="s">
        <v>671</v>
      </c>
      <c r="C502" s="3" t="s">
        <v>4780</v>
      </c>
      <c r="D502">
        <v>90000</v>
      </c>
      <c r="E502">
        <v>26349</v>
      </c>
      <c r="F502" t="s">
        <v>8221</v>
      </c>
      <c r="G502" t="s">
        <v>8237</v>
      </c>
      <c r="H502" t="s">
        <v>8249</v>
      </c>
      <c r="I502">
        <v>1466323800</v>
      </c>
      <c r="J502">
        <v>1463418120</v>
      </c>
      <c r="K502" t="b">
        <v>0</v>
      </c>
      <c r="L502">
        <v>310</v>
      </c>
      <c r="M502" t="b">
        <v>0</v>
      </c>
      <c r="N502" t="s">
        <v>8273</v>
      </c>
      <c r="O502" s="6">
        <f t="shared" si="42"/>
        <v>0.28999999999999998</v>
      </c>
      <c r="P502">
        <f t="shared" si="43"/>
        <v>85</v>
      </c>
      <c r="Q502" t="str">
        <f t="shared" si="44"/>
        <v>technology</v>
      </c>
      <c r="R502" t="str">
        <f t="shared" si="45"/>
        <v>wearables</v>
      </c>
      <c r="S502" s="9">
        <f t="shared" si="46"/>
        <v>42506.709722222222</v>
      </c>
      <c r="T502" s="8">
        <f t="shared" si="47"/>
        <v>42540.340277777781</v>
      </c>
    </row>
    <row r="503" spans="1:20" ht="43.2">
      <c r="A503">
        <v>1077</v>
      </c>
      <c r="B503" s="3" t="s">
        <v>1078</v>
      </c>
      <c r="C503" s="3" t="s">
        <v>5187</v>
      </c>
      <c r="D503">
        <v>25000</v>
      </c>
      <c r="E503">
        <v>7344</v>
      </c>
      <c r="F503" t="s">
        <v>8221</v>
      </c>
      <c r="G503" t="s">
        <v>8224</v>
      </c>
      <c r="H503" t="s">
        <v>8246</v>
      </c>
      <c r="I503">
        <v>1452744011</v>
      </c>
      <c r="J503">
        <v>1450152011</v>
      </c>
      <c r="K503" t="b">
        <v>0</v>
      </c>
      <c r="L503">
        <v>167</v>
      </c>
      <c r="M503" t="b">
        <v>0</v>
      </c>
      <c r="N503" t="s">
        <v>8282</v>
      </c>
      <c r="O503" s="6">
        <f t="shared" si="42"/>
        <v>0.28999999999999998</v>
      </c>
      <c r="P503">
        <f t="shared" si="43"/>
        <v>43.98</v>
      </c>
      <c r="Q503" t="str">
        <f t="shared" si="44"/>
        <v>games</v>
      </c>
      <c r="R503" t="str">
        <f t="shared" si="45"/>
        <v>video games</v>
      </c>
      <c r="S503" s="9">
        <f t="shared" si="46"/>
        <v>42353.16679398148</v>
      </c>
      <c r="T503" s="8">
        <f t="shared" si="47"/>
        <v>42383.16679398148</v>
      </c>
    </row>
    <row r="504" spans="1:20" ht="43.2">
      <c r="A504">
        <v>1228</v>
      </c>
      <c r="B504" s="3" t="s">
        <v>1229</v>
      </c>
      <c r="C504" s="3" t="s">
        <v>5338</v>
      </c>
      <c r="D504">
        <v>5000</v>
      </c>
      <c r="E504">
        <v>1465</v>
      </c>
      <c r="F504" t="s">
        <v>8220</v>
      </c>
      <c r="G504" t="s">
        <v>8224</v>
      </c>
      <c r="H504" t="s">
        <v>8246</v>
      </c>
      <c r="I504">
        <v>1317231008</v>
      </c>
      <c r="J504">
        <v>1312047008</v>
      </c>
      <c r="K504" t="b">
        <v>0</v>
      </c>
      <c r="L504">
        <v>24</v>
      </c>
      <c r="M504" t="b">
        <v>0</v>
      </c>
      <c r="N504" t="s">
        <v>8286</v>
      </c>
      <c r="O504" s="6">
        <f t="shared" si="42"/>
        <v>0.28999999999999998</v>
      </c>
      <c r="P504">
        <f t="shared" si="43"/>
        <v>61.04</v>
      </c>
      <c r="Q504" t="str">
        <f t="shared" si="44"/>
        <v>music</v>
      </c>
      <c r="R504" t="str">
        <f t="shared" si="45"/>
        <v>world music</v>
      </c>
      <c r="S504" s="9">
        <f t="shared" si="46"/>
        <v>40754.729259259257</v>
      </c>
      <c r="T504" s="8">
        <f t="shared" si="47"/>
        <v>40814.729259259257</v>
      </c>
    </row>
    <row r="505" spans="1:20" ht="43.2">
      <c r="A505">
        <v>1546</v>
      </c>
      <c r="B505" s="3" t="s">
        <v>1547</v>
      </c>
      <c r="C505" s="3" t="s">
        <v>5656</v>
      </c>
      <c r="D505">
        <v>1000</v>
      </c>
      <c r="E505">
        <v>289</v>
      </c>
      <c r="F505" t="s">
        <v>8221</v>
      </c>
      <c r="G505" t="s">
        <v>8225</v>
      </c>
      <c r="H505" t="s">
        <v>8247</v>
      </c>
      <c r="I505">
        <v>1410930399</v>
      </c>
      <c r="J505">
        <v>1405746399</v>
      </c>
      <c r="K505" t="b">
        <v>0</v>
      </c>
      <c r="L505">
        <v>11</v>
      </c>
      <c r="M505" t="b">
        <v>0</v>
      </c>
      <c r="N505" t="s">
        <v>8289</v>
      </c>
      <c r="O505" s="6">
        <f t="shared" si="42"/>
        <v>0.28999999999999998</v>
      </c>
      <c r="P505">
        <f t="shared" si="43"/>
        <v>26.27</v>
      </c>
      <c r="Q505" t="str">
        <f t="shared" si="44"/>
        <v>photography</v>
      </c>
      <c r="R505" t="str">
        <f t="shared" si="45"/>
        <v>nature</v>
      </c>
      <c r="S505" s="9">
        <f t="shared" si="46"/>
        <v>41839.212951388887</v>
      </c>
      <c r="T505" s="8">
        <f t="shared" si="47"/>
        <v>41899.212951388887</v>
      </c>
    </row>
    <row r="506" spans="1:20" ht="57.6">
      <c r="A506">
        <v>1591</v>
      </c>
      <c r="B506" s="3" t="s">
        <v>1592</v>
      </c>
      <c r="C506" s="3" t="s">
        <v>5701</v>
      </c>
      <c r="D506">
        <v>14000</v>
      </c>
      <c r="E506">
        <v>4092</v>
      </c>
      <c r="F506" t="s">
        <v>8221</v>
      </c>
      <c r="G506" t="s">
        <v>8225</v>
      </c>
      <c r="H506" t="s">
        <v>8247</v>
      </c>
      <c r="I506">
        <v>1459700741</v>
      </c>
      <c r="J506">
        <v>1457112341</v>
      </c>
      <c r="K506" t="b">
        <v>0</v>
      </c>
      <c r="L506">
        <v>92</v>
      </c>
      <c r="M506" t="b">
        <v>0</v>
      </c>
      <c r="N506" t="s">
        <v>8291</v>
      </c>
      <c r="O506" s="6">
        <f t="shared" ref="O506:O569" si="48">ROUND((E506/D506),2)</f>
        <v>0.28999999999999998</v>
      </c>
      <c r="P506">
        <f t="shared" ref="P506:P569" si="49">IF(L506&gt;0,ROUND(E506/L506,2),0)</f>
        <v>44.48</v>
      </c>
      <c r="Q506" t="str">
        <f t="shared" ref="Q506:Q569" si="50">LEFT(N506, SEARCH("/",N506,1)-1)</f>
        <v>photography</v>
      </c>
      <c r="R506" t="str">
        <f t="shared" ref="R506:R569" si="51">RIGHT(N506,LEN(N506)-SEARCH("/",N506,1))</f>
        <v>places</v>
      </c>
      <c r="S506" s="9">
        <f t="shared" ref="S506:S569" si="52">(J506/86400)+DATE(1970,1,1)</f>
        <v>42433.726168981477</v>
      </c>
      <c r="T506" s="8">
        <f t="shared" ref="T506:T569" si="53">(I506/86400)+DATE(1970,1,1)</f>
        <v>42463.68450231482</v>
      </c>
    </row>
    <row r="507" spans="1:20" ht="28.8">
      <c r="A507">
        <v>2127</v>
      </c>
      <c r="B507" s="3" t="s">
        <v>2128</v>
      </c>
      <c r="C507" s="3" t="s">
        <v>6237</v>
      </c>
      <c r="D507">
        <v>28000</v>
      </c>
      <c r="E507">
        <v>8076</v>
      </c>
      <c r="F507" t="s">
        <v>8221</v>
      </c>
      <c r="G507" t="s">
        <v>8225</v>
      </c>
      <c r="H507" t="s">
        <v>8247</v>
      </c>
      <c r="I507">
        <v>1426158463</v>
      </c>
      <c r="J507">
        <v>1423570063</v>
      </c>
      <c r="K507" t="b">
        <v>0</v>
      </c>
      <c r="L507">
        <v>236</v>
      </c>
      <c r="M507" t="b">
        <v>0</v>
      </c>
      <c r="N507" t="s">
        <v>8282</v>
      </c>
      <c r="O507" s="6">
        <f t="shared" si="48"/>
        <v>0.28999999999999998</v>
      </c>
      <c r="P507">
        <f t="shared" si="49"/>
        <v>34.22</v>
      </c>
      <c r="Q507" t="str">
        <f t="shared" si="50"/>
        <v>games</v>
      </c>
      <c r="R507" t="str">
        <f t="shared" si="51"/>
        <v>video games</v>
      </c>
      <c r="S507" s="9">
        <f t="shared" si="52"/>
        <v>42045.505358796298</v>
      </c>
      <c r="T507" s="8">
        <f t="shared" si="53"/>
        <v>42075.463692129633</v>
      </c>
    </row>
    <row r="508" spans="1:20" ht="43.2">
      <c r="A508">
        <v>2362</v>
      </c>
      <c r="B508" s="3" t="s">
        <v>2363</v>
      </c>
      <c r="C508" s="3" t="s">
        <v>6472</v>
      </c>
      <c r="D508">
        <v>420</v>
      </c>
      <c r="E508">
        <v>120</v>
      </c>
      <c r="F508" t="s">
        <v>8220</v>
      </c>
      <c r="G508" t="s">
        <v>8224</v>
      </c>
      <c r="H508" t="s">
        <v>8246</v>
      </c>
      <c r="I508">
        <v>1418315470</v>
      </c>
      <c r="J508">
        <v>1415723470</v>
      </c>
      <c r="K508" t="b">
        <v>0</v>
      </c>
      <c r="L508">
        <v>2</v>
      </c>
      <c r="M508" t="b">
        <v>0</v>
      </c>
      <c r="N508" t="s">
        <v>8272</v>
      </c>
      <c r="O508" s="6">
        <f t="shared" si="48"/>
        <v>0.28999999999999998</v>
      </c>
      <c r="P508">
        <f t="shared" si="49"/>
        <v>60</v>
      </c>
      <c r="Q508" t="str">
        <f t="shared" si="50"/>
        <v>technology</v>
      </c>
      <c r="R508" t="str">
        <f t="shared" si="51"/>
        <v>web</v>
      </c>
      <c r="S508" s="9">
        <f t="shared" si="52"/>
        <v>41954.688310185185</v>
      </c>
      <c r="T508" s="8">
        <f t="shared" si="53"/>
        <v>41984.688310185185</v>
      </c>
    </row>
    <row r="509" spans="1:20" ht="43.2">
      <c r="A509">
        <v>2742</v>
      </c>
      <c r="B509" s="3" t="s">
        <v>2742</v>
      </c>
      <c r="C509" s="3" t="s">
        <v>6852</v>
      </c>
      <c r="D509">
        <v>2500</v>
      </c>
      <c r="E509">
        <v>731</v>
      </c>
      <c r="F509" t="s">
        <v>8221</v>
      </c>
      <c r="G509" t="s">
        <v>8224</v>
      </c>
      <c r="H509" t="s">
        <v>8246</v>
      </c>
      <c r="I509">
        <v>1337102187</v>
      </c>
      <c r="J509">
        <v>1335892587</v>
      </c>
      <c r="K509" t="b">
        <v>0</v>
      </c>
      <c r="L509">
        <v>18</v>
      </c>
      <c r="M509" t="b">
        <v>0</v>
      </c>
      <c r="N509" t="s">
        <v>8304</v>
      </c>
      <c r="O509" s="6">
        <f t="shared" si="48"/>
        <v>0.28999999999999998</v>
      </c>
      <c r="P509">
        <f t="shared" si="49"/>
        <v>40.61</v>
      </c>
      <c r="Q509" t="str">
        <f t="shared" si="50"/>
        <v>publishing</v>
      </c>
      <c r="R509" t="str">
        <f t="shared" si="51"/>
        <v>children's books</v>
      </c>
      <c r="S509" s="9">
        <f t="shared" si="52"/>
        <v>41030.719756944447</v>
      </c>
      <c r="T509" s="8">
        <f t="shared" si="53"/>
        <v>41044.719756944447</v>
      </c>
    </row>
    <row r="510" spans="1:20" ht="43.2">
      <c r="A510">
        <v>4075</v>
      </c>
      <c r="B510" s="3" t="s">
        <v>4071</v>
      </c>
      <c r="C510" s="3" t="s">
        <v>8178</v>
      </c>
      <c r="D510">
        <v>2000</v>
      </c>
      <c r="E510">
        <v>576</v>
      </c>
      <c r="F510" t="s">
        <v>8221</v>
      </c>
      <c r="G510" t="s">
        <v>8225</v>
      </c>
      <c r="H510" t="s">
        <v>8247</v>
      </c>
      <c r="I510">
        <v>1404149280</v>
      </c>
      <c r="J510">
        <v>1400547969</v>
      </c>
      <c r="K510" t="b">
        <v>0</v>
      </c>
      <c r="L510">
        <v>13</v>
      </c>
      <c r="M510" t="b">
        <v>0</v>
      </c>
      <c r="N510" t="s">
        <v>8271</v>
      </c>
      <c r="O510" s="6">
        <f t="shared" si="48"/>
        <v>0.28999999999999998</v>
      </c>
      <c r="P510">
        <f t="shared" si="49"/>
        <v>44.31</v>
      </c>
      <c r="Q510" t="str">
        <f t="shared" si="50"/>
        <v>theater</v>
      </c>
      <c r="R510" t="str">
        <f t="shared" si="51"/>
        <v>plays</v>
      </c>
      <c r="S510" s="9">
        <f t="shared" si="52"/>
        <v>41779.045937499999</v>
      </c>
      <c r="T510" s="8">
        <f t="shared" si="53"/>
        <v>41820.727777777778</v>
      </c>
    </row>
    <row r="511" spans="1:20" ht="43.2">
      <c r="A511">
        <v>4110</v>
      </c>
      <c r="B511" s="3" t="s">
        <v>4106</v>
      </c>
      <c r="C511" s="3" t="s">
        <v>8213</v>
      </c>
      <c r="D511">
        <v>300</v>
      </c>
      <c r="E511">
        <v>86</v>
      </c>
      <c r="F511" t="s">
        <v>8221</v>
      </c>
      <c r="G511" t="s">
        <v>8225</v>
      </c>
      <c r="H511" t="s">
        <v>8247</v>
      </c>
      <c r="I511">
        <v>1469113351</v>
      </c>
      <c r="J511">
        <v>1463929351</v>
      </c>
      <c r="K511" t="b">
        <v>0</v>
      </c>
      <c r="L511">
        <v>6</v>
      </c>
      <c r="M511" t="b">
        <v>0</v>
      </c>
      <c r="N511" t="s">
        <v>8271</v>
      </c>
      <c r="O511" s="6">
        <f t="shared" si="48"/>
        <v>0.28999999999999998</v>
      </c>
      <c r="P511">
        <f t="shared" si="49"/>
        <v>14.33</v>
      </c>
      <c r="Q511" t="str">
        <f t="shared" si="50"/>
        <v>theater</v>
      </c>
      <c r="R511" t="str">
        <f t="shared" si="51"/>
        <v>plays</v>
      </c>
      <c r="S511" s="9">
        <f t="shared" si="52"/>
        <v>42512.626747685186</v>
      </c>
      <c r="T511" s="8">
        <f t="shared" si="53"/>
        <v>42572.626747685186</v>
      </c>
    </row>
    <row r="512" spans="1:20" ht="43.2">
      <c r="A512">
        <v>144</v>
      </c>
      <c r="B512" s="3" t="s">
        <v>146</v>
      </c>
      <c r="C512" s="3" t="s">
        <v>4254</v>
      </c>
      <c r="D512">
        <v>7500</v>
      </c>
      <c r="E512">
        <v>2070</v>
      </c>
      <c r="F512" t="s">
        <v>8220</v>
      </c>
      <c r="G512" t="s">
        <v>8229</v>
      </c>
      <c r="H512" t="s">
        <v>8251</v>
      </c>
      <c r="I512">
        <v>1428945472</v>
      </c>
      <c r="J512">
        <v>1423765072</v>
      </c>
      <c r="K512" t="b">
        <v>0</v>
      </c>
      <c r="L512">
        <v>37</v>
      </c>
      <c r="M512" t="b">
        <v>0</v>
      </c>
      <c r="N512" t="s">
        <v>8267</v>
      </c>
      <c r="O512" s="6">
        <f t="shared" si="48"/>
        <v>0.28000000000000003</v>
      </c>
      <c r="P512">
        <f t="shared" si="49"/>
        <v>55.95</v>
      </c>
      <c r="Q512" t="str">
        <f t="shared" si="50"/>
        <v>film &amp; video</v>
      </c>
      <c r="R512" t="str">
        <f t="shared" si="51"/>
        <v>science fiction</v>
      </c>
      <c r="S512" s="9">
        <f t="shared" si="52"/>
        <v>42047.762407407412</v>
      </c>
      <c r="T512" s="8">
        <f t="shared" si="53"/>
        <v>42107.72074074074</v>
      </c>
    </row>
    <row r="513" spans="1:20" ht="43.2">
      <c r="A513">
        <v>685</v>
      </c>
      <c r="B513" s="3" t="s">
        <v>686</v>
      </c>
      <c r="C513" s="3" t="s">
        <v>4795</v>
      </c>
      <c r="D513">
        <v>2000</v>
      </c>
      <c r="E513">
        <v>553</v>
      </c>
      <c r="F513" t="s">
        <v>8221</v>
      </c>
      <c r="G513" t="s">
        <v>8224</v>
      </c>
      <c r="H513" t="s">
        <v>8246</v>
      </c>
      <c r="I513">
        <v>1421095672</v>
      </c>
      <c r="J513">
        <v>1417207672</v>
      </c>
      <c r="K513" t="b">
        <v>0</v>
      </c>
      <c r="L513">
        <v>10</v>
      </c>
      <c r="M513" t="b">
        <v>0</v>
      </c>
      <c r="N513" t="s">
        <v>8273</v>
      </c>
      <c r="O513" s="6">
        <f t="shared" si="48"/>
        <v>0.28000000000000003</v>
      </c>
      <c r="P513">
        <f t="shared" si="49"/>
        <v>55.3</v>
      </c>
      <c r="Q513" t="str">
        <f t="shared" si="50"/>
        <v>technology</v>
      </c>
      <c r="R513" t="str">
        <f t="shared" si="51"/>
        <v>wearables</v>
      </c>
      <c r="S513" s="9">
        <f t="shared" si="52"/>
        <v>41971.866574074069</v>
      </c>
      <c r="T513" s="8">
        <f t="shared" si="53"/>
        <v>42016.866574074069</v>
      </c>
    </row>
    <row r="514" spans="1:20" ht="43.2">
      <c r="A514">
        <v>950</v>
      </c>
      <c r="B514" s="3" t="s">
        <v>951</v>
      </c>
      <c r="C514" s="3" t="s">
        <v>5060</v>
      </c>
      <c r="D514">
        <v>5000</v>
      </c>
      <c r="E514">
        <v>1402</v>
      </c>
      <c r="F514" t="s">
        <v>8221</v>
      </c>
      <c r="G514" t="s">
        <v>8229</v>
      </c>
      <c r="H514" t="s">
        <v>8251</v>
      </c>
      <c r="I514">
        <v>1453053661</v>
      </c>
      <c r="J514">
        <v>1450461661</v>
      </c>
      <c r="K514" t="b">
        <v>0</v>
      </c>
      <c r="L514">
        <v>24</v>
      </c>
      <c r="M514" t="b">
        <v>0</v>
      </c>
      <c r="N514" t="s">
        <v>8273</v>
      </c>
      <c r="O514" s="6">
        <f t="shared" si="48"/>
        <v>0.28000000000000003</v>
      </c>
      <c r="P514">
        <f t="shared" si="49"/>
        <v>58.42</v>
      </c>
      <c r="Q514" t="str">
        <f t="shared" si="50"/>
        <v>technology</v>
      </c>
      <c r="R514" t="str">
        <f t="shared" si="51"/>
        <v>wearables</v>
      </c>
      <c r="S514" s="9">
        <f t="shared" si="52"/>
        <v>42356.750706018516</v>
      </c>
      <c r="T514" s="8">
        <f t="shared" si="53"/>
        <v>42386.750706018516</v>
      </c>
    </row>
    <row r="515" spans="1:20" ht="43.2">
      <c r="A515">
        <v>962</v>
      </c>
      <c r="B515" s="3" t="s">
        <v>963</v>
      </c>
      <c r="C515" s="3" t="s">
        <v>5072</v>
      </c>
      <c r="D515">
        <v>2500</v>
      </c>
      <c r="E515">
        <v>712</v>
      </c>
      <c r="F515" t="s">
        <v>8221</v>
      </c>
      <c r="G515" t="s">
        <v>8224</v>
      </c>
      <c r="H515" t="s">
        <v>8246</v>
      </c>
      <c r="I515">
        <v>1455210353</v>
      </c>
      <c r="J515">
        <v>1451927153</v>
      </c>
      <c r="K515" t="b">
        <v>0</v>
      </c>
      <c r="L515">
        <v>37</v>
      </c>
      <c r="M515" t="b">
        <v>0</v>
      </c>
      <c r="N515" t="s">
        <v>8273</v>
      </c>
      <c r="O515" s="6">
        <f t="shared" si="48"/>
        <v>0.28000000000000003</v>
      </c>
      <c r="P515">
        <f t="shared" si="49"/>
        <v>19.239999999999998</v>
      </c>
      <c r="Q515" t="str">
        <f t="shared" si="50"/>
        <v>technology</v>
      </c>
      <c r="R515" t="str">
        <f t="shared" si="51"/>
        <v>wearables</v>
      </c>
      <c r="S515" s="9">
        <f t="shared" si="52"/>
        <v>42373.712418981479</v>
      </c>
      <c r="T515" s="8">
        <f t="shared" si="53"/>
        <v>42411.712418981479</v>
      </c>
    </row>
    <row r="516" spans="1:20" ht="43.2">
      <c r="A516">
        <v>2137</v>
      </c>
      <c r="B516" s="3" t="s">
        <v>2138</v>
      </c>
      <c r="C516" s="3" t="s">
        <v>6247</v>
      </c>
      <c r="D516">
        <v>50000</v>
      </c>
      <c r="E516">
        <v>14203</v>
      </c>
      <c r="F516" t="s">
        <v>8221</v>
      </c>
      <c r="G516" t="s">
        <v>8229</v>
      </c>
      <c r="H516" t="s">
        <v>8251</v>
      </c>
      <c r="I516">
        <v>1417804229</v>
      </c>
      <c r="J516">
        <v>1415212229</v>
      </c>
      <c r="K516" t="b">
        <v>0</v>
      </c>
      <c r="L516">
        <v>534</v>
      </c>
      <c r="M516" t="b">
        <v>0</v>
      </c>
      <c r="N516" t="s">
        <v>8282</v>
      </c>
      <c r="O516" s="6">
        <f t="shared" si="48"/>
        <v>0.28000000000000003</v>
      </c>
      <c r="P516">
        <f t="shared" si="49"/>
        <v>26.6</v>
      </c>
      <c r="Q516" t="str">
        <f t="shared" si="50"/>
        <v>games</v>
      </c>
      <c r="R516" t="str">
        <f t="shared" si="51"/>
        <v>video games</v>
      </c>
      <c r="S516" s="9">
        <f t="shared" si="52"/>
        <v>41948.771168981482</v>
      </c>
      <c r="T516" s="8">
        <f t="shared" si="53"/>
        <v>41978.771168981482</v>
      </c>
    </row>
    <row r="517" spans="1:20" ht="28.8">
      <c r="A517">
        <v>2157</v>
      </c>
      <c r="B517" s="3" t="s">
        <v>2158</v>
      </c>
      <c r="C517" s="3" t="s">
        <v>6267</v>
      </c>
      <c r="D517">
        <v>75000</v>
      </c>
      <c r="E517">
        <v>21144</v>
      </c>
      <c r="F517" t="s">
        <v>8221</v>
      </c>
      <c r="G517" t="s">
        <v>8224</v>
      </c>
      <c r="H517" t="s">
        <v>8246</v>
      </c>
      <c r="I517">
        <v>1482479940</v>
      </c>
      <c r="J517">
        <v>1479684783</v>
      </c>
      <c r="K517" t="b">
        <v>0</v>
      </c>
      <c r="L517">
        <v>57</v>
      </c>
      <c r="M517" t="b">
        <v>0</v>
      </c>
      <c r="N517" t="s">
        <v>8282</v>
      </c>
      <c r="O517" s="6">
        <f t="shared" si="48"/>
        <v>0.28000000000000003</v>
      </c>
      <c r="P517">
        <f t="shared" si="49"/>
        <v>370.95</v>
      </c>
      <c r="Q517" t="str">
        <f t="shared" si="50"/>
        <v>games</v>
      </c>
      <c r="R517" t="str">
        <f t="shared" si="51"/>
        <v>video games</v>
      </c>
      <c r="S517" s="9">
        <f t="shared" si="52"/>
        <v>42694.98128472222</v>
      </c>
      <c r="T517" s="8">
        <f t="shared" si="53"/>
        <v>42727.332638888889</v>
      </c>
    </row>
    <row r="518" spans="1:20" ht="43.2">
      <c r="A518">
        <v>2673</v>
      </c>
      <c r="B518" s="3" t="s">
        <v>2673</v>
      </c>
      <c r="C518" s="3" t="s">
        <v>6783</v>
      </c>
      <c r="D518">
        <v>40000</v>
      </c>
      <c r="E518">
        <v>11032</v>
      </c>
      <c r="F518" t="s">
        <v>8221</v>
      </c>
      <c r="G518" t="s">
        <v>8224</v>
      </c>
      <c r="H518" t="s">
        <v>8246</v>
      </c>
      <c r="I518">
        <v>1414622700</v>
      </c>
      <c r="J518">
        <v>1412081999</v>
      </c>
      <c r="K518" t="b">
        <v>1</v>
      </c>
      <c r="L518">
        <v>66</v>
      </c>
      <c r="M518" t="b">
        <v>0</v>
      </c>
      <c r="N518" t="s">
        <v>8302</v>
      </c>
      <c r="O518" s="6">
        <f t="shared" si="48"/>
        <v>0.28000000000000003</v>
      </c>
      <c r="P518">
        <f t="shared" si="49"/>
        <v>167.15</v>
      </c>
      <c r="Q518" t="str">
        <f t="shared" si="50"/>
        <v>technology</v>
      </c>
      <c r="R518" t="str">
        <f t="shared" si="51"/>
        <v>makerspaces</v>
      </c>
      <c r="S518" s="9">
        <f t="shared" si="52"/>
        <v>41912.541655092595</v>
      </c>
      <c r="T518" s="8">
        <f t="shared" si="53"/>
        <v>41941.947916666664</v>
      </c>
    </row>
    <row r="519" spans="1:20" ht="43.2">
      <c r="A519">
        <v>2682</v>
      </c>
      <c r="B519" s="3" t="s">
        <v>2682</v>
      </c>
      <c r="C519" s="3" t="s">
        <v>6792</v>
      </c>
      <c r="D519">
        <v>6000</v>
      </c>
      <c r="E519">
        <v>1698</v>
      </c>
      <c r="F519" t="s">
        <v>8221</v>
      </c>
      <c r="G519" t="s">
        <v>8224</v>
      </c>
      <c r="H519" t="s">
        <v>8246</v>
      </c>
      <c r="I519">
        <v>1416635940</v>
      </c>
      <c r="J519">
        <v>1413838540</v>
      </c>
      <c r="K519" t="b">
        <v>0</v>
      </c>
      <c r="L519">
        <v>20</v>
      </c>
      <c r="M519" t="b">
        <v>0</v>
      </c>
      <c r="N519" t="s">
        <v>8284</v>
      </c>
      <c r="O519" s="6">
        <f t="shared" si="48"/>
        <v>0.28000000000000003</v>
      </c>
      <c r="P519">
        <f t="shared" si="49"/>
        <v>84.9</v>
      </c>
      <c r="Q519" t="str">
        <f t="shared" si="50"/>
        <v>food</v>
      </c>
      <c r="R519" t="str">
        <f t="shared" si="51"/>
        <v>food trucks</v>
      </c>
      <c r="S519" s="9">
        <f t="shared" si="52"/>
        <v>41932.871990740743</v>
      </c>
      <c r="T519" s="8">
        <f t="shared" si="53"/>
        <v>41965.249305555553</v>
      </c>
    </row>
    <row r="520" spans="1:20" ht="43.2">
      <c r="A520">
        <v>2747</v>
      </c>
      <c r="B520" s="3" t="s">
        <v>2747</v>
      </c>
      <c r="C520" s="3" t="s">
        <v>6857</v>
      </c>
      <c r="D520">
        <v>500</v>
      </c>
      <c r="E520">
        <v>140</v>
      </c>
      <c r="F520" t="s">
        <v>8221</v>
      </c>
      <c r="G520" t="s">
        <v>8224</v>
      </c>
      <c r="H520" t="s">
        <v>8246</v>
      </c>
      <c r="I520">
        <v>1339816200</v>
      </c>
      <c r="J520">
        <v>1337095997</v>
      </c>
      <c r="K520" t="b">
        <v>0</v>
      </c>
      <c r="L520">
        <v>4</v>
      </c>
      <c r="M520" t="b">
        <v>0</v>
      </c>
      <c r="N520" t="s">
        <v>8304</v>
      </c>
      <c r="O520" s="6">
        <f t="shared" si="48"/>
        <v>0.28000000000000003</v>
      </c>
      <c r="P520">
        <f t="shared" si="49"/>
        <v>35</v>
      </c>
      <c r="Q520" t="str">
        <f t="shared" si="50"/>
        <v>publishing</v>
      </c>
      <c r="R520" t="str">
        <f t="shared" si="51"/>
        <v>children's books</v>
      </c>
      <c r="S520" s="9">
        <f t="shared" si="52"/>
        <v>41044.648113425923</v>
      </c>
      <c r="T520" s="8">
        <f t="shared" si="53"/>
        <v>41076.131944444445</v>
      </c>
    </row>
    <row r="521" spans="1:20" ht="57.6">
      <c r="A521">
        <v>3734</v>
      </c>
      <c r="B521" s="3" t="s">
        <v>3731</v>
      </c>
      <c r="C521" s="3" t="s">
        <v>7844</v>
      </c>
      <c r="D521">
        <v>1500</v>
      </c>
      <c r="E521">
        <v>427</v>
      </c>
      <c r="F521" t="s">
        <v>8221</v>
      </c>
      <c r="G521" t="s">
        <v>8224</v>
      </c>
      <c r="H521" t="s">
        <v>8246</v>
      </c>
      <c r="I521">
        <v>1432589896</v>
      </c>
      <c r="J521">
        <v>1427405896</v>
      </c>
      <c r="K521" t="b">
        <v>0</v>
      </c>
      <c r="L521">
        <v>7</v>
      </c>
      <c r="M521" t="b">
        <v>0</v>
      </c>
      <c r="N521" t="s">
        <v>8271</v>
      </c>
      <c r="O521" s="6">
        <f t="shared" si="48"/>
        <v>0.28000000000000003</v>
      </c>
      <c r="P521">
        <f t="shared" si="49"/>
        <v>61</v>
      </c>
      <c r="Q521" t="str">
        <f t="shared" si="50"/>
        <v>theater</v>
      </c>
      <c r="R521" t="str">
        <f t="shared" si="51"/>
        <v>plays</v>
      </c>
      <c r="S521" s="9">
        <f t="shared" si="52"/>
        <v>42089.901574074072</v>
      </c>
      <c r="T521" s="8">
        <f t="shared" si="53"/>
        <v>42149.901574074072</v>
      </c>
    </row>
    <row r="522" spans="1:20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8">
        <f t="shared" si="53"/>
        <v>42348.702094907407</v>
      </c>
    </row>
    <row r="523" spans="1:20" ht="43.2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8">
        <f t="shared" si="53"/>
        <v>42675.207638888889</v>
      </c>
    </row>
    <row r="524" spans="1:20" ht="43.2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1.1499999999999999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8">
        <f t="shared" si="53"/>
        <v>42449.999131944445</v>
      </c>
    </row>
    <row r="525" spans="1:20" ht="43.2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8">
        <f t="shared" si="53"/>
        <v>42268.13282407407</v>
      </c>
    </row>
    <row r="526" spans="1:20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1.0900000000000001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8">
        <f t="shared" si="53"/>
        <v>42522.717233796298</v>
      </c>
    </row>
    <row r="527" spans="1:20" ht="57.6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8">
        <f t="shared" si="53"/>
        <v>41895.400937500002</v>
      </c>
    </row>
    <row r="528" spans="1:20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8">
        <f t="shared" si="53"/>
        <v>42223.708333333328</v>
      </c>
    </row>
    <row r="529" spans="1:20" ht="57.6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8">
        <f t="shared" si="53"/>
        <v>42783.670138888891</v>
      </c>
    </row>
    <row r="530" spans="1:20" ht="28.8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1.1599999999999999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8">
        <f t="shared" si="53"/>
        <v>42176.888888888891</v>
      </c>
    </row>
    <row r="531" spans="1:20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8">
        <f t="shared" si="53"/>
        <v>42746.208333333328</v>
      </c>
    </row>
    <row r="532" spans="1:20" ht="43.2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8">
        <f t="shared" si="53"/>
        <v>42179.083333333328</v>
      </c>
    </row>
    <row r="533" spans="1:20" ht="43.2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8">
        <f t="shared" si="53"/>
        <v>42721.290972222225</v>
      </c>
    </row>
    <row r="534" spans="1:20" ht="43.2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8">
        <f t="shared" si="53"/>
        <v>42503.007037037038</v>
      </c>
    </row>
    <row r="535" spans="1:20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8">
        <f t="shared" si="53"/>
        <v>42506.43478009259</v>
      </c>
    </row>
    <row r="536" spans="1:20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8">
        <f t="shared" si="53"/>
        <v>42309.958333333328</v>
      </c>
    </row>
    <row r="537" spans="1:20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8">
        <f t="shared" si="53"/>
        <v>42741.54519675926</v>
      </c>
    </row>
    <row r="538" spans="1:20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8">
        <f t="shared" si="53"/>
        <v>42219.75</v>
      </c>
    </row>
    <row r="539" spans="1:20" ht="43.2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8">
        <f t="shared" si="53"/>
        <v>42312.810081018513</v>
      </c>
    </row>
    <row r="540" spans="1:20" ht="43.2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8">
        <f t="shared" si="53"/>
        <v>42503.794710648144</v>
      </c>
    </row>
    <row r="541" spans="1:20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8">
        <f t="shared" si="53"/>
        <v>42556.049849537041</v>
      </c>
    </row>
    <row r="542" spans="1:20" ht="43.2">
      <c r="A542">
        <v>4028</v>
      </c>
      <c r="B542" s="3" t="s">
        <v>4024</v>
      </c>
      <c r="C542" s="3" t="s">
        <v>8133</v>
      </c>
      <c r="D542">
        <v>2000</v>
      </c>
      <c r="E542">
        <v>561</v>
      </c>
      <c r="F542" t="s">
        <v>8221</v>
      </c>
      <c r="G542" t="s">
        <v>8224</v>
      </c>
      <c r="H542" t="s">
        <v>8246</v>
      </c>
      <c r="I542">
        <v>1402007500</v>
      </c>
      <c r="J542">
        <v>1399415500</v>
      </c>
      <c r="K542" t="b">
        <v>0</v>
      </c>
      <c r="L542">
        <v>11</v>
      </c>
      <c r="M542" t="b">
        <v>0</v>
      </c>
      <c r="N542" t="s">
        <v>8271</v>
      </c>
      <c r="O542" s="6">
        <f t="shared" si="48"/>
        <v>0.28000000000000003</v>
      </c>
      <c r="P542">
        <f t="shared" si="49"/>
        <v>51</v>
      </c>
      <c r="Q542" t="str">
        <f t="shared" si="50"/>
        <v>theater</v>
      </c>
      <c r="R542" t="str">
        <f t="shared" si="51"/>
        <v>plays</v>
      </c>
      <c r="S542" s="9">
        <f t="shared" si="52"/>
        <v>41765.938657407409</v>
      </c>
      <c r="T542" s="8">
        <f t="shared" si="53"/>
        <v>41795.938657407409</v>
      </c>
    </row>
    <row r="543" spans="1:20">
      <c r="A543">
        <v>465</v>
      </c>
      <c r="B543" s="3" t="s">
        <v>466</v>
      </c>
      <c r="C543" s="3" t="s">
        <v>4575</v>
      </c>
      <c r="D543">
        <v>512</v>
      </c>
      <c r="E543">
        <v>138</v>
      </c>
      <c r="F543" t="s">
        <v>8221</v>
      </c>
      <c r="G543" t="s">
        <v>8224</v>
      </c>
      <c r="H543" t="s">
        <v>8246</v>
      </c>
      <c r="I543">
        <v>1403837574</v>
      </c>
      <c r="J543">
        <v>1402455174</v>
      </c>
      <c r="K543" t="b">
        <v>0</v>
      </c>
      <c r="L543">
        <v>8</v>
      </c>
      <c r="M543" t="b">
        <v>0</v>
      </c>
      <c r="N543" t="s">
        <v>8270</v>
      </c>
      <c r="O543" s="6">
        <f t="shared" si="48"/>
        <v>0.27</v>
      </c>
      <c r="P543">
        <f t="shared" si="49"/>
        <v>17.25</v>
      </c>
      <c r="Q543" t="str">
        <f t="shared" si="50"/>
        <v>film &amp; video</v>
      </c>
      <c r="R543" t="str">
        <f t="shared" si="51"/>
        <v>animation</v>
      </c>
      <c r="S543" s="9">
        <f t="shared" si="52"/>
        <v>41801.120069444441</v>
      </c>
      <c r="T543" s="8">
        <f t="shared" si="53"/>
        <v>41817.120069444441</v>
      </c>
    </row>
    <row r="544" spans="1:20" ht="43.2">
      <c r="A544">
        <v>545</v>
      </c>
      <c r="B544" s="3" t="s">
        <v>546</v>
      </c>
      <c r="C544" s="3" t="s">
        <v>4655</v>
      </c>
      <c r="D544">
        <v>50000</v>
      </c>
      <c r="E544">
        <v>13692</v>
      </c>
      <c r="F544" t="s">
        <v>8221</v>
      </c>
      <c r="G544" t="s">
        <v>8230</v>
      </c>
      <c r="H544" t="s">
        <v>8249</v>
      </c>
      <c r="I544">
        <v>1447600389</v>
      </c>
      <c r="J544">
        <v>1444140789</v>
      </c>
      <c r="K544" t="b">
        <v>0</v>
      </c>
      <c r="L544">
        <v>34</v>
      </c>
      <c r="M544" t="b">
        <v>0</v>
      </c>
      <c r="N544" t="s">
        <v>8272</v>
      </c>
      <c r="O544" s="6">
        <f t="shared" si="48"/>
        <v>0.27</v>
      </c>
      <c r="P544">
        <f t="shared" si="49"/>
        <v>402.71</v>
      </c>
      <c r="Q544" t="str">
        <f t="shared" si="50"/>
        <v>technology</v>
      </c>
      <c r="R544" t="str">
        <f t="shared" si="51"/>
        <v>web</v>
      </c>
      <c r="S544" s="9">
        <f t="shared" si="52"/>
        <v>42283.592465277776</v>
      </c>
      <c r="T544" s="8">
        <f t="shared" si="53"/>
        <v>42323.634131944447</v>
      </c>
    </row>
    <row r="545" spans="1:20" ht="43.2">
      <c r="A545">
        <v>701</v>
      </c>
      <c r="B545" s="3" t="s">
        <v>702</v>
      </c>
      <c r="C545" s="3" t="s">
        <v>4811</v>
      </c>
      <c r="D545">
        <v>23000</v>
      </c>
      <c r="E545">
        <v>6118</v>
      </c>
      <c r="F545" t="s">
        <v>8221</v>
      </c>
      <c r="G545" t="s">
        <v>8225</v>
      </c>
      <c r="H545" t="s">
        <v>8247</v>
      </c>
      <c r="I545">
        <v>1406130880</v>
      </c>
      <c r="J545">
        <v>1403538880</v>
      </c>
      <c r="K545" t="b">
        <v>0</v>
      </c>
      <c r="L545">
        <v>21</v>
      </c>
      <c r="M545" t="b">
        <v>0</v>
      </c>
      <c r="N545" t="s">
        <v>8273</v>
      </c>
      <c r="O545" s="6">
        <f t="shared" si="48"/>
        <v>0.27</v>
      </c>
      <c r="P545">
        <f t="shared" si="49"/>
        <v>291.33</v>
      </c>
      <c r="Q545" t="str">
        <f t="shared" si="50"/>
        <v>technology</v>
      </c>
      <c r="R545" t="str">
        <f t="shared" si="51"/>
        <v>wearables</v>
      </c>
      <c r="S545" s="9">
        <f t="shared" si="52"/>
        <v>41813.662962962961</v>
      </c>
      <c r="T545" s="8">
        <f t="shared" si="53"/>
        <v>41843.662962962961</v>
      </c>
    </row>
    <row r="546" spans="1:20" ht="57.6">
      <c r="A546">
        <v>1437</v>
      </c>
      <c r="B546" s="3" t="s">
        <v>1438</v>
      </c>
      <c r="C546" s="3" t="s">
        <v>5547</v>
      </c>
      <c r="D546">
        <v>3000</v>
      </c>
      <c r="E546">
        <v>807</v>
      </c>
      <c r="F546" t="s">
        <v>8221</v>
      </c>
      <c r="G546" t="s">
        <v>8224</v>
      </c>
      <c r="H546" t="s">
        <v>8246</v>
      </c>
      <c r="I546">
        <v>1405227540</v>
      </c>
      <c r="J546">
        <v>1402058739</v>
      </c>
      <c r="K546" t="b">
        <v>0</v>
      </c>
      <c r="L546">
        <v>22</v>
      </c>
      <c r="M546" t="b">
        <v>0</v>
      </c>
      <c r="N546" t="s">
        <v>8287</v>
      </c>
      <c r="O546" s="6">
        <f t="shared" si="48"/>
        <v>0.27</v>
      </c>
      <c r="P546">
        <f t="shared" si="49"/>
        <v>36.68</v>
      </c>
      <c r="Q546" t="str">
        <f t="shared" si="50"/>
        <v>publishing</v>
      </c>
      <c r="R546" t="str">
        <f t="shared" si="51"/>
        <v>translations</v>
      </c>
      <c r="S546" s="9">
        <f t="shared" si="52"/>
        <v>41796.531701388885</v>
      </c>
      <c r="T546" s="8">
        <f t="shared" si="53"/>
        <v>41833.207638888889</v>
      </c>
    </row>
    <row r="547" spans="1:20" ht="43.2">
      <c r="A547">
        <v>2746</v>
      </c>
      <c r="B547" s="3" t="s">
        <v>2746</v>
      </c>
      <c r="C547" s="3" t="s">
        <v>6856</v>
      </c>
      <c r="D547">
        <v>3000</v>
      </c>
      <c r="E547">
        <v>801</v>
      </c>
      <c r="F547" t="s">
        <v>8221</v>
      </c>
      <c r="G547" t="s">
        <v>8224</v>
      </c>
      <c r="H547" t="s">
        <v>8246</v>
      </c>
      <c r="I547">
        <v>1409337911</v>
      </c>
      <c r="J547">
        <v>1406745911</v>
      </c>
      <c r="K547" t="b">
        <v>0</v>
      </c>
      <c r="L547">
        <v>19</v>
      </c>
      <c r="M547" t="b">
        <v>0</v>
      </c>
      <c r="N547" t="s">
        <v>8304</v>
      </c>
      <c r="O547" s="6">
        <f t="shared" si="48"/>
        <v>0.27</v>
      </c>
      <c r="P547">
        <f t="shared" si="49"/>
        <v>42.16</v>
      </c>
      <c r="Q547" t="str">
        <f t="shared" si="50"/>
        <v>publishing</v>
      </c>
      <c r="R547" t="str">
        <f t="shared" si="51"/>
        <v>children's books</v>
      </c>
      <c r="S547" s="9">
        <f t="shared" si="52"/>
        <v>41850.781377314815</v>
      </c>
      <c r="T547" s="8">
        <f t="shared" si="53"/>
        <v>41880.781377314815</v>
      </c>
    </row>
    <row r="548" spans="1:20" ht="43.2">
      <c r="A548">
        <v>2918</v>
      </c>
      <c r="B548" s="3" t="s">
        <v>2918</v>
      </c>
      <c r="C548" s="3" t="s">
        <v>7028</v>
      </c>
      <c r="D548">
        <v>5000</v>
      </c>
      <c r="E548">
        <v>1362</v>
      </c>
      <c r="F548" t="s">
        <v>8221</v>
      </c>
      <c r="G548" t="s">
        <v>8224</v>
      </c>
      <c r="H548" t="s">
        <v>8246</v>
      </c>
      <c r="I548">
        <v>1446131207</v>
      </c>
      <c r="J548">
        <v>1443712007</v>
      </c>
      <c r="K548" t="b">
        <v>0</v>
      </c>
      <c r="L548">
        <v>20</v>
      </c>
      <c r="M548" t="b">
        <v>0</v>
      </c>
      <c r="N548" t="s">
        <v>8271</v>
      </c>
      <c r="O548" s="6">
        <f t="shared" si="48"/>
        <v>0.27</v>
      </c>
      <c r="P548">
        <f t="shared" si="49"/>
        <v>68.099999999999994</v>
      </c>
      <c r="Q548" t="str">
        <f t="shared" si="50"/>
        <v>theater</v>
      </c>
      <c r="R548" t="str">
        <f t="shared" si="51"/>
        <v>plays</v>
      </c>
      <c r="S548" s="9">
        <f t="shared" si="52"/>
        <v>42278.629710648151</v>
      </c>
      <c r="T548" s="8">
        <f t="shared" si="53"/>
        <v>42306.629710648151</v>
      </c>
    </row>
    <row r="549" spans="1:20" ht="43.2">
      <c r="A549">
        <v>2920</v>
      </c>
      <c r="B549" s="3" t="s">
        <v>2920</v>
      </c>
      <c r="C549" s="3" t="s">
        <v>7030</v>
      </c>
      <c r="D549">
        <v>2500</v>
      </c>
      <c r="E549">
        <v>671</v>
      </c>
      <c r="F549" t="s">
        <v>8221</v>
      </c>
      <c r="G549" t="s">
        <v>8229</v>
      </c>
      <c r="H549" t="s">
        <v>8251</v>
      </c>
      <c r="I549">
        <v>1427306470</v>
      </c>
      <c r="J549">
        <v>1424718070</v>
      </c>
      <c r="K549" t="b">
        <v>0</v>
      </c>
      <c r="L549">
        <v>13</v>
      </c>
      <c r="M549" t="b">
        <v>0</v>
      </c>
      <c r="N549" t="s">
        <v>8271</v>
      </c>
      <c r="O549" s="6">
        <f t="shared" si="48"/>
        <v>0.27</v>
      </c>
      <c r="P549">
        <f t="shared" si="49"/>
        <v>51.62</v>
      </c>
      <c r="Q549" t="str">
        <f t="shared" si="50"/>
        <v>theater</v>
      </c>
      <c r="R549" t="str">
        <f t="shared" si="51"/>
        <v>plays</v>
      </c>
      <c r="S549" s="9">
        <f t="shared" si="52"/>
        <v>42058.792476851857</v>
      </c>
      <c r="T549" s="8">
        <f t="shared" si="53"/>
        <v>42088.750810185185</v>
      </c>
    </row>
    <row r="550" spans="1:20" ht="43.2">
      <c r="A550">
        <v>3111</v>
      </c>
      <c r="B550" s="3" t="s">
        <v>3111</v>
      </c>
      <c r="C550" s="3" t="s">
        <v>7221</v>
      </c>
      <c r="D550">
        <v>20000</v>
      </c>
      <c r="E550">
        <v>5328</v>
      </c>
      <c r="F550" t="s">
        <v>8221</v>
      </c>
      <c r="G550" t="s">
        <v>8224</v>
      </c>
      <c r="H550" t="s">
        <v>8246</v>
      </c>
      <c r="I550">
        <v>1412432220</v>
      </c>
      <c r="J550">
        <v>1409753820</v>
      </c>
      <c r="K550" t="b">
        <v>0</v>
      </c>
      <c r="L550">
        <v>76</v>
      </c>
      <c r="M550" t="b">
        <v>0</v>
      </c>
      <c r="N550" t="s">
        <v>8303</v>
      </c>
      <c r="O550" s="6">
        <f t="shared" si="48"/>
        <v>0.27</v>
      </c>
      <c r="P550">
        <f t="shared" si="49"/>
        <v>70.11</v>
      </c>
      <c r="Q550" t="str">
        <f t="shared" si="50"/>
        <v>theater</v>
      </c>
      <c r="R550" t="str">
        <f t="shared" si="51"/>
        <v>spaces</v>
      </c>
      <c r="S550" s="9">
        <f t="shared" si="52"/>
        <v>41885.595138888893</v>
      </c>
      <c r="T550" s="8">
        <f t="shared" si="53"/>
        <v>41916.595138888893</v>
      </c>
    </row>
    <row r="551" spans="1:20" ht="43.2">
      <c r="A551">
        <v>3865</v>
      </c>
      <c r="B551" s="3" t="s">
        <v>3862</v>
      </c>
      <c r="C551" s="3" t="s">
        <v>7974</v>
      </c>
      <c r="D551">
        <v>2413</v>
      </c>
      <c r="E551">
        <v>650</v>
      </c>
      <c r="F551" t="s">
        <v>8221</v>
      </c>
      <c r="G551" t="s">
        <v>8229</v>
      </c>
      <c r="H551" t="s">
        <v>8251</v>
      </c>
      <c r="I551">
        <v>1409376600</v>
      </c>
      <c r="J551">
        <v>1405957098</v>
      </c>
      <c r="K551" t="b">
        <v>0</v>
      </c>
      <c r="L551">
        <v>14</v>
      </c>
      <c r="M551" t="b">
        <v>0</v>
      </c>
      <c r="N551" t="s">
        <v>8271</v>
      </c>
      <c r="O551" s="6">
        <f t="shared" si="48"/>
        <v>0.27</v>
      </c>
      <c r="P551">
        <f t="shared" si="49"/>
        <v>46.43</v>
      </c>
      <c r="Q551" t="str">
        <f t="shared" si="50"/>
        <v>theater</v>
      </c>
      <c r="R551" t="str">
        <f t="shared" si="51"/>
        <v>plays</v>
      </c>
      <c r="S551" s="9">
        <f t="shared" si="52"/>
        <v>41841.651597222226</v>
      </c>
      <c r="T551" s="8">
        <f t="shared" si="53"/>
        <v>41881.229166666664</v>
      </c>
    </row>
    <row r="552" spans="1:20" ht="43.2">
      <c r="A552">
        <v>3888</v>
      </c>
      <c r="B552" s="3" t="s">
        <v>3885</v>
      </c>
      <c r="C552" s="3" t="s">
        <v>7996</v>
      </c>
      <c r="D552">
        <v>2000</v>
      </c>
      <c r="E552">
        <v>542</v>
      </c>
      <c r="F552" t="s">
        <v>8221</v>
      </c>
      <c r="G552" t="s">
        <v>8225</v>
      </c>
      <c r="H552" t="s">
        <v>8247</v>
      </c>
      <c r="I552">
        <v>1488114358</v>
      </c>
      <c r="J552">
        <v>1485522358</v>
      </c>
      <c r="K552" t="b">
        <v>0</v>
      </c>
      <c r="L552">
        <v>14</v>
      </c>
      <c r="M552" t="b">
        <v>0</v>
      </c>
      <c r="N552" t="s">
        <v>8271</v>
      </c>
      <c r="O552" s="6">
        <f t="shared" si="48"/>
        <v>0.27</v>
      </c>
      <c r="P552">
        <f t="shared" si="49"/>
        <v>38.71</v>
      </c>
      <c r="Q552" t="str">
        <f t="shared" si="50"/>
        <v>theater</v>
      </c>
      <c r="R552" t="str">
        <f t="shared" si="51"/>
        <v>plays</v>
      </c>
      <c r="S552" s="9">
        <f t="shared" si="52"/>
        <v>42762.545810185184</v>
      </c>
      <c r="T552" s="8">
        <f t="shared" si="53"/>
        <v>42792.545810185184</v>
      </c>
    </row>
    <row r="553" spans="1:20" ht="43.2">
      <c r="A553">
        <v>4074</v>
      </c>
      <c r="B553" s="3" t="s">
        <v>4070</v>
      </c>
      <c r="C553" s="3" t="s">
        <v>8177</v>
      </c>
      <c r="D553">
        <v>2750</v>
      </c>
      <c r="E553">
        <v>735</v>
      </c>
      <c r="F553" t="s">
        <v>8221</v>
      </c>
      <c r="G553" t="s">
        <v>8225</v>
      </c>
      <c r="H553" t="s">
        <v>8247</v>
      </c>
      <c r="I553">
        <v>1446732975</v>
      </c>
      <c r="J553">
        <v>1444137375</v>
      </c>
      <c r="K553" t="b">
        <v>0</v>
      </c>
      <c r="L553">
        <v>21</v>
      </c>
      <c r="M553" t="b">
        <v>0</v>
      </c>
      <c r="N553" t="s">
        <v>8271</v>
      </c>
      <c r="O553" s="6">
        <f t="shared" si="48"/>
        <v>0.27</v>
      </c>
      <c r="P553">
        <f t="shared" si="49"/>
        <v>35</v>
      </c>
      <c r="Q553" t="str">
        <f t="shared" si="50"/>
        <v>theater</v>
      </c>
      <c r="R553" t="str">
        <f t="shared" si="51"/>
        <v>plays</v>
      </c>
      <c r="S553" s="9">
        <f t="shared" si="52"/>
        <v>42283.552951388891</v>
      </c>
      <c r="T553" s="8">
        <f t="shared" si="53"/>
        <v>42313.594618055555</v>
      </c>
    </row>
    <row r="554" spans="1:20" ht="43.2">
      <c r="A554">
        <v>4102</v>
      </c>
      <c r="B554" s="3" t="s">
        <v>4098</v>
      </c>
      <c r="C554" s="3" t="s">
        <v>8205</v>
      </c>
      <c r="D554">
        <v>500</v>
      </c>
      <c r="E554">
        <v>137</v>
      </c>
      <c r="F554" t="s">
        <v>8221</v>
      </c>
      <c r="G554" t="s">
        <v>8224</v>
      </c>
      <c r="H554" t="s">
        <v>8246</v>
      </c>
      <c r="I554">
        <v>1463343673</v>
      </c>
      <c r="J554">
        <v>1460751673</v>
      </c>
      <c r="K554" t="b">
        <v>0</v>
      </c>
      <c r="L554">
        <v>6</v>
      </c>
      <c r="M554" t="b">
        <v>0</v>
      </c>
      <c r="N554" t="s">
        <v>8271</v>
      </c>
      <c r="O554" s="6">
        <f t="shared" si="48"/>
        <v>0.27</v>
      </c>
      <c r="P554">
        <f t="shared" si="49"/>
        <v>22.83</v>
      </c>
      <c r="Q554" t="str">
        <f t="shared" si="50"/>
        <v>theater</v>
      </c>
      <c r="R554" t="str">
        <f t="shared" si="51"/>
        <v>plays</v>
      </c>
      <c r="S554" s="9">
        <f t="shared" si="52"/>
        <v>42475.848067129627</v>
      </c>
      <c r="T554" s="8">
        <f t="shared" si="53"/>
        <v>42505.848067129627</v>
      </c>
    </row>
    <row r="555" spans="1:20" ht="28.8">
      <c r="A555">
        <v>200</v>
      </c>
      <c r="B555" s="3" t="s">
        <v>202</v>
      </c>
      <c r="C555" s="3" t="s">
        <v>4310</v>
      </c>
      <c r="D555">
        <v>6000</v>
      </c>
      <c r="E555">
        <v>1571.55</v>
      </c>
      <c r="F555" t="s">
        <v>8221</v>
      </c>
      <c r="G555" t="s">
        <v>8224</v>
      </c>
      <c r="H555" t="s">
        <v>8246</v>
      </c>
      <c r="I555">
        <v>1410746403</v>
      </c>
      <c r="J555">
        <v>1408154403</v>
      </c>
      <c r="K555" t="b">
        <v>0</v>
      </c>
      <c r="L555">
        <v>18</v>
      </c>
      <c r="M555" t="b">
        <v>0</v>
      </c>
      <c r="N555" t="s">
        <v>8268</v>
      </c>
      <c r="O555" s="6">
        <f t="shared" si="48"/>
        <v>0.26</v>
      </c>
      <c r="P555">
        <f t="shared" si="49"/>
        <v>87.31</v>
      </c>
      <c r="Q555" t="str">
        <f t="shared" si="50"/>
        <v>film &amp; video</v>
      </c>
      <c r="R555" t="str">
        <f t="shared" si="51"/>
        <v>drama</v>
      </c>
      <c r="S555" s="9">
        <f t="shared" si="52"/>
        <v>41867.083368055552</v>
      </c>
      <c r="T555" s="8">
        <f t="shared" si="53"/>
        <v>41897.083368055552</v>
      </c>
    </row>
    <row r="556" spans="1:20" ht="57.6">
      <c r="A556">
        <v>677</v>
      </c>
      <c r="B556" s="3" t="s">
        <v>678</v>
      </c>
      <c r="C556" s="3" t="s">
        <v>4787</v>
      </c>
      <c r="D556">
        <v>50000</v>
      </c>
      <c r="E556">
        <v>12792</v>
      </c>
      <c r="F556" t="s">
        <v>8221</v>
      </c>
      <c r="G556" t="s">
        <v>8237</v>
      </c>
      <c r="H556" t="s">
        <v>8249</v>
      </c>
      <c r="I556">
        <v>1467106895</v>
      </c>
      <c r="J556">
        <v>1463218895</v>
      </c>
      <c r="K556" t="b">
        <v>0</v>
      </c>
      <c r="L556">
        <v>96</v>
      </c>
      <c r="M556" t="b">
        <v>0</v>
      </c>
      <c r="N556" t="s">
        <v>8273</v>
      </c>
      <c r="O556" s="6">
        <f t="shared" si="48"/>
        <v>0.26</v>
      </c>
      <c r="P556">
        <f t="shared" si="49"/>
        <v>133.25</v>
      </c>
      <c r="Q556" t="str">
        <f t="shared" si="50"/>
        <v>technology</v>
      </c>
      <c r="R556" t="str">
        <f t="shared" si="51"/>
        <v>wearables</v>
      </c>
      <c r="S556" s="9">
        <f t="shared" si="52"/>
        <v>42504.403877314813</v>
      </c>
      <c r="T556" s="8">
        <f t="shared" si="53"/>
        <v>42549.403877314813</v>
      </c>
    </row>
    <row r="557" spans="1:20" ht="43.2">
      <c r="A557">
        <v>680</v>
      </c>
      <c r="B557" s="3" t="s">
        <v>681</v>
      </c>
      <c r="C557" s="3" t="s">
        <v>4790</v>
      </c>
      <c r="D557">
        <v>75000</v>
      </c>
      <c r="E557">
        <v>19434</v>
      </c>
      <c r="F557" t="s">
        <v>8221</v>
      </c>
      <c r="G557" t="s">
        <v>8224</v>
      </c>
      <c r="H557" t="s">
        <v>8246</v>
      </c>
      <c r="I557">
        <v>1410955331</v>
      </c>
      <c r="J557">
        <v>1407931331</v>
      </c>
      <c r="K557" t="b">
        <v>0</v>
      </c>
      <c r="L557">
        <v>129</v>
      </c>
      <c r="M557" t="b">
        <v>0</v>
      </c>
      <c r="N557" t="s">
        <v>8273</v>
      </c>
      <c r="O557" s="6">
        <f t="shared" si="48"/>
        <v>0.26</v>
      </c>
      <c r="P557">
        <f t="shared" si="49"/>
        <v>150.65</v>
      </c>
      <c r="Q557" t="str">
        <f t="shared" si="50"/>
        <v>technology</v>
      </c>
      <c r="R557" t="str">
        <f t="shared" si="51"/>
        <v>wearables</v>
      </c>
      <c r="S557" s="9">
        <f t="shared" si="52"/>
        <v>41864.501516203702</v>
      </c>
      <c r="T557" s="8">
        <f t="shared" si="53"/>
        <v>41899.501516203702</v>
      </c>
    </row>
    <row r="558" spans="1:20" ht="43.2">
      <c r="A558">
        <v>1067</v>
      </c>
      <c r="B558" s="3" t="s">
        <v>1068</v>
      </c>
      <c r="C558" s="3" t="s">
        <v>5177</v>
      </c>
      <c r="D558">
        <v>500</v>
      </c>
      <c r="E558">
        <v>130</v>
      </c>
      <c r="F558" t="s">
        <v>8221</v>
      </c>
      <c r="G558" t="s">
        <v>8224</v>
      </c>
      <c r="H558" t="s">
        <v>8246</v>
      </c>
      <c r="I558">
        <v>1387657931</v>
      </c>
      <c r="J558">
        <v>1385065931</v>
      </c>
      <c r="K558" t="b">
        <v>0</v>
      </c>
      <c r="L558">
        <v>10</v>
      </c>
      <c r="M558" t="b">
        <v>0</v>
      </c>
      <c r="N558" t="s">
        <v>8282</v>
      </c>
      <c r="O558" s="6">
        <f t="shared" si="48"/>
        <v>0.26</v>
      </c>
      <c r="P558">
        <f t="shared" si="49"/>
        <v>13</v>
      </c>
      <c r="Q558" t="str">
        <f t="shared" si="50"/>
        <v>games</v>
      </c>
      <c r="R558" t="str">
        <f t="shared" si="51"/>
        <v>video games</v>
      </c>
      <c r="S558" s="9">
        <f t="shared" si="52"/>
        <v>41599.855682870373</v>
      </c>
      <c r="T558" s="8">
        <f t="shared" si="53"/>
        <v>41629.855682870373</v>
      </c>
    </row>
    <row r="559" spans="1:20" ht="43.2">
      <c r="A559">
        <v>1305</v>
      </c>
      <c r="B559" s="3" t="s">
        <v>1306</v>
      </c>
      <c r="C559" s="3" t="s">
        <v>5415</v>
      </c>
      <c r="D559">
        <v>30000</v>
      </c>
      <c r="E559">
        <v>7793</v>
      </c>
      <c r="F559" t="s">
        <v>8220</v>
      </c>
      <c r="G559" t="s">
        <v>8224</v>
      </c>
      <c r="H559" t="s">
        <v>8246</v>
      </c>
      <c r="I559">
        <v>1469122200</v>
      </c>
      <c r="J559">
        <v>1466611108</v>
      </c>
      <c r="K559" t="b">
        <v>0</v>
      </c>
      <c r="L559">
        <v>86</v>
      </c>
      <c r="M559" t="b">
        <v>0</v>
      </c>
      <c r="N559" t="s">
        <v>8273</v>
      </c>
      <c r="O559" s="6">
        <f t="shared" si="48"/>
        <v>0.26</v>
      </c>
      <c r="P559">
        <f t="shared" si="49"/>
        <v>90.62</v>
      </c>
      <c r="Q559" t="str">
        <f t="shared" si="50"/>
        <v>technology</v>
      </c>
      <c r="R559" t="str">
        <f t="shared" si="51"/>
        <v>wearables</v>
      </c>
      <c r="S559" s="9">
        <f t="shared" si="52"/>
        <v>42543.665601851855</v>
      </c>
      <c r="T559" s="8">
        <f t="shared" si="53"/>
        <v>42572.729166666672</v>
      </c>
    </row>
    <row r="560" spans="1:20" ht="43.2">
      <c r="A560">
        <v>1781</v>
      </c>
      <c r="B560" s="3" t="s">
        <v>1782</v>
      </c>
      <c r="C560" s="3" t="s">
        <v>5891</v>
      </c>
      <c r="D560">
        <v>5500</v>
      </c>
      <c r="E560">
        <v>1417</v>
      </c>
      <c r="F560" t="s">
        <v>8221</v>
      </c>
      <c r="G560" t="s">
        <v>8224</v>
      </c>
      <c r="H560" t="s">
        <v>8246</v>
      </c>
      <c r="I560">
        <v>1473950945</v>
      </c>
      <c r="J560">
        <v>1471272545</v>
      </c>
      <c r="K560" t="b">
        <v>1</v>
      </c>
      <c r="L560">
        <v>24</v>
      </c>
      <c r="M560" t="b">
        <v>0</v>
      </c>
      <c r="N560" t="s">
        <v>8285</v>
      </c>
      <c r="O560" s="6">
        <f t="shared" si="48"/>
        <v>0.26</v>
      </c>
      <c r="P560">
        <f t="shared" si="49"/>
        <v>59.04</v>
      </c>
      <c r="Q560" t="str">
        <f t="shared" si="50"/>
        <v>photography</v>
      </c>
      <c r="R560" t="str">
        <f t="shared" si="51"/>
        <v>photobooks</v>
      </c>
      <c r="S560" s="9">
        <f t="shared" si="52"/>
        <v>42597.617418981477</v>
      </c>
      <c r="T560" s="8">
        <f t="shared" si="53"/>
        <v>42628.617418981477</v>
      </c>
    </row>
    <row r="561" spans="1:20" ht="43.2">
      <c r="A561">
        <v>1998</v>
      </c>
      <c r="B561" s="3" t="s">
        <v>1999</v>
      </c>
      <c r="C561" s="3" t="s">
        <v>6108</v>
      </c>
      <c r="D561">
        <v>2500</v>
      </c>
      <c r="E561">
        <v>655</v>
      </c>
      <c r="F561" t="s">
        <v>8221</v>
      </c>
      <c r="G561" t="s">
        <v>8224</v>
      </c>
      <c r="H561" t="s">
        <v>8246</v>
      </c>
      <c r="I561">
        <v>1406861438</v>
      </c>
      <c r="J561">
        <v>1402973438</v>
      </c>
      <c r="K561" t="b">
        <v>0</v>
      </c>
      <c r="L561">
        <v>3</v>
      </c>
      <c r="M561" t="b">
        <v>0</v>
      </c>
      <c r="N561" t="s">
        <v>8296</v>
      </c>
      <c r="O561" s="6">
        <f t="shared" si="48"/>
        <v>0.26</v>
      </c>
      <c r="P561">
        <f t="shared" si="49"/>
        <v>218.33</v>
      </c>
      <c r="Q561" t="str">
        <f t="shared" si="50"/>
        <v>photography</v>
      </c>
      <c r="R561" t="str">
        <f t="shared" si="51"/>
        <v>people</v>
      </c>
      <c r="S561" s="9">
        <f t="shared" si="52"/>
        <v>41807.118495370371</v>
      </c>
      <c r="T561" s="8">
        <f t="shared" si="53"/>
        <v>41852.118495370371</v>
      </c>
    </row>
    <row r="562" spans="1:20" ht="43.2">
      <c r="A562">
        <v>2697</v>
      </c>
      <c r="B562" s="3" t="s">
        <v>2697</v>
      </c>
      <c r="C562" s="3" t="s">
        <v>6807</v>
      </c>
      <c r="D562">
        <v>23000</v>
      </c>
      <c r="E562">
        <v>6061</v>
      </c>
      <c r="F562" t="s">
        <v>8221</v>
      </c>
      <c r="G562" t="s">
        <v>8224</v>
      </c>
      <c r="H562" t="s">
        <v>8246</v>
      </c>
      <c r="I562">
        <v>1438552800</v>
      </c>
      <c r="J562">
        <v>1435876423</v>
      </c>
      <c r="K562" t="b">
        <v>0</v>
      </c>
      <c r="L562">
        <v>52</v>
      </c>
      <c r="M562" t="b">
        <v>0</v>
      </c>
      <c r="N562" t="s">
        <v>8284</v>
      </c>
      <c r="O562" s="6">
        <f t="shared" si="48"/>
        <v>0.26</v>
      </c>
      <c r="P562">
        <f t="shared" si="49"/>
        <v>116.56</v>
      </c>
      <c r="Q562" t="str">
        <f t="shared" si="50"/>
        <v>food</v>
      </c>
      <c r="R562" t="str">
        <f t="shared" si="51"/>
        <v>food trucks</v>
      </c>
      <c r="S562" s="9">
        <f t="shared" si="52"/>
        <v>42187.940081018518</v>
      </c>
      <c r="T562" s="8">
        <f t="shared" si="53"/>
        <v>42218.916666666672</v>
      </c>
    </row>
    <row r="563" spans="1:20" ht="57.6">
      <c r="A563">
        <v>2778</v>
      </c>
      <c r="B563" s="3" t="s">
        <v>2778</v>
      </c>
      <c r="C563" s="3" t="s">
        <v>6888</v>
      </c>
      <c r="D563">
        <v>5500</v>
      </c>
      <c r="E563">
        <v>1405</v>
      </c>
      <c r="F563" t="s">
        <v>8221</v>
      </c>
      <c r="G563" t="s">
        <v>8224</v>
      </c>
      <c r="H563" t="s">
        <v>8246</v>
      </c>
      <c r="I563">
        <v>1409009306</v>
      </c>
      <c r="J563">
        <v>1406417306</v>
      </c>
      <c r="K563" t="b">
        <v>0</v>
      </c>
      <c r="L563">
        <v>15</v>
      </c>
      <c r="M563" t="b">
        <v>0</v>
      </c>
      <c r="N563" t="s">
        <v>8304</v>
      </c>
      <c r="O563" s="6">
        <f t="shared" si="48"/>
        <v>0.26</v>
      </c>
      <c r="P563">
        <f t="shared" si="49"/>
        <v>93.67</v>
      </c>
      <c r="Q563" t="str">
        <f t="shared" si="50"/>
        <v>publishing</v>
      </c>
      <c r="R563" t="str">
        <f t="shared" si="51"/>
        <v>children's books</v>
      </c>
      <c r="S563" s="9">
        <f t="shared" si="52"/>
        <v>41846.978078703702</v>
      </c>
      <c r="T563" s="8">
        <f t="shared" si="53"/>
        <v>41876.978078703702</v>
      </c>
    </row>
    <row r="564" spans="1:20" ht="43.2">
      <c r="A564">
        <v>4033</v>
      </c>
      <c r="B564" s="3" t="s">
        <v>4029</v>
      </c>
      <c r="C564" s="3" t="s">
        <v>8138</v>
      </c>
      <c r="D564">
        <v>23900</v>
      </c>
      <c r="E564">
        <v>6141.99</v>
      </c>
      <c r="F564" t="s">
        <v>8221</v>
      </c>
      <c r="G564" t="s">
        <v>8225</v>
      </c>
      <c r="H564" t="s">
        <v>8247</v>
      </c>
      <c r="I564">
        <v>1475398800</v>
      </c>
      <c r="J564">
        <v>1472711224</v>
      </c>
      <c r="K564" t="b">
        <v>0</v>
      </c>
      <c r="L564">
        <v>94</v>
      </c>
      <c r="M564" t="b">
        <v>0</v>
      </c>
      <c r="N564" t="s">
        <v>8271</v>
      </c>
      <c r="O564" s="6">
        <f t="shared" si="48"/>
        <v>0.26</v>
      </c>
      <c r="P564">
        <f t="shared" si="49"/>
        <v>65.34</v>
      </c>
      <c r="Q564" t="str">
        <f t="shared" si="50"/>
        <v>theater</v>
      </c>
      <c r="R564" t="str">
        <f t="shared" si="51"/>
        <v>plays</v>
      </c>
      <c r="S564" s="9">
        <f t="shared" si="52"/>
        <v>42614.268796296295</v>
      </c>
      <c r="T564" s="8">
        <f t="shared" si="53"/>
        <v>42645.375</v>
      </c>
    </row>
    <row r="565" spans="1:20" ht="43.2">
      <c r="A565">
        <v>210</v>
      </c>
      <c r="B565" s="3" t="s">
        <v>212</v>
      </c>
      <c r="C565" s="3" t="s">
        <v>4320</v>
      </c>
      <c r="D565">
        <v>12000</v>
      </c>
      <c r="E565">
        <v>3030</v>
      </c>
      <c r="F565" t="s">
        <v>8221</v>
      </c>
      <c r="G565" t="s">
        <v>8224</v>
      </c>
      <c r="H565" t="s">
        <v>8246</v>
      </c>
      <c r="I565">
        <v>1443675600</v>
      </c>
      <c r="J565">
        <v>1441157592</v>
      </c>
      <c r="K565" t="b">
        <v>0</v>
      </c>
      <c r="L565">
        <v>33</v>
      </c>
      <c r="M565" t="b">
        <v>0</v>
      </c>
      <c r="N565" t="s">
        <v>8268</v>
      </c>
      <c r="O565" s="6">
        <f t="shared" si="48"/>
        <v>0.25</v>
      </c>
      <c r="P565">
        <f t="shared" si="49"/>
        <v>91.82</v>
      </c>
      <c r="Q565" t="str">
        <f t="shared" si="50"/>
        <v>film &amp; video</v>
      </c>
      <c r="R565" t="str">
        <f t="shared" si="51"/>
        <v>drama</v>
      </c>
      <c r="S565" s="9">
        <f t="shared" si="52"/>
        <v>42249.064722222218</v>
      </c>
      <c r="T565" s="8">
        <f t="shared" si="53"/>
        <v>42278.208333333328</v>
      </c>
    </row>
    <row r="566" spans="1:20" ht="43.2">
      <c r="A566">
        <v>239</v>
      </c>
      <c r="B566" s="3" t="s">
        <v>241</v>
      </c>
      <c r="C566" s="3" t="s">
        <v>4349</v>
      </c>
      <c r="D566">
        <v>1000</v>
      </c>
      <c r="E566">
        <v>250</v>
      </c>
      <c r="F566" t="s">
        <v>8221</v>
      </c>
      <c r="G566" t="s">
        <v>8226</v>
      </c>
      <c r="H566" t="s">
        <v>8248</v>
      </c>
      <c r="I566">
        <v>1446984000</v>
      </c>
      <c r="J566">
        <v>1445308730</v>
      </c>
      <c r="K566" t="b">
        <v>0</v>
      </c>
      <c r="L566">
        <v>5</v>
      </c>
      <c r="M566" t="b">
        <v>0</v>
      </c>
      <c r="N566" t="s">
        <v>8268</v>
      </c>
      <c r="O566" s="6">
        <f t="shared" si="48"/>
        <v>0.25</v>
      </c>
      <c r="P566">
        <f t="shared" si="49"/>
        <v>50</v>
      </c>
      <c r="Q566" t="str">
        <f t="shared" si="50"/>
        <v>film &amp; video</v>
      </c>
      <c r="R566" t="str">
        <f t="shared" si="51"/>
        <v>drama</v>
      </c>
      <c r="S566" s="9">
        <f t="shared" si="52"/>
        <v>42297.110300925924</v>
      </c>
      <c r="T566" s="8">
        <f t="shared" si="53"/>
        <v>42316.5</v>
      </c>
    </row>
    <row r="567" spans="1:20" ht="43.2">
      <c r="A567">
        <v>515</v>
      </c>
      <c r="B567" s="3" t="s">
        <v>516</v>
      </c>
      <c r="C567" s="3" t="s">
        <v>4625</v>
      </c>
      <c r="D567">
        <v>97000</v>
      </c>
      <c r="E567">
        <v>24651</v>
      </c>
      <c r="F567" t="s">
        <v>8221</v>
      </c>
      <c r="G567" t="s">
        <v>8224</v>
      </c>
      <c r="H567" t="s">
        <v>8246</v>
      </c>
      <c r="I567">
        <v>1451389601</v>
      </c>
      <c r="J567">
        <v>1447933601</v>
      </c>
      <c r="K567" t="b">
        <v>0</v>
      </c>
      <c r="L567">
        <v>34</v>
      </c>
      <c r="M567" t="b">
        <v>0</v>
      </c>
      <c r="N567" t="s">
        <v>8270</v>
      </c>
      <c r="O567" s="6">
        <f t="shared" si="48"/>
        <v>0.25</v>
      </c>
      <c r="P567">
        <f t="shared" si="49"/>
        <v>725.03</v>
      </c>
      <c r="Q567" t="str">
        <f t="shared" si="50"/>
        <v>film &amp; video</v>
      </c>
      <c r="R567" t="str">
        <f t="shared" si="51"/>
        <v>animation</v>
      </c>
      <c r="S567" s="9">
        <f t="shared" si="52"/>
        <v>42327.490752314814</v>
      </c>
      <c r="T567" s="8">
        <f t="shared" si="53"/>
        <v>42367.490752314814</v>
      </c>
    </row>
    <row r="568" spans="1:20" ht="43.2">
      <c r="A568">
        <v>993</v>
      </c>
      <c r="B568" s="3" t="s">
        <v>994</v>
      </c>
      <c r="C568" s="3" t="s">
        <v>5103</v>
      </c>
      <c r="D568">
        <v>70000</v>
      </c>
      <c r="E568">
        <v>17561</v>
      </c>
      <c r="F568" t="s">
        <v>8221</v>
      </c>
      <c r="G568" t="s">
        <v>8224</v>
      </c>
      <c r="H568" t="s">
        <v>8246</v>
      </c>
      <c r="I568">
        <v>1478926800</v>
      </c>
      <c r="J568">
        <v>1476054568</v>
      </c>
      <c r="K568" t="b">
        <v>0</v>
      </c>
      <c r="L568">
        <v>196</v>
      </c>
      <c r="M568" t="b">
        <v>0</v>
      </c>
      <c r="N568" t="s">
        <v>8273</v>
      </c>
      <c r="O568" s="6">
        <f t="shared" si="48"/>
        <v>0.25</v>
      </c>
      <c r="P568">
        <f t="shared" si="49"/>
        <v>89.6</v>
      </c>
      <c r="Q568" t="str">
        <f t="shared" si="50"/>
        <v>technology</v>
      </c>
      <c r="R568" t="str">
        <f t="shared" si="51"/>
        <v>wearables</v>
      </c>
      <c r="S568" s="9">
        <f t="shared" si="52"/>
        <v>42652.964907407411</v>
      </c>
      <c r="T568" s="8">
        <f t="shared" si="53"/>
        <v>42686.208333333328</v>
      </c>
    </row>
    <row r="569" spans="1:20" ht="43.2">
      <c r="A569">
        <v>1500</v>
      </c>
      <c r="B569" s="3" t="s">
        <v>1501</v>
      </c>
      <c r="C569" s="3" t="s">
        <v>5610</v>
      </c>
      <c r="D569">
        <v>2800</v>
      </c>
      <c r="E569">
        <v>701</v>
      </c>
      <c r="F569" t="s">
        <v>8221</v>
      </c>
      <c r="G569" t="s">
        <v>8224</v>
      </c>
      <c r="H569" t="s">
        <v>8246</v>
      </c>
      <c r="I569">
        <v>1367444557</v>
      </c>
      <c r="J569">
        <v>1364852557</v>
      </c>
      <c r="K569" t="b">
        <v>0</v>
      </c>
      <c r="L569">
        <v>15</v>
      </c>
      <c r="M569" t="b">
        <v>0</v>
      </c>
      <c r="N569" t="s">
        <v>8275</v>
      </c>
      <c r="O569" s="6">
        <f t="shared" si="48"/>
        <v>0.25</v>
      </c>
      <c r="P569">
        <f t="shared" si="49"/>
        <v>46.73</v>
      </c>
      <c r="Q569" t="str">
        <f t="shared" si="50"/>
        <v>publishing</v>
      </c>
      <c r="R569" t="str">
        <f t="shared" si="51"/>
        <v>fiction</v>
      </c>
      <c r="S569" s="9">
        <f t="shared" si="52"/>
        <v>41365.904594907406</v>
      </c>
      <c r="T569" s="8">
        <f t="shared" si="53"/>
        <v>41395.904594907406</v>
      </c>
    </row>
    <row r="570" spans="1:20" ht="57.6">
      <c r="A570">
        <v>2407</v>
      </c>
      <c r="B570" s="3" t="s">
        <v>2408</v>
      </c>
      <c r="C570" s="3" t="s">
        <v>6517</v>
      </c>
      <c r="D570">
        <v>22000</v>
      </c>
      <c r="E570">
        <v>5557</v>
      </c>
      <c r="F570" t="s">
        <v>8221</v>
      </c>
      <c r="G570" t="s">
        <v>8224</v>
      </c>
      <c r="H570" t="s">
        <v>8246</v>
      </c>
      <c r="I570">
        <v>1428732000</v>
      </c>
      <c r="J570">
        <v>1426772928</v>
      </c>
      <c r="K570" t="b">
        <v>0</v>
      </c>
      <c r="L570">
        <v>33</v>
      </c>
      <c r="M570" t="b">
        <v>0</v>
      </c>
      <c r="N570" t="s">
        <v>8284</v>
      </c>
      <c r="O570" s="6">
        <f t="shared" ref="O570:O633" si="54">ROUND((E570/D570),2)</f>
        <v>0.25</v>
      </c>
      <c r="P570">
        <f t="shared" ref="P570:P633" si="55">IF(L570&gt;0,ROUND(E570/L570,2),0)</f>
        <v>168.39</v>
      </c>
      <c r="Q570" t="str">
        <f t="shared" ref="Q570:Q633" si="56">LEFT(N570, SEARCH("/",N570,1)-1)</f>
        <v>food</v>
      </c>
      <c r="R570" t="str">
        <f t="shared" ref="R570:R633" si="57">RIGHT(N570,LEN(N570)-SEARCH("/",N570,1))</f>
        <v>food trucks</v>
      </c>
      <c r="S570" s="9">
        <f t="shared" ref="S570:S633" si="58">(J570/86400)+DATE(1970,1,1)</f>
        <v>42082.575555555552</v>
      </c>
      <c r="T570" s="8">
        <f t="shared" ref="T570:T633" si="59">(I570/86400)+DATE(1970,1,1)</f>
        <v>42105.25</v>
      </c>
    </row>
    <row r="571" spans="1:20" ht="43.2">
      <c r="A571">
        <v>3109</v>
      </c>
      <c r="B571" s="3" t="s">
        <v>3109</v>
      </c>
      <c r="C571" s="3" t="s">
        <v>7219</v>
      </c>
      <c r="D571">
        <v>26500</v>
      </c>
      <c r="E571">
        <v>6633</v>
      </c>
      <c r="F571" t="s">
        <v>8221</v>
      </c>
      <c r="G571" t="s">
        <v>8224</v>
      </c>
      <c r="H571" t="s">
        <v>8246</v>
      </c>
      <c r="I571">
        <v>1409194810</v>
      </c>
      <c r="J571">
        <v>1406170810</v>
      </c>
      <c r="K571" t="b">
        <v>0</v>
      </c>
      <c r="L571">
        <v>114</v>
      </c>
      <c r="M571" t="b">
        <v>0</v>
      </c>
      <c r="N571" t="s">
        <v>8303</v>
      </c>
      <c r="O571" s="6">
        <f t="shared" si="54"/>
        <v>0.25</v>
      </c>
      <c r="P571">
        <f t="shared" si="55"/>
        <v>58.18</v>
      </c>
      <c r="Q571" t="str">
        <f t="shared" si="56"/>
        <v>theater</v>
      </c>
      <c r="R571" t="str">
        <f t="shared" si="57"/>
        <v>spaces</v>
      </c>
      <c r="S571" s="9">
        <f t="shared" si="58"/>
        <v>41844.125115740739</v>
      </c>
      <c r="T571" s="8">
        <f t="shared" si="59"/>
        <v>41879.125115740739</v>
      </c>
    </row>
    <row r="572" spans="1:20" ht="43.2">
      <c r="A572">
        <v>3203</v>
      </c>
      <c r="B572" s="3" t="s">
        <v>3203</v>
      </c>
      <c r="C572" s="3" t="s">
        <v>7313</v>
      </c>
      <c r="D572">
        <v>1000</v>
      </c>
      <c r="E572">
        <v>250</v>
      </c>
      <c r="F572" t="s">
        <v>8221</v>
      </c>
      <c r="G572" t="s">
        <v>8224</v>
      </c>
      <c r="H572" t="s">
        <v>8246</v>
      </c>
      <c r="I572">
        <v>1443224622</v>
      </c>
      <c r="J572">
        <v>1440632622</v>
      </c>
      <c r="K572" t="b">
        <v>0</v>
      </c>
      <c r="L572">
        <v>6</v>
      </c>
      <c r="M572" t="b">
        <v>0</v>
      </c>
      <c r="N572" t="s">
        <v>8305</v>
      </c>
      <c r="O572" s="6">
        <f t="shared" si="54"/>
        <v>0.25</v>
      </c>
      <c r="P572">
        <f t="shared" si="55"/>
        <v>41.67</v>
      </c>
      <c r="Q572" t="str">
        <f t="shared" si="56"/>
        <v>theater</v>
      </c>
      <c r="R572" t="str">
        <f t="shared" si="57"/>
        <v>musical</v>
      </c>
      <c r="S572" s="9">
        <f t="shared" si="58"/>
        <v>42242.988680555558</v>
      </c>
      <c r="T572" s="8">
        <f t="shared" si="59"/>
        <v>42272.988680555558</v>
      </c>
    </row>
    <row r="573" spans="1:20" ht="43.2">
      <c r="A573">
        <v>867</v>
      </c>
      <c r="B573" s="3" t="s">
        <v>868</v>
      </c>
      <c r="C573" s="3" t="s">
        <v>4977</v>
      </c>
      <c r="D573">
        <v>5000</v>
      </c>
      <c r="E573">
        <v>1201</v>
      </c>
      <c r="F573" t="s">
        <v>8221</v>
      </c>
      <c r="G573" t="s">
        <v>8224</v>
      </c>
      <c r="H573" t="s">
        <v>8246</v>
      </c>
      <c r="I573">
        <v>1259643540</v>
      </c>
      <c r="J573">
        <v>1254450706</v>
      </c>
      <c r="K573" t="b">
        <v>0</v>
      </c>
      <c r="L573">
        <v>11</v>
      </c>
      <c r="M573" t="b">
        <v>0</v>
      </c>
      <c r="N573" t="s">
        <v>8278</v>
      </c>
      <c r="O573" s="6">
        <f t="shared" si="54"/>
        <v>0.24</v>
      </c>
      <c r="P573">
        <f t="shared" si="55"/>
        <v>109.18</v>
      </c>
      <c r="Q573" t="str">
        <f t="shared" si="56"/>
        <v>music</v>
      </c>
      <c r="R573" t="str">
        <f t="shared" si="57"/>
        <v>jazz</v>
      </c>
      <c r="S573" s="9">
        <f t="shared" si="58"/>
        <v>40088.105393518519</v>
      </c>
      <c r="T573" s="8">
        <f t="shared" si="59"/>
        <v>40148.207638888889</v>
      </c>
    </row>
    <row r="574" spans="1:20" ht="57.6">
      <c r="A574">
        <v>874</v>
      </c>
      <c r="B574" s="3" t="s">
        <v>875</v>
      </c>
      <c r="C574" s="3" t="s">
        <v>4984</v>
      </c>
      <c r="D574">
        <v>3000</v>
      </c>
      <c r="E574">
        <v>730</v>
      </c>
      <c r="F574" t="s">
        <v>8221</v>
      </c>
      <c r="G574" t="s">
        <v>8224</v>
      </c>
      <c r="H574" t="s">
        <v>8246</v>
      </c>
      <c r="I574">
        <v>1367676034</v>
      </c>
      <c r="J574">
        <v>1365084034</v>
      </c>
      <c r="K574" t="b">
        <v>0</v>
      </c>
      <c r="L574">
        <v>21</v>
      </c>
      <c r="M574" t="b">
        <v>0</v>
      </c>
      <c r="N574" t="s">
        <v>8278</v>
      </c>
      <c r="O574" s="6">
        <f t="shared" si="54"/>
        <v>0.24</v>
      </c>
      <c r="P574">
        <f t="shared" si="55"/>
        <v>34.76</v>
      </c>
      <c r="Q574" t="str">
        <f t="shared" si="56"/>
        <v>music</v>
      </c>
      <c r="R574" t="str">
        <f t="shared" si="57"/>
        <v>jazz</v>
      </c>
      <c r="S574" s="9">
        <f t="shared" si="58"/>
        <v>41368.583726851852</v>
      </c>
      <c r="T574" s="8">
        <f t="shared" si="59"/>
        <v>41398.583726851852</v>
      </c>
    </row>
    <row r="575" spans="1:20" ht="43.2">
      <c r="A575">
        <v>1783</v>
      </c>
      <c r="B575" s="3" t="s">
        <v>1784</v>
      </c>
      <c r="C575" s="3" t="s">
        <v>5893</v>
      </c>
      <c r="D575">
        <v>40000</v>
      </c>
      <c r="E575">
        <v>9477</v>
      </c>
      <c r="F575" t="s">
        <v>8221</v>
      </c>
      <c r="G575" t="s">
        <v>8224</v>
      </c>
      <c r="H575" t="s">
        <v>8246</v>
      </c>
      <c r="I575">
        <v>1432248478</v>
      </c>
      <c r="J575">
        <v>1429656478</v>
      </c>
      <c r="K575" t="b">
        <v>1</v>
      </c>
      <c r="L575">
        <v>185</v>
      </c>
      <c r="M575" t="b">
        <v>0</v>
      </c>
      <c r="N575" t="s">
        <v>8285</v>
      </c>
      <c r="O575" s="6">
        <f t="shared" si="54"/>
        <v>0.24</v>
      </c>
      <c r="P575">
        <f t="shared" si="55"/>
        <v>51.23</v>
      </c>
      <c r="Q575" t="str">
        <f t="shared" si="56"/>
        <v>photography</v>
      </c>
      <c r="R575" t="str">
        <f t="shared" si="57"/>
        <v>photobooks</v>
      </c>
      <c r="S575" s="9">
        <f t="shared" si="58"/>
        <v>42115.949976851851</v>
      </c>
      <c r="T575" s="8">
        <f t="shared" si="59"/>
        <v>42145.949976851851</v>
      </c>
    </row>
    <row r="576" spans="1:20" ht="43.2">
      <c r="A576">
        <v>2596</v>
      </c>
      <c r="B576" s="3" t="s">
        <v>2596</v>
      </c>
      <c r="C576" s="3" t="s">
        <v>6706</v>
      </c>
      <c r="D576">
        <v>35000</v>
      </c>
      <c r="E576">
        <v>8256</v>
      </c>
      <c r="F576" t="s">
        <v>8221</v>
      </c>
      <c r="G576" t="s">
        <v>8229</v>
      </c>
      <c r="H576" t="s">
        <v>8251</v>
      </c>
      <c r="I576">
        <v>1407427009</v>
      </c>
      <c r="J576">
        <v>1404835009</v>
      </c>
      <c r="K576" t="b">
        <v>0</v>
      </c>
      <c r="L576">
        <v>27</v>
      </c>
      <c r="M576" t="b">
        <v>0</v>
      </c>
      <c r="N576" t="s">
        <v>8284</v>
      </c>
      <c r="O576" s="6">
        <f t="shared" si="54"/>
        <v>0.24</v>
      </c>
      <c r="P576">
        <f t="shared" si="55"/>
        <v>305.77999999999997</v>
      </c>
      <c r="Q576" t="str">
        <f t="shared" si="56"/>
        <v>food</v>
      </c>
      <c r="R576" t="str">
        <f t="shared" si="57"/>
        <v>food trucks</v>
      </c>
      <c r="S576" s="9">
        <f t="shared" si="58"/>
        <v>41828.664456018516</v>
      </c>
      <c r="T576" s="8">
        <f t="shared" si="59"/>
        <v>41858.664456018516</v>
      </c>
    </row>
    <row r="577" spans="1:20" ht="57.6">
      <c r="A577">
        <v>3051</v>
      </c>
      <c r="B577" s="3" t="s">
        <v>3051</v>
      </c>
      <c r="C577" s="3" t="s">
        <v>7161</v>
      </c>
      <c r="D577">
        <v>3500</v>
      </c>
      <c r="E577">
        <v>827</v>
      </c>
      <c r="F577" t="s">
        <v>8221</v>
      </c>
      <c r="G577" t="s">
        <v>8225</v>
      </c>
      <c r="H577" t="s">
        <v>8247</v>
      </c>
      <c r="I577">
        <v>1486547945</v>
      </c>
      <c r="J577">
        <v>1483955945</v>
      </c>
      <c r="K577" t="b">
        <v>1</v>
      </c>
      <c r="L577">
        <v>35</v>
      </c>
      <c r="M577" t="b">
        <v>0</v>
      </c>
      <c r="N577" t="s">
        <v>8303</v>
      </c>
      <c r="O577" s="6">
        <f t="shared" si="54"/>
        <v>0.24</v>
      </c>
      <c r="P577">
        <f t="shared" si="55"/>
        <v>23.63</v>
      </c>
      <c r="Q577" t="str">
        <f t="shared" si="56"/>
        <v>theater</v>
      </c>
      <c r="R577" t="str">
        <f t="shared" si="57"/>
        <v>spaces</v>
      </c>
      <c r="S577" s="9">
        <f t="shared" si="58"/>
        <v>42744.416030092594</v>
      </c>
      <c r="T577" s="8">
        <f t="shared" si="59"/>
        <v>42774.416030092594</v>
      </c>
    </row>
    <row r="578" spans="1:20" ht="43.2">
      <c r="A578">
        <v>3955</v>
      </c>
      <c r="B578" s="3" t="s">
        <v>3952</v>
      </c>
      <c r="C578" s="3" t="s">
        <v>8062</v>
      </c>
      <c r="D578">
        <v>1750</v>
      </c>
      <c r="E578">
        <v>425</v>
      </c>
      <c r="F578" t="s">
        <v>8221</v>
      </c>
      <c r="G578" t="s">
        <v>8224</v>
      </c>
      <c r="H578" t="s">
        <v>8246</v>
      </c>
      <c r="I578">
        <v>1448745741</v>
      </c>
      <c r="J578">
        <v>1446150141</v>
      </c>
      <c r="K578" t="b">
        <v>0</v>
      </c>
      <c r="L578">
        <v>8</v>
      </c>
      <c r="M578" t="b">
        <v>0</v>
      </c>
      <c r="N578" t="s">
        <v>8271</v>
      </c>
      <c r="O578" s="6">
        <f t="shared" si="54"/>
        <v>0.24</v>
      </c>
      <c r="P578">
        <f t="shared" si="55"/>
        <v>53.13</v>
      </c>
      <c r="Q578" t="str">
        <f t="shared" si="56"/>
        <v>theater</v>
      </c>
      <c r="R578" t="str">
        <f t="shared" si="57"/>
        <v>plays</v>
      </c>
      <c r="S578" s="9">
        <f t="shared" si="58"/>
        <v>42306.848854166667</v>
      </c>
      <c r="T578" s="8">
        <f t="shared" si="59"/>
        <v>42336.890520833331</v>
      </c>
    </row>
    <row r="579" spans="1:20" ht="43.2">
      <c r="A579">
        <v>3959</v>
      </c>
      <c r="B579" s="3" t="s">
        <v>3956</v>
      </c>
      <c r="C579" s="3" t="s">
        <v>8066</v>
      </c>
      <c r="D579">
        <v>1200</v>
      </c>
      <c r="E579">
        <v>292</v>
      </c>
      <c r="F579" t="s">
        <v>8221</v>
      </c>
      <c r="G579" t="s">
        <v>8224</v>
      </c>
      <c r="H579" t="s">
        <v>8246</v>
      </c>
      <c r="I579">
        <v>1411930556</v>
      </c>
      <c r="J579">
        <v>1409338556</v>
      </c>
      <c r="K579" t="b">
        <v>0</v>
      </c>
      <c r="L579">
        <v>12</v>
      </c>
      <c r="M579" t="b">
        <v>0</v>
      </c>
      <c r="N579" t="s">
        <v>8271</v>
      </c>
      <c r="O579" s="6">
        <f t="shared" si="54"/>
        <v>0.24</v>
      </c>
      <c r="P579">
        <f t="shared" si="55"/>
        <v>24.33</v>
      </c>
      <c r="Q579" t="str">
        <f t="shared" si="56"/>
        <v>theater</v>
      </c>
      <c r="R579" t="str">
        <f t="shared" si="57"/>
        <v>plays</v>
      </c>
      <c r="S579" s="9">
        <f t="shared" si="58"/>
        <v>41880.788842592592</v>
      </c>
      <c r="T579" s="8">
        <f t="shared" si="59"/>
        <v>41910.788842592592</v>
      </c>
    </row>
    <row r="580" spans="1:20" ht="43.2">
      <c r="A580">
        <v>3967</v>
      </c>
      <c r="B580" s="3" t="s">
        <v>3964</v>
      </c>
      <c r="C580" s="3" t="s">
        <v>8074</v>
      </c>
      <c r="D580">
        <v>1700</v>
      </c>
      <c r="E580">
        <v>410</v>
      </c>
      <c r="F580" t="s">
        <v>8221</v>
      </c>
      <c r="G580" t="s">
        <v>8224</v>
      </c>
      <c r="H580" t="s">
        <v>8246</v>
      </c>
      <c r="I580">
        <v>1488783507</v>
      </c>
      <c r="J580">
        <v>1486191507</v>
      </c>
      <c r="K580" t="b">
        <v>0</v>
      </c>
      <c r="L580">
        <v>10</v>
      </c>
      <c r="M580" t="b">
        <v>0</v>
      </c>
      <c r="N580" t="s">
        <v>8271</v>
      </c>
      <c r="O580" s="6">
        <f t="shared" si="54"/>
        <v>0.24</v>
      </c>
      <c r="P580">
        <f t="shared" si="55"/>
        <v>41</v>
      </c>
      <c r="Q580" t="str">
        <f t="shared" si="56"/>
        <v>theater</v>
      </c>
      <c r="R580" t="str">
        <f t="shared" si="57"/>
        <v>plays</v>
      </c>
      <c r="S580" s="9">
        <f t="shared" si="58"/>
        <v>42770.290590277778</v>
      </c>
      <c r="T580" s="8">
        <f t="shared" si="59"/>
        <v>42800.290590277778</v>
      </c>
    </row>
    <row r="581" spans="1:20" ht="43.2">
      <c r="A581">
        <v>4010</v>
      </c>
      <c r="B581" s="3" t="s">
        <v>4006</v>
      </c>
      <c r="C581" s="3" t="s">
        <v>8115</v>
      </c>
      <c r="D581">
        <v>7200</v>
      </c>
      <c r="E581">
        <v>1742</v>
      </c>
      <c r="F581" t="s">
        <v>8221</v>
      </c>
      <c r="G581" t="s">
        <v>8224</v>
      </c>
      <c r="H581" t="s">
        <v>8246</v>
      </c>
      <c r="I581">
        <v>1414348166</v>
      </c>
      <c r="J581">
        <v>1412879366</v>
      </c>
      <c r="K581" t="b">
        <v>0</v>
      </c>
      <c r="L581">
        <v>38</v>
      </c>
      <c r="M581" t="b">
        <v>0</v>
      </c>
      <c r="N581" t="s">
        <v>8271</v>
      </c>
      <c r="O581" s="6">
        <f t="shared" si="54"/>
        <v>0.24</v>
      </c>
      <c r="P581">
        <f t="shared" si="55"/>
        <v>45.84</v>
      </c>
      <c r="Q581" t="str">
        <f t="shared" si="56"/>
        <v>theater</v>
      </c>
      <c r="R581" t="str">
        <f t="shared" si="57"/>
        <v>plays</v>
      </c>
      <c r="S581" s="9">
        <f t="shared" si="58"/>
        <v>41921.770439814813</v>
      </c>
      <c r="T581" s="8">
        <f t="shared" si="59"/>
        <v>41938.770439814813</v>
      </c>
    </row>
    <row r="582" spans="1:20" ht="43.2">
      <c r="A582">
        <v>150</v>
      </c>
      <c r="B582" s="3" t="s">
        <v>152</v>
      </c>
      <c r="C582" s="3" t="s">
        <v>4260</v>
      </c>
      <c r="D582">
        <v>130000</v>
      </c>
      <c r="E582">
        <v>30112</v>
      </c>
      <c r="F582" t="s">
        <v>8220</v>
      </c>
      <c r="G582" t="s">
        <v>8224</v>
      </c>
      <c r="H582" t="s">
        <v>8246</v>
      </c>
      <c r="I582">
        <v>1432612382</v>
      </c>
      <c r="J582">
        <v>1427428382</v>
      </c>
      <c r="K582" t="b">
        <v>0</v>
      </c>
      <c r="L582">
        <v>67</v>
      </c>
      <c r="M582" t="b">
        <v>0</v>
      </c>
      <c r="N582" t="s">
        <v>8267</v>
      </c>
      <c r="O582" s="6">
        <f t="shared" si="54"/>
        <v>0.23</v>
      </c>
      <c r="P582">
        <f t="shared" si="55"/>
        <v>449.43</v>
      </c>
      <c r="Q582" t="str">
        <f t="shared" si="56"/>
        <v>film &amp; video</v>
      </c>
      <c r="R582" t="str">
        <f t="shared" si="57"/>
        <v>science fiction</v>
      </c>
      <c r="S582" s="9">
        <f t="shared" si="58"/>
        <v>42090.161828703705</v>
      </c>
      <c r="T582" s="8">
        <f t="shared" si="59"/>
        <v>42150.161828703705</v>
      </c>
    </row>
    <row r="583" spans="1:20" ht="43.2">
      <c r="A583">
        <v>519</v>
      </c>
      <c r="B583" s="3" t="s">
        <v>520</v>
      </c>
      <c r="C583" s="3" t="s">
        <v>4629</v>
      </c>
      <c r="D583">
        <v>12001</v>
      </c>
      <c r="E583">
        <v>2746</v>
      </c>
      <c r="F583" t="s">
        <v>8221</v>
      </c>
      <c r="G583" t="s">
        <v>8224</v>
      </c>
      <c r="H583" t="s">
        <v>8246</v>
      </c>
      <c r="I583">
        <v>1354699421</v>
      </c>
      <c r="J583">
        <v>1352107421</v>
      </c>
      <c r="K583" t="b">
        <v>0</v>
      </c>
      <c r="L583">
        <v>70</v>
      </c>
      <c r="M583" t="b">
        <v>0</v>
      </c>
      <c r="N583" t="s">
        <v>8270</v>
      </c>
      <c r="O583" s="6">
        <f t="shared" si="54"/>
        <v>0.23</v>
      </c>
      <c r="P583">
        <f t="shared" si="55"/>
        <v>39.229999999999997</v>
      </c>
      <c r="Q583" t="str">
        <f t="shared" si="56"/>
        <v>film &amp; video</v>
      </c>
      <c r="R583" t="str">
        <f t="shared" si="57"/>
        <v>animation</v>
      </c>
      <c r="S583" s="9">
        <f t="shared" si="58"/>
        <v>41218.391446759255</v>
      </c>
      <c r="T583" s="8">
        <f t="shared" si="59"/>
        <v>41248.391446759255</v>
      </c>
    </row>
    <row r="584" spans="1:20" ht="57.6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6">
        <f t="shared" si="54"/>
        <v>0.23</v>
      </c>
      <c r="P584">
        <f t="shared" si="55"/>
        <v>16.43</v>
      </c>
      <c r="Q584" t="str">
        <f t="shared" si="56"/>
        <v>technology</v>
      </c>
      <c r="R584" t="str">
        <f t="shared" si="57"/>
        <v>web</v>
      </c>
      <c r="S584" s="9">
        <f t="shared" si="58"/>
        <v>42070.677604166667</v>
      </c>
      <c r="T584" s="8">
        <f t="shared" si="59"/>
        <v>42100.635937500003</v>
      </c>
    </row>
    <row r="585" spans="1:20" ht="43.2">
      <c r="A585">
        <v>1017</v>
      </c>
      <c r="B585" s="3" t="s">
        <v>1018</v>
      </c>
      <c r="C585" s="3" t="s">
        <v>5127</v>
      </c>
      <c r="D585">
        <v>250000</v>
      </c>
      <c r="E585">
        <v>57197</v>
      </c>
      <c r="F585" t="s">
        <v>8220</v>
      </c>
      <c r="G585" t="s">
        <v>8224</v>
      </c>
      <c r="H585" t="s">
        <v>8246</v>
      </c>
      <c r="I585">
        <v>1448125935</v>
      </c>
      <c r="J585">
        <v>1444666335</v>
      </c>
      <c r="K585" t="b">
        <v>0</v>
      </c>
      <c r="L585">
        <v>355</v>
      </c>
      <c r="M585" t="b">
        <v>0</v>
      </c>
      <c r="N585" t="s">
        <v>8273</v>
      </c>
      <c r="O585" s="6">
        <f t="shared" si="54"/>
        <v>0.23</v>
      </c>
      <c r="P585">
        <f t="shared" si="55"/>
        <v>161.12</v>
      </c>
      <c r="Q585" t="str">
        <f t="shared" si="56"/>
        <v>technology</v>
      </c>
      <c r="R585" t="str">
        <f t="shared" si="57"/>
        <v>wearables</v>
      </c>
      <c r="S585" s="9">
        <f t="shared" si="58"/>
        <v>42289.675173611111</v>
      </c>
      <c r="T585" s="8">
        <f t="shared" si="59"/>
        <v>42329.716840277775</v>
      </c>
    </row>
    <row r="586" spans="1:20" ht="43.2">
      <c r="A586">
        <v>1575</v>
      </c>
      <c r="B586" s="3" t="s">
        <v>1576</v>
      </c>
      <c r="C586" s="3" t="s">
        <v>5685</v>
      </c>
      <c r="D586">
        <v>10000</v>
      </c>
      <c r="E586">
        <v>2291</v>
      </c>
      <c r="F586" t="s">
        <v>8220</v>
      </c>
      <c r="G586" t="s">
        <v>8224</v>
      </c>
      <c r="H586" t="s">
        <v>8246</v>
      </c>
      <c r="I586">
        <v>1404909296</v>
      </c>
      <c r="J586">
        <v>1402317296</v>
      </c>
      <c r="K586" t="b">
        <v>0</v>
      </c>
      <c r="L586">
        <v>35</v>
      </c>
      <c r="M586" t="b">
        <v>0</v>
      </c>
      <c r="N586" t="s">
        <v>8290</v>
      </c>
      <c r="O586" s="6">
        <f t="shared" si="54"/>
        <v>0.23</v>
      </c>
      <c r="P586">
        <f t="shared" si="55"/>
        <v>65.459999999999994</v>
      </c>
      <c r="Q586" t="str">
        <f t="shared" si="56"/>
        <v>publishing</v>
      </c>
      <c r="R586" t="str">
        <f t="shared" si="57"/>
        <v>art books</v>
      </c>
      <c r="S586" s="9">
        <f t="shared" si="58"/>
        <v>41799.524259259255</v>
      </c>
      <c r="T586" s="8">
        <f t="shared" si="59"/>
        <v>41829.524259259255</v>
      </c>
    </row>
    <row r="587" spans="1:20" ht="43.2">
      <c r="A587">
        <v>2405</v>
      </c>
      <c r="B587" s="3" t="s">
        <v>2406</v>
      </c>
      <c r="C587" s="3" t="s">
        <v>6515</v>
      </c>
      <c r="D587">
        <v>5000</v>
      </c>
      <c r="E587">
        <v>1126</v>
      </c>
      <c r="F587" t="s">
        <v>8221</v>
      </c>
      <c r="G587" t="s">
        <v>8224</v>
      </c>
      <c r="H587" t="s">
        <v>8246</v>
      </c>
      <c r="I587">
        <v>1472911375</v>
      </c>
      <c r="J587">
        <v>1471096975</v>
      </c>
      <c r="K587" t="b">
        <v>0</v>
      </c>
      <c r="L587">
        <v>20</v>
      </c>
      <c r="M587" t="b">
        <v>0</v>
      </c>
      <c r="N587" t="s">
        <v>8284</v>
      </c>
      <c r="O587" s="6">
        <f t="shared" si="54"/>
        <v>0.23</v>
      </c>
      <c r="P587">
        <f t="shared" si="55"/>
        <v>56.3</v>
      </c>
      <c r="Q587" t="str">
        <f t="shared" si="56"/>
        <v>food</v>
      </c>
      <c r="R587" t="str">
        <f t="shared" si="57"/>
        <v>food trucks</v>
      </c>
      <c r="S587" s="9">
        <f t="shared" si="58"/>
        <v>42595.585358796292</v>
      </c>
      <c r="T587" s="8">
        <f t="shared" si="59"/>
        <v>42616.585358796292</v>
      </c>
    </row>
    <row r="588" spans="1:20" ht="43.2">
      <c r="A588">
        <v>2880</v>
      </c>
      <c r="B588" s="3" t="s">
        <v>2880</v>
      </c>
      <c r="C588" s="3" t="s">
        <v>6990</v>
      </c>
      <c r="D588">
        <v>12000</v>
      </c>
      <c r="E588">
        <v>2800</v>
      </c>
      <c r="F588" t="s">
        <v>8221</v>
      </c>
      <c r="G588" t="s">
        <v>8224</v>
      </c>
      <c r="H588" t="s">
        <v>8246</v>
      </c>
      <c r="I588">
        <v>1440090300</v>
      </c>
      <c r="J588">
        <v>1436305452</v>
      </c>
      <c r="K588" t="b">
        <v>0</v>
      </c>
      <c r="L588">
        <v>29</v>
      </c>
      <c r="M588" t="b">
        <v>0</v>
      </c>
      <c r="N588" t="s">
        <v>8271</v>
      </c>
      <c r="O588" s="6">
        <f t="shared" si="54"/>
        <v>0.23</v>
      </c>
      <c r="P588">
        <f t="shared" si="55"/>
        <v>96.55</v>
      </c>
      <c r="Q588" t="str">
        <f t="shared" si="56"/>
        <v>theater</v>
      </c>
      <c r="R588" t="str">
        <f t="shared" si="57"/>
        <v>plays</v>
      </c>
      <c r="S588" s="9">
        <f t="shared" si="58"/>
        <v>42192.905694444446</v>
      </c>
      <c r="T588" s="8">
        <f t="shared" si="59"/>
        <v>42236.711805555555</v>
      </c>
    </row>
    <row r="589" spans="1:20" ht="43.2">
      <c r="A589">
        <v>3089</v>
      </c>
      <c r="B589" s="3" t="s">
        <v>3089</v>
      </c>
      <c r="C589" s="3" t="s">
        <v>7199</v>
      </c>
      <c r="D589">
        <v>25000</v>
      </c>
      <c r="E589">
        <v>5854</v>
      </c>
      <c r="F589" t="s">
        <v>8221</v>
      </c>
      <c r="G589" t="s">
        <v>8224</v>
      </c>
      <c r="H589" t="s">
        <v>8246</v>
      </c>
      <c r="I589">
        <v>1468029540</v>
      </c>
      <c r="J589">
        <v>1465304483</v>
      </c>
      <c r="K589" t="b">
        <v>0</v>
      </c>
      <c r="L589">
        <v>45</v>
      </c>
      <c r="M589" t="b">
        <v>0</v>
      </c>
      <c r="N589" t="s">
        <v>8303</v>
      </c>
      <c r="O589" s="6">
        <f t="shared" si="54"/>
        <v>0.23</v>
      </c>
      <c r="P589">
        <f t="shared" si="55"/>
        <v>130.09</v>
      </c>
      <c r="Q589" t="str">
        <f t="shared" si="56"/>
        <v>theater</v>
      </c>
      <c r="R589" t="str">
        <f t="shared" si="57"/>
        <v>spaces</v>
      </c>
      <c r="S589" s="9">
        <f t="shared" si="58"/>
        <v>42528.542627314819</v>
      </c>
      <c r="T589" s="8">
        <f t="shared" si="59"/>
        <v>42560.082638888889</v>
      </c>
    </row>
    <row r="590" spans="1:20" ht="57.6">
      <c r="A590">
        <v>3093</v>
      </c>
      <c r="B590" s="3" t="s">
        <v>3093</v>
      </c>
      <c r="C590" s="3" t="s">
        <v>7203</v>
      </c>
      <c r="D590">
        <v>4000</v>
      </c>
      <c r="E590">
        <v>910</v>
      </c>
      <c r="F590" t="s">
        <v>8221</v>
      </c>
      <c r="G590" t="s">
        <v>8229</v>
      </c>
      <c r="H590" t="s">
        <v>8251</v>
      </c>
      <c r="I590">
        <v>1401595140</v>
      </c>
      <c r="J590">
        <v>1398980941</v>
      </c>
      <c r="K590" t="b">
        <v>0</v>
      </c>
      <c r="L590">
        <v>17</v>
      </c>
      <c r="M590" t="b">
        <v>0</v>
      </c>
      <c r="N590" t="s">
        <v>8303</v>
      </c>
      <c r="O590" s="6">
        <f t="shared" si="54"/>
        <v>0.23</v>
      </c>
      <c r="P590">
        <f t="shared" si="55"/>
        <v>53.53</v>
      </c>
      <c r="Q590" t="str">
        <f t="shared" si="56"/>
        <v>theater</v>
      </c>
      <c r="R590" t="str">
        <f t="shared" si="57"/>
        <v>spaces</v>
      </c>
      <c r="S590" s="9">
        <f t="shared" si="58"/>
        <v>41760.909039351856</v>
      </c>
      <c r="T590" s="8">
        <f t="shared" si="59"/>
        <v>41791.165972222225</v>
      </c>
    </row>
    <row r="591" spans="1:20" ht="43.2">
      <c r="A591">
        <v>169</v>
      </c>
      <c r="B591" s="3" t="s">
        <v>171</v>
      </c>
      <c r="C591" s="3" t="s">
        <v>4279</v>
      </c>
      <c r="D591">
        <v>2500</v>
      </c>
      <c r="E591">
        <v>560</v>
      </c>
      <c r="F591" t="s">
        <v>8221</v>
      </c>
      <c r="G591" t="s">
        <v>8225</v>
      </c>
      <c r="H591" t="s">
        <v>8247</v>
      </c>
      <c r="I591">
        <v>1413634059</v>
      </c>
      <c r="J591">
        <v>1411042059</v>
      </c>
      <c r="K591" t="b">
        <v>0</v>
      </c>
      <c r="L591">
        <v>10</v>
      </c>
      <c r="M591" t="b">
        <v>0</v>
      </c>
      <c r="N591" t="s">
        <v>8268</v>
      </c>
      <c r="O591" s="6">
        <f t="shared" si="54"/>
        <v>0.22</v>
      </c>
      <c r="P591">
        <f t="shared" si="55"/>
        <v>56</v>
      </c>
      <c r="Q591" t="str">
        <f t="shared" si="56"/>
        <v>film &amp; video</v>
      </c>
      <c r="R591" t="str">
        <f t="shared" si="57"/>
        <v>drama</v>
      </c>
      <c r="S591" s="9">
        <f t="shared" si="58"/>
        <v>41900.505312499998</v>
      </c>
      <c r="T591" s="8">
        <f t="shared" si="59"/>
        <v>41930.505312499998</v>
      </c>
    </row>
    <row r="592" spans="1:20" ht="43.2">
      <c r="A592">
        <v>467</v>
      </c>
      <c r="B592" s="3" t="s">
        <v>468</v>
      </c>
      <c r="C592" s="3" t="s">
        <v>4577</v>
      </c>
      <c r="D592">
        <v>20000</v>
      </c>
      <c r="E592">
        <v>4315</v>
      </c>
      <c r="F592" t="s">
        <v>8221</v>
      </c>
      <c r="G592" t="s">
        <v>8224</v>
      </c>
      <c r="H592" t="s">
        <v>8246</v>
      </c>
      <c r="I592">
        <v>1348849134</v>
      </c>
      <c r="J592">
        <v>1344961134</v>
      </c>
      <c r="K592" t="b">
        <v>0</v>
      </c>
      <c r="L592">
        <v>39</v>
      </c>
      <c r="M592" t="b">
        <v>0</v>
      </c>
      <c r="N592" t="s">
        <v>8270</v>
      </c>
      <c r="O592" s="6">
        <f t="shared" si="54"/>
        <v>0.22</v>
      </c>
      <c r="P592">
        <f t="shared" si="55"/>
        <v>110.64</v>
      </c>
      <c r="Q592" t="str">
        <f t="shared" si="56"/>
        <v>film &amp; video</v>
      </c>
      <c r="R592" t="str">
        <f t="shared" si="57"/>
        <v>animation</v>
      </c>
      <c r="S592" s="9">
        <f t="shared" si="58"/>
        <v>41135.679791666669</v>
      </c>
      <c r="T592" s="8">
        <f t="shared" si="59"/>
        <v>41180.679791666669</v>
      </c>
    </row>
    <row r="593" spans="1:20" ht="43.2">
      <c r="A593">
        <v>485</v>
      </c>
      <c r="B593" s="3" t="s">
        <v>486</v>
      </c>
      <c r="C593" s="3" t="s">
        <v>4595</v>
      </c>
      <c r="D593">
        <v>37956</v>
      </c>
      <c r="E593">
        <v>8315.01</v>
      </c>
      <c r="F593" t="s">
        <v>8221</v>
      </c>
      <c r="G593" t="s">
        <v>8225</v>
      </c>
      <c r="H593" t="s">
        <v>8247</v>
      </c>
      <c r="I593">
        <v>1368792499</v>
      </c>
      <c r="J593">
        <v>1366200499</v>
      </c>
      <c r="K593" t="b">
        <v>0</v>
      </c>
      <c r="L593">
        <v>125</v>
      </c>
      <c r="M593" t="b">
        <v>0</v>
      </c>
      <c r="N593" t="s">
        <v>8270</v>
      </c>
      <c r="O593" s="6">
        <f t="shared" si="54"/>
        <v>0.22</v>
      </c>
      <c r="P593">
        <f t="shared" si="55"/>
        <v>66.52</v>
      </c>
      <c r="Q593" t="str">
        <f t="shared" si="56"/>
        <v>film &amp; video</v>
      </c>
      <c r="R593" t="str">
        <f t="shared" si="57"/>
        <v>animation</v>
      </c>
      <c r="S593" s="9">
        <f t="shared" si="58"/>
        <v>41381.505775462967</v>
      </c>
      <c r="T593" s="8">
        <f t="shared" si="59"/>
        <v>41411.505775462967</v>
      </c>
    </row>
    <row r="594" spans="1:20" ht="57.6">
      <c r="A594">
        <v>669</v>
      </c>
      <c r="B594" s="3" t="s">
        <v>670</v>
      </c>
      <c r="C594" s="3" t="s">
        <v>4779</v>
      </c>
      <c r="D594">
        <v>200000</v>
      </c>
      <c r="E594">
        <v>43015</v>
      </c>
      <c r="F594" t="s">
        <v>8221</v>
      </c>
      <c r="G594" t="s">
        <v>8235</v>
      </c>
      <c r="H594" t="s">
        <v>8255</v>
      </c>
      <c r="I594">
        <v>1467817258</v>
      </c>
      <c r="J594">
        <v>1465225258</v>
      </c>
      <c r="K594" t="b">
        <v>0</v>
      </c>
      <c r="L594">
        <v>28</v>
      </c>
      <c r="M594" t="b">
        <v>0</v>
      </c>
      <c r="N594" t="s">
        <v>8273</v>
      </c>
      <c r="O594" s="6">
        <f t="shared" si="54"/>
        <v>0.22</v>
      </c>
      <c r="P594">
        <f t="shared" si="55"/>
        <v>1536.25</v>
      </c>
      <c r="Q594" t="str">
        <f t="shared" si="56"/>
        <v>technology</v>
      </c>
      <c r="R594" t="str">
        <f t="shared" si="57"/>
        <v>wearables</v>
      </c>
      <c r="S594" s="9">
        <f t="shared" si="58"/>
        <v>42527.625671296293</v>
      </c>
      <c r="T594" s="8">
        <f t="shared" si="59"/>
        <v>42557.625671296293</v>
      </c>
    </row>
    <row r="595" spans="1:20" ht="43.2">
      <c r="A595">
        <v>672</v>
      </c>
      <c r="B595" s="3" t="s">
        <v>673</v>
      </c>
      <c r="C595" s="3" t="s">
        <v>4782</v>
      </c>
      <c r="D595">
        <v>50000</v>
      </c>
      <c r="E595">
        <v>10814</v>
      </c>
      <c r="F595" t="s">
        <v>8221</v>
      </c>
      <c r="G595" t="s">
        <v>8224</v>
      </c>
      <c r="H595" t="s">
        <v>8246</v>
      </c>
      <c r="I595">
        <v>1420088340</v>
      </c>
      <c r="J595">
        <v>1417410964</v>
      </c>
      <c r="K595" t="b">
        <v>0</v>
      </c>
      <c r="L595">
        <v>215</v>
      </c>
      <c r="M595" t="b">
        <v>0</v>
      </c>
      <c r="N595" t="s">
        <v>8273</v>
      </c>
      <c r="O595" s="6">
        <f t="shared" si="54"/>
        <v>0.22</v>
      </c>
      <c r="P595">
        <f t="shared" si="55"/>
        <v>50.3</v>
      </c>
      <c r="Q595" t="str">
        <f t="shared" si="56"/>
        <v>technology</v>
      </c>
      <c r="R595" t="str">
        <f t="shared" si="57"/>
        <v>wearables</v>
      </c>
      <c r="S595" s="9">
        <f t="shared" si="58"/>
        <v>41974.219490740739</v>
      </c>
      <c r="T595" s="8">
        <f t="shared" si="59"/>
        <v>42005.207638888889</v>
      </c>
    </row>
    <row r="596" spans="1:20" ht="43.2">
      <c r="A596">
        <v>708</v>
      </c>
      <c r="B596" s="3" t="s">
        <v>709</v>
      </c>
      <c r="C596" s="3" t="s">
        <v>4818</v>
      </c>
      <c r="D596">
        <v>40000</v>
      </c>
      <c r="E596">
        <v>8837</v>
      </c>
      <c r="F596" t="s">
        <v>8221</v>
      </c>
      <c r="G596" t="s">
        <v>8225</v>
      </c>
      <c r="H596" t="s">
        <v>8247</v>
      </c>
      <c r="I596">
        <v>1410616600</v>
      </c>
      <c r="J596">
        <v>1405432600</v>
      </c>
      <c r="K596" t="b">
        <v>0</v>
      </c>
      <c r="L596">
        <v>369</v>
      </c>
      <c r="M596" t="b">
        <v>0</v>
      </c>
      <c r="N596" t="s">
        <v>8273</v>
      </c>
      <c r="O596" s="6">
        <f t="shared" si="54"/>
        <v>0.22</v>
      </c>
      <c r="P596">
        <f t="shared" si="55"/>
        <v>23.95</v>
      </c>
      <c r="Q596" t="str">
        <f t="shared" si="56"/>
        <v>technology</v>
      </c>
      <c r="R596" t="str">
        <f t="shared" si="57"/>
        <v>wearables</v>
      </c>
      <c r="S596" s="9">
        <f t="shared" si="58"/>
        <v>41835.581018518518</v>
      </c>
      <c r="T596" s="8">
        <f t="shared" si="59"/>
        <v>41895.581018518518</v>
      </c>
    </row>
    <row r="597" spans="1:20" ht="43.2">
      <c r="A597">
        <v>910</v>
      </c>
      <c r="B597" s="3" t="s">
        <v>911</v>
      </c>
      <c r="C597" s="3" t="s">
        <v>5020</v>
      </c>
      <c r="D597">
        <v>550</v>
      </c>
      <c r="E597">
        <v>123</v>
      </c>
      <c r="F597" t="s">
        <v>8221</v>
      </c>
      <c r="G597" t="s">
        <v>8225</v>
      </c>
      <c r="H597" t="s">
        <v>8247</v>
      </c>
      <c r="I597">
        <v>1488546319</v>
      </c>
      <c r="J597">
        <v>1483362319</v>
      </c>
      <c r="K597" t="b">
        <v>0</v>
      </c>
      <c r="L597">
        <v>5</v>
      </c>
      <c r="M597" t="b">
        <v>0</v>
      </c>
      <c r="N597" t="s">
        <v>8278</v>
      </c>
      <c r="O597" s="6">
        <f t="shared" si="54"/>
        <v>0.22</v>
      </c>
      <c r="P597">
        <f t="shared" si="55"/>
        <v>24.6</v>
      </c>
      <c r="Q597" t="str">
        <f t="shared" si="56"/>
        <v>music</v>
      </c>
      <c r="R597" t="str">
        <f t="shared" si="57"/>
        <v>jazz</v>
      </c>
      <c r="S597" s="9">
        <f t="shared" si="58"/>
        <v>42737.545358796298</v>
      </c>
      <c r="T597" s="8">
        <f t="shared" si="59"/>
        <v>42797.545358796298</v>
      </c>
    </row>
    <row r="598" spans="1:20" ht="43.2">
      <c r="A598">
        <v>1330</v>
      </c>
      <c r="B598" s="3" t="s">
        <v>1331</v>
      </c>
      <c r="C598" s="3" t="s">
        <v>5440</v>
      </c>
      <c r="D598">
        <v>35000</v>
      </c>
      <c r="E598">
        <v>7873</v>
      </c>
      <c r="F598" t="s">
        <v>8220</v>
      </c>
      <c r="G598" t="s">
        <v>8224</v>
      </c>
      <c r="H598" t="s">
        <v>8246</v>
      </c>
      <c r="I598">
        <v>1467432000</v>
      </c>
      <c r="J598">
        <v>1464763109</v>
      </c>
      <c r="K598" t="b">
        <v>0</v>
      </c>
      <c r="L598">
        <v>50</v>
      </c>
      <c r="M598" t="b">
        <v>0</v>
      </c>
      <c r="N598" t="s">
        <v>8273</v>
      </c>
      <c r="O598" s="6">
        <f t="shared" si="54"/>
        <v>0.22</v>
      </c>
      <c r="P598">
        <f t="shared" si="55"/>
        <v>157.46</v>
      </c>
      <c r="Q598" t="str">
        <f t="shared" si="56"/>
        <v>technology</v>
      </c>
      <c r="R598" t="str">
        <f t="shared" si="57"/>
        <v>wearables</v>
      </c>
      <c r="S598" s="9">
        <f t="shared" si="58"/>
        <v>42522.276724537034</v>
      </c>
      <c r="T598" s="8">
        <f t="shared" si="59"/>
        <v>42553.166666666672</v>
      </c>
    </row>
    <row r="599" spans="1:20" ht="57.6">
      <c r="A599">
        <v>1796</v>
      </c>
      <c r="B599" s="3" t="s">
        <v>1797</v>
      </c>
      <c r="C599" s="3" t="s">
        <v>5906</v>
      </c>
      <c r="D599">
        <v>19000</v>
      </c>
      <c r="E599">
        <v>4190</v>
      </c>
      <c r="F599" t="s">
        <v>8221</v>
      </c>
      <c r="G599" t="s">
        <v>8225</v>
      </c>
      <c r="H599" t="s">
        <v>8247</v>
      </c>
      <c r="I599">
        <v>1469356366</v>
      </c>
      <c r="J599">
        <v>1464172366</v>
      </c>
      <c r="K599" t="b">
        <v>1</v>
      </c>
      <c r="L599">
        <v>86</v>
      </c>
      <c r="M599" t="b">
        <v>0</v>
      </c>
      <c r="N599" t="s">
        <v>8285</v>
      </c>
      <c r="O599" s="6">
        <f t="shared" si="54"/>
        <v>0.22</v>
      </c>
      <c r="P599">
        <f t="shared" si="55"/>
        <v>48.72</v>
      </c>
      <c r="Q599" t="str">
        <f t="shared" si="56"/>
        <v>photography</v>
      </c>
      <c r="R599" t="str">
        <f t="shared" si="57"/>
        <v>photobooks</v>
      </c>
      <c r="S599" s="9">
        <f t="shared" si="58"/>
        <v>42515.439421296294</v>
      </c>
      <c r="T599" s="8">
        <f t="shared" si="59"/>
        <v>42575.439421296294</v>
      </c>
    </row>
    <row r="600" spans="1:20" ht="43.2">
      <c r="A600">
        <v>2745</v>
      </c>
      <c r="B600" s="3" t="s">
        <v>2745</v>
      </c>
      <c r="C600" s="3" t="s">
        <v>6855</v>
      </c>
      <c r="D600">
        <v>8000</v>
      </c>
      <c r="E600">
        <v>1751</v>
      </c>
      <c r="F600" t="s">
        <v>8221</v>
      </c>
      <c r="G600" t="s">
        <v>8224</v>
      </c>
      <c r="H600" t="s">
        <v>8246</v>
      </c>
      <c r="I600">
        <v>1342309368</v>
      </c>
      <c r="J600">
        <v>1337125368</v>
      </c>
      <c r="K600" t="b">
        <v>0</v>
      </c>
      <c r="L600">
        <v>49</v>
      </c>
      <c r="M600" t="b">
        <v>0</v>
      </c>
      <c r="N600" t="s">
        <v>8304</v>
      </c>
      <c r="O600" s="6">
        <f t="shared" si="54"/>
        <v>0.22</v>
      </c>
      <c r="P600">
        <f t="shared" si="55"/>
        <v>35.729999999999997</v>
      </c>
      <c r="Q600" t="str">
        <f t="shared" si="56"/>
        <v>publishing</v>
      </c>
      <c r="R600" t="str">
        <f t="shared" si="57"/>
        <v>children's books</v>
      </c>
      <c r="S600" s="9">
        <f t="shared" si="58"/>
        <v>41044.988055555557</v>
      </c>
      <c r="T600" s="8">
        <f t="shared" si="59"/>
        <v>41104.988055555557</v>
      </c>
    </row>
    <row r="601" spans="1:20" ht="43.2">
      <c r="A601">
        <v>2917</v>
      </c>
      <c r="B601" s="3" t="s">
        <v>2917</v>
      </c>
      <c r="C601" s="3" t="s">
        <v>7027</v>
      </c>
      <c r="D601">
        <v>2000</v>
      </c>
      <c r="E601">
        <v>437</v>
      </c>
      <c r="F601" t="s">
        <v>8221</v>
      </c>
      <c r="G601" t="s">
        <v>8224</v>
      </c>
      <c r="H601" t="s">
        <v>8246</v>
      </c>
      <c r="I601">
        <v>1442381847</v>
      </c>
      <c r="J601">
        <v>1440826647</v>
      </c>
      <c r="K601" t="b">
        <v>0</v>
      </c>
      <c r="L601">
        <v>9</v>
      </c>
      <c r="M601" t="b">
        <v>0</v>
      </c>
      <c r="N601" t="s">
        <v>8271</v>
      </c>
      <c r="O601" s="6">
        <f t="shared" si="54"/>
        <v>0.22</v>
      </c>
      <c r="P601">
        <f t="shared" si="55"/>
        <v>48.56</v>
      </c>
      <c r="Q601" t="str">
        <f t="shared" si="56"/>
        <v>theater</v>
      </c>
      <c r="R601" t="str">
        <f t="shared" si="57"/>
        <v>plays</v>
      </c>
      <c r="S601" s="9">
        <f t="shared" si="58"/>
        <v>42245.234340277777</v>
      </c>
      <c r="T601" s="8">
        <f t="shared" si="59"/>
        <v>42263.234340277777</v>
      </c>
    </row>
    <row r="602" spans="1:20" ht="43.2">
      <c r="A602">
        <v>3842</v>
      </c>
      <c r="B602" s="3" t="s">
        <v>3839</v>
      </c>
      <c r="C602" s="3" t="s">
        <v>7951</v>
      </c>
      <c r="D602">
        <v>5000</v>
      </c>
      <c r="E602">
        <v>1097</v>
      </c>
      <c r="F602" t="s">
        <v>8221</v>
      </c>
      <c r="G602" t="s">
        <v>8225</v>
      </c>
      <c r="H602" t="s">
        <v>8247</v>
      </c>
      <c r="I602">
        <v>1399809052</v>
      </c>
      <c r="J602">
        <v>1397217052</v>
      </c>
      <c r="K602" t="b">
        <v>1</v>
      </c>
      <c r="L602">
        <v>23</v>
      </c>
      <c r="M602" t="b">
        <v>0</v>
      </c>
      <c r="N602" t="s">
        <v>8271</v>
      </c>
      <c r="O602" s="6">
        <f t="shared" si="54"/>
        <v>0.22</v>
      </c>
      <c r="P602">
        <f t="shared" si="55"/>
        <v>47.7</v>
      </c>
      <c r="Q602" t="str">
        <f t="shared" si="56"/>
        <v>theater</v>
      </c>
      <c r="R602" t="str">
        <f t="shared" si="57"/>
        <v>plays</v>
      </c>
      <c r="S602" s="9">
        <f t="shared" si="58"/>
        <v>41740.493657407409</v>
      </c>
      <c r="T602" s="8">
        <f t="shared" si="59"/>
        <v>41770.493657407409</v>
      </c>
    </row>
    <row r="603" spans="1:20" ht="57.6">
      <c r="A603">
        <v>3893</v>
      </c>
      <c r="B603" s="3" t="s">
        <v>3890</v>
      </c>
      <c r="C603" s="3" t="s">
        <v>8001</v>
      </c>
      <c r="D603">
        <v>50000</v>
      </c>
      <c r="E603">
        <v>10775</v>
      </c>
      <c r="F603" t="s">
        <v>8221</v>
      </c>
      <c r="G603" t="s">
        <v>8224</v>
      </c>
      <c r="H603" t="s">
        <v>8246</v>
      </c>
      <c r="I603">
        <v>1404194400</v>
      </c>
      <c r="J603">
        <v>1400600840</v>
      </c>
      <c r="K603" t="b">
        <v>0</v>
      </c>
      <c r="L603">
        <v>84</v>
      </c>
      <c r="M603" t="b">
        <v>0</v>
      </c>
      <c r="N603" t="s">
        <v>8271</v>
      </c>
      <c r="O603" s="6">
        <f t="shared" si="54"/>
        <v>0.22</v>
      </c>
      <c r="P603">
        <f t="shared" si="55"/>
        <v>128.27000000000001</v>
      </c>
      <c r="Q603" t="str">
        <f t="shared" si="56"/>
        <v>theater</v>
      </c>
      <c r="R603" t="str">
        <f t="shared" si="57"/>
        <v>plays</v>
      </c>
      <c r="S603" s="9">
        <f t="shared" si="58"/>
        <v>41779.657870370371</v>
      </c>
      <c r="T603" s="8">
        <f t="shared" si="59"/>
        <v>41821.25</v>
      </c>
    </row>
    <row r="604" spans="1:20" ht="43.2">
      <c r="A604">
        <v>4053</v>
      </c>
      <c r="B604" s="3" t="s">
        <v>4049</v>
      </c>
      <c r="C604" s="3" t="s">
        <v>8157</v>
      </c>
      <c r="D604">
        <v>500</v>
      </c>
      <c r="E604">
        <v>110</v>
      </c>
      <c r="F604" t="s">
        <v>8221</v>
      </c>
      <c r="G604" t="s">
        <v>8225</v>
      </c>
      <c r="H604" t="s">
        <v>8247</v>
      </c>
      <c r="I604">
        <v>1416081600</v>
      </c>
      <c r="J604">
        <v>1413477228</v>
      </c>
      <c r="K604" t="b">
        <v>0</v>
      </c>
      <c r="L604">
        <v>2</v>
      </c>
      <c r="M604" t="b">
        <v>0</v>
      </c>
      <c r="N604" t="s">
        <v>8271</v>
      </c>
      <c r="O604" s="6">
        <f t="shared" si="54"/>
        <v>0.22</v>
      </c>
      <c r="P604">
        <f t="shared" si="55"/>
        <v>55</v>
      </c>
      <c r="Q604" t="str">
        <f t="shared" si="56"/>
        <v>theater</v>
      </c>
      <c r="R604" t="str">
        <f t="shared" si="57"/>
        <v>plays</v>
      </c>
      <c r="S604" s="9">
        <f t="shared" si="58"/>
        <v>41928.690138888887</v>
      </c>
      <c r="T604" s="8">
        <f t="shared" si="59"/>
        <v>41958.833333333328</v>
      </c>
    </row>
    <row r="605" spans="1:20" ht="57.6">
      <c r="A605">
        <v>4057</v>
      </c>
      <c r="B605" s="3" t="s">
        <v>4053</v>
      </c>
      <c r="C605" s="3" t="s">
        <v>8161</v>
      </c>
      <c r="D605">
        <v>3500</v>
      </c>
      <c r="E605">
        <v>775</v>
      </c>
      <c r="F605" t="s">
        <v>8221</v>
      </c>
      <c r="G605" t="s">
        <v>8225</v>
      </c>
      <c r="H605" t="s">
        <v>8247</v>
      </c>
      <c r="I605">
        <v>1448492400</v>
      </c>
      <c r="J605">
        <v>1446506080</v>
      </c>
      <c r="K605" t="b">
        <v>0</v>
      </c>
      <c r="L605">
        <v>6</v>
      </c>
      <c r="M605" t="b">
        <v>0</v>
      </c>
      <c r="N605" t="s">
        <v>8271</v>
      </c>
      <c r="O605" s="6">
        <f t="shared" si="54"/>
        <v>0.22</v>
      </c>
      <c r="P605">
        <f t="shared" si="55"/>
        <v>129.16999999999999</v>
      </c>
      <c r="Q605" t="str">
        <f t="shared" si="56"/>
        <v>theater</v>
      </c>
      <c r="R605" t="str">
        <f t="shared" si="57"/>
        <v>plays</v>
      </c>
      <c r="S605" s="9">
        <f t="shared" si="58"/>
        <v>42310.968518518523</v>
      </c>
      <c r="T605" s="8">
        <f t="shared" si="59"/>
        <v>42333.958333333328</v>
      </c>
    </row>
    <row r="606" spans="1:20" ht="43.2">
      <c r="A606">
        <v>4083</v>
      </c>
      <c r="B606" s="3" t="s">
        <v>4079</v>
      </c>
      <c r="C606" s="3" t="s">
        <v>8186</v>
      </c>
      <c r="D606">
        <v>3500</v>
      </c>
      <c r="E606">
        <v>759</v>
      </c>
      <c r="F606" t="s">
        <v>8221</v>
      </c>
      <c r="G606" t="s">
        <v>8224</v>
      </c>
      <c r="H606" t="s">
        <v>8246</v>
      </c>
      <c r="I606">
        <v>1452795416</v>
      </c>
      <c r="J606">
        <v>1450203416</v>
      </c>
      <c r="K606" t="b">
        <v>0</v>
      </c>
      <c r="L606">
        <v>6</v>
      </c>
      <c r="M606" t="b">
        <v>0</v>
      </c>
      <c r="N606" t="s">
        <v>8271</v>
      </c>
      <c r="O606" s="6">
        <f t="shared" si="54"/>
        <v>0.22</v>
      </c>
      <c r="P606">
        <f t="shared" si="55"/>
        <v>126.5</v>
      </c>
      <c r="Q606" t="str">
        <f t="shared" si="56"/>
        <v>theater</v>
      </c>
      <c r="R606" t="str">
        <f t="shared" si="57"/>
        <v>plays</v>
      </c>
      <c r="S606" s="9">
        <f t="shared" si="58"/>
        <v>42353.761759259258</v>
      </c>
      <c r="T606" s="8">
        <f t="shared" si="59"/>
        <v>42383.761759259258</v>
      </c>
    </row>
    <row r="607" spans="1:20" ht="43.2">
      <c r="A607">
        <v>181</v>
      </c>
      <c r="B607" s="3" t="s">
        <v>183</v>
      </c>
      <c r="C607" s="3" t="s">
        <v>4291</v>
      </c>
      <c r="D607">
        <v>3423</v>
      </c>
      <c r="E607">
        <v>722</v>
      </c>
      <c r="F607" t="s">
        <v>8221</v>
      </c>
      <c r="G607" t="s">
        <v>8225</v>
      </c>
      <c r="H607" t="s">
        <v>8247</v>
      </c>
      <c r="I607">
        <v>1434995295</v>
      </c>
      <c r="J607">
        <v>1432403295</v>
      </c>
      <c r="K607" t="b">
        <v>0</v>
      </c>
      <c r="L607">
        <v>4</v>
      </c>
      <c r="M607" t="b">
        <v>0</v>
      </c>
      <c r="N607" t="s">
        <v>8268</v>
      </c>
      <c r="O607" s="6">
        <f t="shared" si="54"/>
        <v>0.21</v>
      </c>
      <c r="P607">
        <f t="shared" si="55"/>
        <v>180.5</v>
      </c>
      <c r="Q607" t="str">
        <f t="shared" si="56"/>
        <v>film &amp; video</v>
      </c>
      <c r="R607" t="str">
        <f t="shared" si="57"/>
        <v>drama</v>
      </c>
      <c r="S607" s="9">
        <f t="shared" si="58"/>
        <v>42147.741840277777</v>
      </c>
      <c r="T607" s="8">
        <f t="shared" si="59"/>
        <v>42177.741840277777</v>
      </c>
    </row>
    <row r="608" spans="1:20" ht="43.2">
      <c r="A608">
        <v>613</v>
      </c>
      <c r="B608" s="3" t="s">
        <v>614</v>
      </c>
      <c r="C608" s="3" t="s">
        <v>4723</v>
      </c>
      <c r="D608">
        <v>60000</v>
      </c>
      <c r="E608">
        <v>12818</v>
      </c>
      <c r="F608" t="s">
        <v>8220</v>
      </c>
      <c r="G608" t="s">
        <v>8224</v>
      </c>
      <c r="H608" t="s">
        <v>8246</v>
      </c>
      <c r="I608">
        <v>1443675540</v>
      </c>
      <c r="J608">
        <v>1441022120</v>
      </c>
      <c r="K608" t="b">
        <v>0</v>
      </c>
      <c r="L608">
        <v>121</v>
      </c>
      <c r="M608" t="b">
        <v>0</v>
      </c>
      <c r="N608" t="s">
        <v>8272</v>
      </c>
      <c r="O608" s="6">
        <f t="shared" si="54"/>
        <v>0.21</v>
      </c>
      <c r="P608">
        <f t="shared" si="55"/>
        <v>105.93</v>
      </c>
      <c r="Q608" t="str">
        <f t="shared" si="56"/>
        <v>technology</v>
      </c>
      <c r="R608" t="str">
        <f t="shared" si="57"/>
        <v>web</v>
      </c>
      <c r="S608" s="9">
        <f t="shared" si="58"/>
        <v>42247.496759259258</v>
      </c>
      <c r="T608" s="8">
        <f t="shared" si="59"/>
        <v>42278.207638888889</v>
      </c>
    </row>
    <row r="609" spans="1:20" ht="43.2">
      <c r="A609">
        <v>922</v>
      </c>
      <c r="B609" s="3" t="s">
        <v>923</v>
      </c>
      <c r="C609" s="3" t="s">
        <v>5032</v>
      </c>
      <c r="D609">
        <v>27000</v>
      </c>
      <c r="E609">
        <v>5680</v>
      </c>
      <c r="F609" t="s">
        <v>8221</v>
      </c>
      <c r="G609" t="s">
        <v>8224</v>
      </c>
      <c r="H609" t="s">
        <v>8246</v>
      </c>
      <c r="I609">
        <v>1412167393</v>
      </c>
      <c r="J609">
        <v>1409143393</v>
      </c>
      <c r="K609" t="b">
        <v>0</v>
      </c>
      <c r="L609">
        <v>30</v>
      </c>
      <c r="M609" t="b">
        <v>0</v>
      </c>
      <c r="N609" t="s">
        <v>8278</v>
      </c>
      <c r="O609" s="6">
        <f t="shared" si="54"/>
        <v>0.21</v>
      </c>
      <c r="P609">
        <f t="shared" si="55"/>
        <v>189.33</v>
      </c>
      <c r="Q609" t="str">
        <f t="shared" si="56"/>
        <v>music</v>
      </c>
      <c r="R609" t="str">
        <f t="shared" si="57"/>
        <v>jazz</v>
      </c>
      <c r="S609" s="9">
        <f t="shared" si="58"/>
        <v>41878.530011574076</v>
      </c>
      <c r="T609" s="8">
        <f t="shared" si="59"/>
        <v>41913.530011574076</v>
      </c>
    </row>
    <row r="610" spans="1:20" ht="43.2">
      <c r="A610">
        <v>1165</v>
      </c>
      <c r="B610" s="3" t="s">
        <v>1166</v>
      </c>
      <c r="C610" s="3" t="s">
        <v>5275</v>
      </c>
      <c r="D610">
        <v>10000</v>
      </c>
      <c r="E610">
        <v>2070.5</v>
      </c>
      <c r="F610" t="s">
        <v>8221</v>
      </c>
      <c r="G610" t="s">
        <v>8224</v>
      </c>
      <c r="H610" t="s">
        <v>8246</v>
      </c>
      <c r="I610">
        <v>1404623330</v>
      </c>
      <c r="J610">
        <v>1401685730</v>
      </c>
      <c r="K610" t="b">
        <v>0</v>
      </c>
      <c r="L610">
        <v>25</v>
      </c>
      <c r="M610" t="b">
        <v>0</v>
      </c>
      <c r="N610" t="s">
        <v>8284</v>
      </c>
      <c r="O610" s="6">
        <f t="shared" si="54"/>
        <v>0.21</v>
      </c>
      <c r="P610">
        <f t="shared" si="55"/>
        <v>82.82</v>
      </c>
      <c r="Q610" t="str">
        <f t="shared" si="56"/>
        <v>food</v>
      </c>
      <c r="R610" t="str">
        <f t="shared" si="57"/>
        <v>food trucks</v>
      </c>
      <c r="S610" s="9">
        <f t="shared" si="58"/>
        <v>41792.214467592596</v>
      </c>
      <c r="T610" s="8">
        <f t="shared" si="59"/>
        <v>41826.214467592596</v>
      </c>
    </row>
    <row r="611" spans="1:20" ht="43.2">
      <c r="A611">
        <v>1566</v>
      </c>
      <c r="B611" s="3" t="s">
        <v>1567</v>
      </c>
      <c r="C611" s="3" t="s">
        <v>5676</v>
      </c>
      <c r="D611">
        <v>30000</v>
      </c>
      <c r="E611">
        <v>6375</v>
      </c>
      <c r="F611" t="s">
        <v>8220</v>
      </c>
      <c r="G611" t="s">
        <v>8224</v>
      </c>
      <c r="H611" t="s">
        <v>8246</v>
      </c>
      <c r="I611">
        <v>1469656800</v>
      </c>
      <c r="J611">
        <v>1467151204</v>
      </c>
      <c r="K611" t="b">
        <v>0</v>
      </c>
      <c r="L611">
        <v>59</v>
      </c>
      <c r="M611" t="b">
        <v>0</v>
      </c>
      <c r="N611" t="s">
        <v>8290</v>
      </c>
      <c r="O611" s="6">
        <f t="shared" si="54"/>
        <v>0.21</v>
      </c>
      <c r="P611">
        <f t="shared" si="55"/>
        <v>108.05</v>
      </c>
      <c r="Q611" t="str">
        <f t="shared" si="56"/>
        <v>publishing</v>
      </c>
      <c r="R611" t="str">
        <f t="shared" si="57"/>
        <v>art books</v>
      </c>
      <c r="S611" s="9">
        <f t="shared" si="58"/>
        <v>42549.916712962964</v>
      </c>
      <c r="T611" s="8">
        <f t="shared" si="59"/>
        <v>42578.916666666672</v>
      </c>
    </row>
    <row r="612" spans="1:20" ht="28.8">
      <c r="A612">
        <v>1594</v>
      </c>
      <c r="B612" s="3" t="s">
        <v>1595</v>
      </c>
      <c r="C612" s="3" t="s">
        <v>5704</v>
      </c>
      <c r="D612">
        <v>1000</v>
      </c>
      <c r="E612">
        <v>205</v>
      </c>
      <c r="F612" t="s">
        <v>8221</v>
      </c>
      <c r="G612" t="s">
        <v>8224</v>
      </c>
      <c r="H612" t="s">
        <v>8246</v>
      </c>
      <c r="I612">
        <v>1463329260</v>
      </c>
      <c r="J612">
        <v>1458147982</v>
      </c>
      <c r="K612" t="b">
        <v>0</v>
      </c>
      <c r="L612">
        <v>10</v>
      </c>
      <c r="M612" t="b">
        <v>0</v>
      </c>
      <c r="N612" t="s">
        <v>8291</v>
      </c>
      <c r="O612" s="6">
        <f t="shared" si="54"/>
        <v>0.21</v>
      </c>
      <c r="P612">
        <f t="shared" si="55"/>
        <v>20.5</v>
      </c>
      <c r="Q612" t="str">
        <f t="shared" si="56"/>
        <v>photography</v>
      </c>
      <c r="R612" t="str">
        <f t="shared" si="57"/>
        <v>places</v>
      </c>
      <c r="S612" s="9">
        <f t="shared" si="58"/>
        <v>42445.712754629625</v>
      </c>
      <c r="T612" s="8">
        <f t="shared" si="59"/>
        <v>42505.681250000001</v>
      </c>
    </row>
    <row r="613" spans="1:20" ht="43.2">
      <c r="A613">
        <v>1737</v>
      </c>
      <c r="B613" s="3" t="s">
        <v>1738</v>
      </c>
      <c r="C613" s="3" t="s">
        <v>5847</v>
      </c>
      <c r="D613">
        <v>4000</v>
      </c>
      <c r="E613">
        <v>850</v>
      </c>
      <c r="F613" t="s">
        <v>8221</v>
      </c>
      <c r="G613" t="s">
        <v>8224</v>
      </c>
      <c r="H613" t="s">
        <v>8246</v>
      </c>
      <c r="I613">
        <v>1437432392</v>
      </c>
      <c r="J613">
        <v>1434840392</v>
      </c>
      <c r="K613" t="b">
        <v>0</v>
      </c>
      <c r="L613">
        <v>15</v>
      </c>
      <c r="M613" t="b">
        <v>0</v>
      </c>
      <c r="N613" t="s">
        <v>8293</v>
      </c>
      <c r="O613" s="6">
        <f t="shared" si="54"/>
        <v>0.21</v>
      </c>
      <c r="P613">
        <f t="shared" si="55"/>
        <v>56.67</v>
      </c>
      <c r="Q613" t="str">
        <f t="shared" si="56"/>
        <v>music</v>
      </c>
      <c r="R613" t="str">
        <f t="shared" si="57"/>
        <v>faith</v>
      </c>
      <c r="S613" s="9">
        <f t="shared" si="58"/>
        <v>42175.948981481481</v>
      </c>
      <c r="T613" s="8">
        <f t="shared" si="59"/>
        <v>42205.948981481481</v>
      </c>
    </row>
    <row r="614" spans="1:20" ht="43.2">
      <c r="A614">
        <v>1771</v>
      </c>
      <c r="B614" s="3" t="s">
        <v>1772</v>
      </c>
      <c r="C614" s="3" t="s">
        <v>5881</v>
      </c>
      <c r="D614">
        <v>4200</v>
      </c>
      <c r="E614">
        <v>895</v>
      </c>
      <c r="F614" t="s">
        <v>8221</v>
      </c>
      <c r="G614" t="s">
        <v>8225</v>
      </c>
      <c r="H614" t="s">
        <v>8247</v>
      </c>
      <c r="I614">
        <v>1414107040</v>
      </c>
      <c r="J614">
        <v>1411515040</v>
      </c>
      <c r="K614" t="b">
        <v>1</v>
      </c>
      <c r="L614">
        <v>25</v>
      </c>
      <c r="M614" t="b">
        <v>0</v>
      </c>
      <c r="N614" t="s">
        <v>8285</v>
      </c>
      <c r="O614" s="6">
        <f t="shared" si="54"/>
        <v>0.21</v>
      </c>
      <c r="P614">
        <f t="shared" si="55"/>
        <v>35.799999999999997</v>
      </c>
      <c r="Q614" t="str">
        <f t="shared" si="56"/>
        <v>photography</v>
      </c>
      <c r="R614" t="str">
        <f t="shared" si="57"/>
        <v>photobooks</v>
      </c>
      <c r="S614" s="9">
        <f t="shared" si="58"/>
        <v>41905.979629629626</v>
      </c>
      <c r="T614" s="8">
        <f t="shared" si="59"/>
        <v>41935.979629629626</v>
      </c>
    </row>
    <row r="615" spans="1:20" ht="57.6">
      <c r="A615">
        <v>1984</v>
      </c>
      <c r="B615" s="3" t="s">
        <v>1985</v>
      </c>
      <c r="C615" s="3" t="s">
        <v>6094</v>
      </c>
      <c r="D615">
        <v>15000</v>
      </c>
      <c r="E615">
        <v>3172</v>
      </c>
      <c r="F615" t="s">
        <v>8221</v>
      </c>
      <c r="G615" t="s">
        <v>8224</v>
      </c>
      <c r="H615" t="s">
        <v>8246</v>
      </c>
      <c r="I615">
        <v>1417377481</v>
      </c>
      <c r="J615">
        <v>1412189881</v>
      </c>
      <c r="K615" t="b">
        <v>0</v>
      </c>
      <c r="L615">
        <v>7</v>
      </c>
      <c r="M615" t="b">
        <v>0</v>
      </c>
      <c r="N615" t="s">
        <v>8296</v>
      </c>
      <c r="O615" s="6">
        <f t="shared" si="54"/>
        <v>0.21</v>
      </c>
      <c r="P615">
        <f t="shared" si="55"/>
        <v>453.14</v>
      </c>
      <c r="Q615" t="str">
        <f t="shared" si="56"/>
        <v>photography</v>
      </c>
      <c r="R615" t="str">
        <f t="shared" si="57"/>
        <v>people</v>
      </c>
      <c r="S615" s="9">
        <f t="shared" si="58"/>
        <v>41913.790289351848</v>
      </c>
      <c r="T615" s="8">
        <f t="shared" si="59"/>
        <v>41973.831956018519</v>
      </c>
    </row>
    <row r="616" spans="1:20">
      <c r="A616">
        <v>2655</v>
      </c>
      <c r="B616" s="3" t="s">
        <v>2655</v>
      </c>
      <c r="C616" s="3" t="s">
        <v>6765</v>
      </c>
      <c r="D616">
        <v>15000</v>
      </c>
      <c r="E616">
        <v>3155</v>
      </c>
      <c r="F616" t="s">
        <v>8220</v>
      </c>
      <c r="G616" t="s">
        <v>8224</v>
      </c>
      <c r="H616" t="s">
        <v>8246</v>
      </c>
      <c r="I616">
        <v>1455048000</v>
      </c>
      <c r="J616">
        <v>1452631647</v>
      </c>
      <c r="K616" t="b">
        <v>0</v>
      </c>
      <c r="L616">
        <v>43</v>
      </c>
      <c r="M616" t="b">
        <v>0</v>
      </c>
      <c r="N616" t="s">
        <v>8301</v>
      </c>
      <c r="O616" s="6">
        <f t="shared" si="54"/>
        <v>0.21</v>
      </c>
      <c r="P616">
        <f t="shared" si="55"/>
        <v>73.37</v>
      </c>
      <c r="Q616" t="str">
        <f t="shared" si="56"/>
        <v>technology</v>
      </c>
      <c r="R616" t="str">
        <f t="shared" si="57"/>
        <v>space exploration</v>
      </c>
      <c r="S616" s="9">
        <f t="shared" si="58"/>
        <v>42381.866284722222</v>
      </c>
      <c r="T616" s="8">
        <f t="shared" si="59"/>
        <v>42409.833333333328</v>
      </c>
    </row>
    <row r="617" spans="1:20" ht="43.2">
      <c r="A617">
        <v>2896</v>
      </c>
      <c r="B617" s="3" t="s">
        <v>2896</v>
      </c>
      <c r="C617" s="3" t="s">
        <v>7006</v>
      </c>
      <c r="D617">
        <v>3000</v>
      </c>
      <c r="E617">
        <v>625</v>
      </c>
      <c r="F617" t="s">
        <v>8221</v>
      </c>
      <c r="G617" t="s">
        <v>8224</v>
      </c>
      <c r="H617" t="s">
        <v>8246</v>
      </c>
      <c r="I617">
        <v>1481522400</v>
      </c>
      <c r="J617">
        <v>1480283321</v>
      </c>
      <c r="K617" t="b">
        <v>0</v>
      </c>
      <c r="L617">
        <v>12</v>
      </c>
      <c r="M617" t="b">
        <v>0</v>
      </c>
      <c r="N617" t="s">
        <v>8271</v>
      </c>
      <c r="O617" s="6">
        <f t="shared" si="54"/>
        <v>0.21</v>
      </c>
      <c r="P617">
        <f t="shared" si="55"/>
        <v>52.08</v>
      </c>
      <c r="Q617" t="str">
        <f t="shared" si="56"/>
        <v>theater</v>
      </c>
      <c r="R617" t="str">
        <f t="shared" si="57"/>
        <v>plays</v>
      </c>
      <c r="S617" s="9">
        <f t="shared" si="58"/>
        <v>42701.908807870372</v>
      </c>
      <c r="T617" s="8">
        <f t="shared" si="59"/>
        <v>42716.25</v>
      </c>
    </row>
    <row r="618" spans="1:20" ht="43.2">
      <c r="A618">
        <v>3737</v>
      </c>
      <c r="B618" s="3" t="s">
        <v>3734</v>
      </c>
      <c r="C618" s="3" t="s">
        <v>7847</v>
      </c>
      <c r="D618">
        <v>700</v>
      </c>
      <c r="E618">
        <v>150</v>
      </c>
      <c r="F618" t="s">
        <v>8221</v>
      </c>
      <c r="G618" t="s">
        <v>8224</v>
      </c>
      <c r="H618" t="s">
        <v>8246</v>
      </c>
      <c r="I618">
        <v>1447311540</v>
      </c>
      <c r="J618">
        <v>1445358903</v>
      </c>
      <c r="K618" t="b">
        <v>0</v>
      </c>
      <c r="L618">
        <v>4</v>
      </c>
      <c r="M618" t="b">
        <v>0</v>
      </c>
      <c r="N618" t="s">
        <v>8271</v>
      </c>
      <c r="O618" s="6">
        <f t="shared" si="54"/>
        <v>0.21</v>
      </c>
      <c r="P618">
        <f t="shared" si="55"/>
        <v>37.5</v>
      </c>
      <c r="Q618" t="str">
        <f t="shared" si="56"/>
        <v>theater</v>
      </c>
      <c r="R618" t="str">
        <f t="shared" si="57"/>
        <v>plays</v>
      </c>
      <c r="S618" s="9">
        <f t="shared" si="58"/>
        <v>42297.691006944442</v>
      </c>
      <c r="T618" s="8">
        <f t="shared" si="59"/>
        <v>42320.290972222225</v>
      </c>
    </row>
    <row r="619" spans="1:20" ht="43.2">
      <c r="A619">
        <v>3843</v>
      </c>
      <c r="B619" s="3" t="s">
        <v>3840</v>
      </c>
      <c r="C619" s="3" t="s">
        <v>7952</v>
      </c>
      <c r="D619">
        <v>5000</v>
      </c>
      <c r="E619">
        <v>1065</v>
      </c>
      <c r="F619" t="s">
        <v>8221</v>
      </c>
      <c r="G619" t="s">
        <v>8224</v>
      </c>
      <c r="H619" t="s">
        <v>8246</v>
      </c>
      <c r="I619">
        <v>1401587064</v>
      </c>
      <c r="J619">
        <v>1399427064</v>
      </c>
      <c r="K619" t="b">
        <v>1</v>
      </c>
      <c r="L619">
        <v>19</v>
      </c>
      <c r="M619" t="b">
        <v>0</v>
      </c>
      <c r="N619" t="s">
        <v>8271</v>
      </c>
      <c r="O619" s="6">
        <f t="shared" si="54"/>
        <v>0.21</v>
      </c>
      <c r="P619">
        <f t="shared" si="55"/>
        <v>56.05</v>
      </c>
      <c r="Q619" t="str">
        <f t="shared" si="56"/>
        <v>theater</v>
      </c>
      <c r="R619" t="str">
        <f t="shared" si="57"/>
        <v>plays</v>
      </c>
      <c r="S619" s="9">
        <f t="shared" si="58"/>
        <v>41766.072500000002</v>
      </c>
      <c r="T619" s="8">
        <f t="shared" si="59"/>
        <v>41791.072500000002</v>
      </c>
    </row>
    <row r="620" spans="1:20" ht="43.2">
      <c r="A620">
        <v>3972</v>
      </c>
      <c r="B620" s="3" t="s">
        <v>3969</v>
      </c>
      <c r="C620" s="3" t="s">
        <v>8079</v>
      </c>
      <c r="D620">
        <v>1000</v>
      </c>
      <c r="E620">
        <v>211</v>
      </c>
      <c r="F620" t="s">
        <v>8221</v>
      </c>
      <c r="G620" t="s">
        <v>8224</v>
      </c>
      <c r="H620" t="s">
        <v>8246</v>
      </c>
      <c r="I620">
        <v>1423186634</v>
      </c>
      <c r="J620">
        <v>1418002634</v>
      </c>
      <c r="K620" t="b">
        <v>0</v>
      </c>
      <c r="L620">
        <v>8</v>
      </c>
      <c r="M620" t="b">
        <v>0</v>
      </c>
      <c r="N620" t="s">
        <v>8271</v>
      </c>
      <c r="O620" s="6">
        <f t="shared" si="54"/>
        <v>0.21</v>
      </c>
      <c r="P620">
        <f t="shared" si="55"/>
        <v>26.38</v>
      </c>
      <c r="Q620" t="str">
        <f t="shared" si="56"/>
        <v>theater</v>
      </c>
      <c r="R620" t="str">
        <f t="shared" si="57"/>
        <v>plays</v>
      </c>
      <c r="S620" s="9">
        <f t="shared" si="58"/>
        <v>41981.067523148144</v>
      </c>
      <c r="T620" s="8">
        <f t="shared" si="59"/>
        <v>42041.067523148144</v>
      </c>
    </row>
    <row r="621" spans="1:20" ht="43.2">
      <c r="A621">
        <v>4104</v>
      </c>
      <c r="B621" s="3" t="s">
        <v>4100</v>
      </c>
      <c r="C621" s="3" t="s">
        <v>8207</v>
      </c>
      <c r="D621">
        <v>3000</v>
      </c>
      <c r="E621">
        <v>641</v>
      </c>
      <c r="F621" t="s">
        <v>8221</v>
      </c>
      <c r="G621" t="s">
        <v>8226</v>
      </c>
      <c r="H621" t="s">
        <v>8248</v>
      </c>
      <c r="I621">
        <v>1477550434</v>
      </c>
      <c r="J621">
        <v>1474958434</v>
      </c>
      <c r="K621" t="b">
        <v>0</v>
      </c>
      <c r="L621">
        <v>14</v>
      </c>
      <c r="M621" t="b">
        <v>0</v>
      </c>
      <c r="N621" t="s">
        <v>8271</v>
      </c>
      <c r="O621" s="6">
        <f t="shared" si="54"/>
        <v>0.21</v>
      </c>
      <c r="P621">
        <f t="shared" si="55"/>
        <v>45.79</v>
      </c>
      <c r="Q621" t="str">
        <f t="shared" si="56"/>
        <v>theater</v>
      </c>
      <c r="R621" t="str">
        <f t="shared" si="57"/>
        <v>plays</v>
      </c>
      <c r="S621" s="9">
        <f t="shared" si="58"/>
        <v>42640.278171296297</v>
      </c>
      <c r="T621" s="8">
        <f t="shared" si="59"/>
        <v>42670.278171296297</v>
      </c>
    </row>
    <row r="622" spans="1:20" ht="28.8">
      <c r="A622">
        <v>179</v>
      </c>
      <c r="B622" s="3" t="s">
        <v>181</v>
      </c>
      <c r="C622" s="3" t="s">
        <v>4289</v>
      </c>
      <c r="D622">
        <v>1000</v>
      </c>
      <c r="E622">
        <v>200</v>
      </c>
      <c r="F622" t="s">
        <v>8221</v>
      </c>
      <c r="G622" t="s">
        <v>8224</v>
      </c>
      <c r="H622" t="s">
        <v>8246</v>
      </c>
      <c r="I622">
        <v>1457056555</v>
      </c>
      <c r="J622">
        <v>1454464555</v>
      </c>
      <c r="K622" t="b">
        <v>0</v>
      </c>
      <c r="L622">
        <v>2</v>
      </c>
      <c r="M622" t="b">
        <v>0</v>
      </c>
      <c r="N622" t="s">
        <v>8268</v>
      </c>
      <c r="O622" s="6">
        <f t="shared" si="54"/>
        <v>0.2</v>
      </c>
      <c r="P622">
        <f t="shared" si="55"/>
        <v>100</v>
      </c>
      <c r="Q622" t="str">
        <f t="shared" si="56"/>
        <v>film &amp; video</v>
      </c>
      <c r="R622" t="str">
        <f t="shared" si="57"/>
        <v>drama</v>
      </c>
      <c r="S622" s="9">
        <f t="shared" si="58"/>
        <v>42403.080497685187</v>
      </c>
      <c r="T622" s="8">
        <f t="shared" si="59"/>
        <v>42433.080497685187</v>
      </c>
    </row>
    <row r="623" spans="1:20" ht="43.2">
      <c r="A623">
        <v>882</v>
      </c>
      <c r="B623" s="3" t="s">
        <v>883</v>
      </c>
      <c r="C623" s="3" t="s">
        <v>4992</v>
      </c>
      <c r="D623">
        <v>1500</v>
      </c>
      <c r="E623">
        <v>302</v>
      </c>
      <c r="F623" t="s">
        <v>8221</v>
      </c>
      <c r="G623" t="s">
        <v>8224</v>
      </c>
      <c r="H623" t="s">
        <v>8246</v>
      </c>
      <c r="I623">
        <v>1315341550</v>
      </c>
      <c r="J623">
        <v>1312490350</v>
      </c>
      <c r="K623" t="b">
        <v>0</v>
      </c>
      <c r="L623">
        <v>14</v>
      </c>
      <c r="M623" t="b">
        <v>0</v>
      </c>
      <c r="N623" t="s">
        <v>8279</v>
      </c>
      <c r="O623" s="6">
        <f t="shared" si="54"/>
        <v>0.2</v>
      </c>
      <c r="P623">
        <f t="shared" si="55"/>
        <v>21.57</v>
      </c>
      <c r="Q623" t="str">
        <f t="shared" si="56"/>
        <v>music</v>
      </c>
      <c r="R623" t="str">
        <f t="shared" si="57"/>
        <v>indie rock</v>
      </c>
      <c r="S623" s="9">
        <f t="shared" si="58"/>
        <v>40759.860532407409</v>
      </c>
      <c r="T623" s="8">
        <f t="shared" si="59"/>
        <v>40792.860532407409</v>
      </c>
    </row>
    <row r="624" spans="1:20" ht="43.2">
      <c r="A624">
        <v>1335</v>
      </c>
      <c r="B624" s="3" t="s">
        <v>1336</v>
      </c>
      <c r="C624" s="3" t="s">
        <v>5445</v>
      </c>
      <c r="D624">
        <v>25000</v>
      </c>
      <c r="E624">
        <v>4940</v>
      </c>
      <c r="F624" t="s">
        <v>8220</v>
      </c>
      <c r="G624" t="s">
        <v>8224</v>
      </c>
      <c r="H624" t="s">
        <v>8246</v>
      </c>
      <c r="I624">
        <v>1449354502</v>
      </c>
      <c r="J624">
        <v>1446762502</v>
      </c>
      <c r="K624" t="b">
        <v>0</v>
      </c>
      <c r="L624">
        <v>16</v>
      </c>
      <c r="M624" t="b">
        <v>0</v>
      </c>
      <c r="N624" t="s">
        <v>8273</v>
      </c>
      <c r="O624" s="6">
        <f t="shared" si="54"/>
        <v>0.2</v>
      </c>
      <c r="P624">
        <f t="shared" si="55"/>
        <v>308.75</v>
      </c>
      <c r="Q624" t="str">
        <f t="shared" si="56"/>
        <v>technology</v>
      </c>
      <c r="R624" t="str">
        <f t="shared" si="57"/>
        <v>wearables</v>
      </c>
      <c r="S624" s="9">
        <f t="shared" si="58"/>
        <v>42313.936365740738</v>
      </c>
      <c r="T624" s="8">
        <f t="shared" si="59"/>
        <v>42343.936365740738</v>
      </c>
    </row>
    <row r="625" spans="1:20" ht="43.2">
      <c r="A625">
        <v>1424</v>
      </c>
      <c r="B625" s="3" t="s">
        <v>1425</v>
      </c>
      <c r="C625" s="3" t="s">
        <v>5534</v>
      </c>
      <c r="D625">
        <v>7500</v>
      </c>
      <c r="E625">
        <v>1527</v>
      </c>
      <c r="F625" t="s">
        <v>8221</v>
      </c>
      <c r="G625" t="s">
        <v>8224</v>
      </c>
      <c r="H625" t="s">
        <v>8246</v>
      </c>
      <c r="I625">
        <v>1479233602</v>
      </c>
      <c r="J625">
        <v>1478106802</v>
      </c>
      <c r="K625" t="b">
        <v>0</v>
      </c>
      <c r="L625">
        <v>14</v>
      </c>
      <c r="M625" t="b">
        <v>0</v>
      </c>
      <c r="N625" t="s">
        <v>8287</v>
      </c>
      <c r="O625" s="6">
        <f t="shared" si="54"/>
        <v>0.2</v>
      </c>
      <c r="P625">
        <f t="shared" si="55"/>
        <v>109.07</v>
      </c>
      <c r="Q625" t="str">
        <f t="shared" si="56"/>
        <v>publishing</v>
      </c>
      <c r="R625" t="str">
        <f t="shared" si="57"/>
        <v>translations</v>
      </c>
      <c r="S625" s="9">
        <f t="shared" si="58"/>
        <v>42676.717615740738</v>
      </c>
      <c r="T625" s="8">
        <f t="shared" si="59"/>
        <v>42689.759282407409</v>
      </c>
    </row>
    <row r="626" spans="1:20" ht="43.2">
      <c r="A626">
        <v>1764</v>
      </c>
      <c r="B626" s="3" t="s">
        <v>1765</v>
      </c>
      <c r="C626" s="3" t="s">
        <v>5874</v>
      </c>
      <c r="D626">
        <v>11000</v>
      </c>
      <c r="E626">
        <v>2156</v>
      </c>
      <c r="F626" t="s">
        <v>8221</v>
      </c>
      <c r="G626" t="s">
        <v>8225</v>
      </c>
      <c r="H626" t="s">
        <v>8247</v>
      </c>
      <c r="I626">
        <v>1407065979</v>
      </c>
      <c r="J626">
        <v>1404560379</v>
      </c>
      <c r="K626" t="b">
        <v>1</v>
      </c>
      <c r="L626">
        <v>39</v>
      </c>
      <c r="M626" t="b">
        <v>0</v>
      </c>
      <c r="N626" t="s">
        <v>8285</v>
      </c>
      <c r="O626" s="6">
        <f t="shared" si="54"/>
        <v>0.2</v>
      </c>
      <c r="P626">
        <f t="shared" si="55"/>
        <v>55.28</v>
      </c>
      <c r="Q626" t="str">
        <f t="shared" si="56"/>
        <v>photography</v>
      </c>
      <c r="R626" t="str">
        <f t="shared" si="57"/>
        <v>photobooks</v>
      </c>
      <c r="S626" s="9">
        <f t="shared" si="58"/>
        <v>41825.485868055555</v>
      </c>
      <c r="T626" s="8">
        <f t="shared" si="59"/>
        <v>41854.485868055555</v>
      </c>
    </row>
    <row r="627" spans="1:20" ht="43.2">
      <c r="A627">
        <v>1785</v>
      </c>
      <c r="B627" s="3" t="s">
        <v>1786</v>
      </c>
      <c r="C627" s="3" t="s">
        <v>5895</v>
      </c>
      <c r="D627">
        <v>24000</v>
      </c>
      <c r="E627">
        <v>4853</v>
      </c>
      <c r="F627" t="s">
        <v>8221</v>
      </c>
      <c r="G627" t="s">
        <v>8224</v>
      </c>
      <c r="H627" t="s">
        <v>8246</v>
      </c>
      <c r="I627">
        <v>1413417600</v>
      </c>
      <c r="J627">
        <v>1410750855</v>
      </c>
      <c r="K627" t="b">
        <v>1</v>
      </c>
      <c r="L627">
        <v>108</v>
      </c>
      <c r="M627" t="b">
        <v>0</v>
      </c>
      <c r="N627" t="s">
        <v>8285</v>
      </c>
      <c r="O627" s="6">
        <f t="shared" si="54"/>
        <v>0.2</v>
      </c>
      <c r="P627">
        <f t="shared" si="55"/>
        <v>44.94</v>
      </c>
      <c r="Q627" t="str">
        <f t="shared" si="56"/>
        <v>photography</v>
      </c>
      <c r="R627" t="str">
        <f t="shared" si="57"/>
        <v>photobooks</v>
      </c>
      <c r="S627" s="9">
        <f t="shared" si="58"/>
        <v>41897.134895833333</v>
      </c>
      <c r="T627" s="8">
        <f t="shared" si="59"/>
        <v>41928</v>
      </c>
    </row>
    <row r="628" spans="1:20" ht="43.2">
      <c r="A628">
        <v>1800</v>
      </c>
      <c r="B628" s="3" t="s">
        <v>1801</v>
      </c>
      <c r="C628" s="3" t="s">
        <v>5910</v>
      </c>
      <c r="D628">
        <v>46260</v>
      </c>
      <c r="E628">
        <v>9460</v>
      </c>
      <c r="F628" t="s">
        <v>8221</v>
      </c>
      <c r="G628" t="s">
        <v>8225</v>
      </c>
      <c r="H628" t="s">
        <v>8247</v>
      </c>
      <c r="I628">
        <v>1476109970</v>
      </c>
      <c r="J628">
        <v>1473517970</v>
      </c>
      <c r="K628" t="b">
        <v>1</v>
      </c>
      <c r="L628">
        <v>113</v>
      </c>
      <c r="M628" t="b">
        <v>0</v>
      </c>
      <c r="N628" t="s">
        <v>8285</v>
      </c>
      <c r="O628" s="6">
        <f t="shared" si="54"/>
        <v>0.2</v>
      </c>
      <c r="P628">
        <f t="shared" si="55"/>
        <v>83.72</v>
      </c>
      <c r="Q628" t="str">
        <f t="shared" si="56"/>
        <v>photography</v>
      </c>
      <c r="R628" t="str">
        <f t="shared" si="57"/>
        <v>photobooks</v>
      </c>
      <c r="S628" s="9">
        <f t="shared" si="58"/>
        <v>42623.606134259258</v>
      </c>
      <c r="T628" s="8">
        <f t="shared" si="59"/>
        <v>42653.606134259258</v>
      </c>
    </row>
    <row r="629" spans="1:20" ht="28.8">
      <c r="A629">
        <v>1880</v>
      </c>
      <c r="B629" s="3" t="s">
        <v>1881</v>
      </c>
      <c r="C629" s="3" t="s">
        <v>5990</v>
      </c>
      <c r="D629">
        <v>5000</v>
      </c>
      <c r="E629">
        <v>1004</v>
      </c>
      <c r="F629" t="s">
        <v>8221</v>
      </c>
      <c r="G629" t="s">
        <v>8225</v>
      </c>
      <c r="H629" t="s">
        <v>8247</v>
      </c>
      <c r="I629">
        <v>1459341380</v>
      </c>
      <c r="J629">
        <v>1456839380</v>
      </c>
      <c r="K629" t="b">
        <v>0</v>
      </c>
      <c r="L629">
        <v>24</v>
      </c>
      <c r="M629" t="b">
        <v>0</v>
      </c>
      <c r="N629" t="s">
        <v>8283</v>
      </c>
      <c r="O629" s="6">
        <f t="shared" si="54"/>
        <v>0.2</v>
      </c>
      <c r="P629">
        <f t="shared" si="55"/>
        <v>41.83</v>
      </c>
      <c r="Q629" t="str">
        <f t="shared" si="56"/>
        <v>games</v>
      </c>
      <c r="R629" t="str">
        <f t="shared" si="57"/>
        <v>mobile games</v>
      </c>
      <c r="S629" s="9">
        <f t="shared" si="58"/>
        <v>42430.566898148143</v>
      </c>
      <c r="T629" s="8">
        <f t="shared" si="59"/>
        <v>42459.525231481486</v>
      </c>
    </row>
    <row r="630" spans="1:20" ht="57.6">
      <c r="A630">
        <v>2857</v>
      </c>
      <c r="B630" s="3" t="s">
        <v>2857</v>
      </c>
      <c r="C630" s="3" t="s">
        <v>6967</v>
      </c>
      <c r="D630">
        <v>38000</v>
      </c>
      <c r="E630">
        <v>7500</v>
      </c>
      <c r="F630" t="s">
        <v>8221</v>
      </c>
      <c r="G630" t="s">
        <v>8238</v>
      </c>
      <c r="H630" t="s">
        <v>8256</v>
      </c>
      <c r="I630">
        <v>1487613600</v>
      </c>
      <c r="J630">
        <v>1482444295</v>
      </c>
      <c r="K630" t="b">
        <v>0</v>
      </c>
      <c r="L630">
        <v>15</v>
      </c>
      <c r="M630" t="b">
        <v>0</v>
      </c>
      <c r="N630" t="s">
        <v>8271</v>
      </c>
      <c r="O630" s="6">
        <f t="shared" si="54"/>
        <v>0.2</v>
      </c>
      <c r="P630">
        <f t="shared" si="55"/>
        <v>500</v>
      </c>
      <c r="Q630" t="str">
        <f t="shared" si="56"/>
        <v>theater</v>
      </c>
      <c r="R630" t="str">
        <f t="shared" si="57"/>
        <v>plays</v>
      </c>
      <c r="S630" s="9">
        <f t="shared" si="58"/>
        <v>42726.920081018514</v>
      </c>
      <c r="T630" s="8">
        <f t="shared" si="59"/>
        <v>42786.75</v>
      </c>
    </row>
    <row r="631" spans="1:20" ht="57.6">
      <c r="A631">
        <v>2867</v>
      </c>
      <c r="B631" s="3" t="s">
        <v>2867</v>
      </c>
      <c r="C631" s="3" t="s">
        <v>6977</v>
      </c>
      <c r="D631">
        <v>2500</v>
      </c>
      <c r="E631">
        <v>504</v>
      </c>
      <c r="F631" t="s">
        <v>8221</v>
      </c>
      <c r="G631" t="s">
        <v>8224</v>
      </c>
      <c r="H631" t="s">
        <v>8246</v>
      </c>
      <c r="I631">
        <v>1467604800</v>
      </c>
      <c r="J631">
        <v>1465533672</v>
      </c>
      <c r="K631" t="b">
        <v>0</v>
      </c>
      <c r="L631">
        <v>10</v>
      </c>
      <c r="M631" t="b">
        <v>0</v>
      </c>
      <c r="N631" t="s">
        <v>8271</v>
      </c>
      <c r="O631" s="6">
        <f t="shared" si="54"/>
        <v>0.2</v>
      </c>
      <c r="P631">
        <f t="shared" si="55"/>
        <v>50.4</v>
      </c>
      <c r="Q631" t="str">
        <f t="shared" si="56"/>
        <v>theater</v>
      </c>
      <c r="R631" t="str">
        <f t="shared" si="57"/>
        <v>plays</v>
      </c>
      <c r="S631" s="9">
        <f t="shared" si="58"/>
        <v>42531.195277777777</v>
      </c>
      <c r="T631" s="8">
        <f t="shared" si="59"/>
        <v>42555.166666666672</v>
      </c>
    </row>
    <row r="632" spans="1:20" ht="43.2">
      <c r="A632">
        <v>2942</v>
      </c>
      <c r="B632" s="3" t="s">
        <v>2942</v>
      </c>
      <c r="C632" s="3" t="s">
        <v>7052</v>
      </c>
      <c r="D632">
        <v>200000</v>
      </c>
      <c r="E632">
        <v>40850</v>
      </c>
      <c r="F632" t="s">
        <v>8221</v>
      </c>
      <c r="G632" t="s">
        <v>8229</v>
      </c>
      <c r="H632" t="s">
        <v>8251</v>
      </c>
      <c r="I632">
        <v>1450297080</v>
      </c>
      <c r="J632">
        <v>1448565459</v>
      </c>
      <c r="K632" t="b">
        <v>0</v>
      </c>
      <c r="L632">
        <v>202</v>
      </c>
      <c r="M632" t="b">
        <v>0</v>
      </c>
      <c r="N632" t="s">
        <v>8303</v>
      </c>
      <c r="O632" s="6">
        <f t="shared" si="54"/>
        <v>0.2</v>
      </c>
      <c r="P632">
        <f t="shared" si="55"/>
        <v>202.23</v>
      </c>
      <c r="Q632" t="str">
        <f t="shared" si="56"/>
        <v>theater</v>
      </c>
      <c r="R632" t="str">
        <f t="shared" si="57"/>
        <v>spaces</v>
      </c>
      <c r="S632" s="9">
        <f t="shared" si="58"/>
        <v>42334.803923611107</v>
      </c>
      <c r="T632" s="8">
        <f t="shared" si="59"/>
        <v>42354.845833333333</v>
      </c>
    </row>
    <row r="633" spans="1:20" ht="43.2">
      <c r="A633">
        <v>3063</v>
      </c>
      <c r="B633" s="3" t="s">
        <v>3063</v>
      </c>
      <c r="C633" s="3" t="s">
        <v>7173</v>
      </c>
      <c r="D633">
        <v>3000</v>
      </c>
      <c r="E633">
        <v>587</v>
      </c>
      <c r="F633" t="s">
        <v>8221</v>
      </c>
      <c r="G633" t="s">
        <v>8224</v>
      </c>
      <c r="H633" t="s">
        <v>8246</v>
      </c>
      <c r="I633">
        <v>1477174138</v>
      </c>
      <c r="J633">
        <v>1474150138</v>
      </c>
      <c r="K633" t="b">
        <v>0</v>
      </c>
      <c r="L633">
        <v>23</v>
      </c>
      <c r="M633" t="b">
        <v>0</v>
      </c>
      <c r="N633" t="s">
        <v>8303</v>
      </c>
      <c r="O633" s="6">
        <f t="shared" si="54"/>
        <v>0.2</v>
      </c>
      <c r="P633">
        <f t="shared" si="55"/>
        <v>25.52</v>
      </c>
      <c r="Q633" t="str">
        <f t="shared" si="56"/>
        <v>theater</v>
      </c>
      <c r="R633" t="str">
        <f t="shared" si="57"/>
        <v>spaces</v>
      </c>
      <c r="S633" s="9">
        <f t="shared" si="58"/>
        <v>42630.922893518524</v>
      </c>
      <c r="T633" s="8">
        <f t="shared" si="59"/>
        <v>42665.922893518524</v>
      </c>
    </row>
    <row r="634" spans="1:20" ht="43.2">
      <c r="A634">
        <v>3107</v>
      </c>
      <c r="B634" s="3" t="s">
        <v>3107</v>
      </c>
      <c r="C634" s="3" t="s">
        <v>7217</v>
      </c>
      <c r="D634">
        <v>40000</v>
      </c>
      <c r="E634">
        <v>7905</v>
      </c>
      <c r="F634" t="s">
        <v>8221</v>
      </c>
      <c r="G634" t="s">
        <v>8224</v>
      </c>
      <c r="H634" t="s">
        <v>8246</v>
      </c>
      <c r="I634">
        <v>1431372751</v>
      </c>
      <c r="J634">
        <v>1430767951</v>
      </c>
      <c r="K634" t="b">
        <v>0</v>
      </c>
      <c r="L634">
        <v>29</v>
      </c>
      <c r="M634" t="b">
        <v>0</v>
      </c>
      <c r="N634" t="s">
        <v>8303</v>
      </c>
      <c r="O634" s="6">
        <f t="shared" ref="O634:O697" si="60">ROUND((E634/D634),2)</f>
        <v>0.2</v>
      </c>
      <c r="P634">
        <f t="shared" ref="P634:P697" si="61">IF(L634&gt;0,ROUND(E634/L634,2),0)</f>
        <v>272.58999999999997</v>
      </c>
      <c r="Q634" t="str">
        <f t="shared" ref="Q634:Q697" si="62">LEFT(N634, SEARCH("/",N634,1)-1)</f>
        <v>theater</v>
      </c>
      <c r="R634" t="str">
        <f t="shared" ref="R634:R697" si="63">RIGHT(N634,LEN(N634)-SEARCH("/",N634,1))</f>
        <v>spaces</v>
      </c>
      <c r="S634" s="9">
        <f t="shared" ref="S634:S697" si="64">(J634/86400)+DATE(1970,1,1)</f>
        <v>42128.814247685186</v>
      </c>
      <c r="T634" s="8">
        <f t="shared" ref="T634:T697" si="65">(I634/86400)+DATE(1970,1,1)</f>
        <v>42135.814247685186</v>
      </c>
    </row>
    <row r="635" spans="1:20" ht="43.2">
      <c r="A635">
        <v>3632</v>
      </c>
      <c r="B635" s="3" t="s">
        <v>3630</v>
      </c>
      <c r="C635" s="3" t="s">
        <v>7742</v>
      </c>
      <c r="D635">
        <v>500</v>
      </c>
      <c r="E635">
        <v>100</v>
      </c>
      <c r="F635" t="s">
        <v>8221</v>
      </c>
      <c r="G635" t="s">
        <v>8225</v>
      </c>
      <c r="H635" t="s">
        <v>8247</v>
      </c>
      <c r="I635">
        <v>1416781749</v>
      </c>
      <c r="J635">
        <v>1415053749</v>
      </c>
      <c r="K635" t="b">
        <v>0</v>
      </c>
      <c r="L635">
        <v>1</v>
      </c>
      <c r="M635" t="b">
        <v>0</v>
      </c>
      <c r="N635" t="s">
        <v>8305</v>
      </c>
      <c r="O635" s="6">
        <f t="shared" si="60"/>
        <v>0.2</v>
      </c>
      <c r="P635">
        <f t="shared" si="61"/>
        <v>100</v>
      </c>
      <c r="Q635" t="str">
        <f t="shared" si="62"/>
        <v>theater</v>
      </c>
      <c r="R635" t="str">
        <f t="shared" si="63"/>
        <v>musical</v>
      </c>
      <c r="S635" s="9">
        <f t="shared" si="64"/>
        <v>41946.936909722222</v>
      </c>
      <c r="T635" s="8">
        <f t="shared" si="65"/>
        <v>41966.936909722222</v>
      </c>
    </row>
    <row r="636" spans="1:20" ht="43.2">
      <c r="A636">
        <v>3739</v>
      </c>
      <c r="B636" s="3" t="s">
        <v>3736</v>
      </c>
      <c r="C636" s="3" t="s">
        <v>7849</v>
      </c>
      <c r="D636">
        <v>4000</v>
      </c>
      <c r="E636">
        <v>805</v>
      </c>
      <c r="F636" t="s">
        <v>8221</v>
      </c>
      <c r="G636" t="s">
        <v>8225</v>
      </c>
      <c r="H636" t="s">
        <v>8247</v>
      </c>
      <c r="I636">
        <v>1468752468</v>
      </c>
      <c r="J636">
        <v>1467024468</v>
      </c>
      <c r="K636" t="b">
        <v>0</v>
      </c>
      <c r="L636">
        <v>8</v>
      </c>
      <c r="M636" t="b">
        <v>0</v>
      </c>
      <c r="N636" t="s">
        <v>8271</v>
      </c>
      <c r="O636" s="6">
        <f t="shared" si="60"/>
        <v>0.2</v>
      </c>
      <c r="P636">
        <f t="shared" si="61"/>
        <v>100.63</v>
      </c>
      <c r="Q636" t="str">
        <f t="shared" si="62"/>
        <v>theater</v>
      </c>
      <c r="R636" t="str">
        <f t="shared" si="63"/>
        <v>plays</v>
      </c>
      <c r="S636" s="9">
        <f t="shared" si="64"/>
        <v>42548.449861111112</v>
      </c>
      <c r="T636" s="8">
        <f t="shared" si="65"/>
        <v>42568.449861111112</v>
      </c>
    </row>
    <row r="637" spans="1:20" ht="28.8">
      <c r="A637">
        <v>3803</v>
      </c>
      <c r="B637" s="3" t="s">
        <v>3800</v>
      </c>
      <c r="C637" s="3" t="s">
        <v>7913</v>
      </c>
      <c r="D637">
        <v>12000</v>
      </c>
      <c r="E637">
        <v>2358</v>
      </c>
      <c r="F637" t="s">
        <v>8221</v>
      </c>
      <c r="G637" t="s">
        <v>8224</v>
      </c>
      <c r="H637" t="s">
        <v>8246</v>
      </c>
      <c r="I637">
        <v>1457133568</v>
      </c>
      <c r="J637">
        <v>1454541568</v>
      </c>
      <c r="K637" t="b">
        <v>0</v>
      </c>
      <c r="L637">
        <v>40</v>
      </c>
      <c r="M637" t="b">
        <v>0</v>
      </c>
      <c r="N637" t="s">
        <v>8305</v>
      </c>
      <c r="O637" s="6">
        <f t="shared" si="60"/>
        <v>0.2</v>
      </c>
      <c r="P637">
        <f t="shared" si="61"/>
        <v>58.95</v>
      </c>
      <c r="Q637" t="str">
        <f t="shared" si="62"/>
        <v>theater</v>
      </c>
      <c r="R637" t="str">
        <f t="shared" si="63"/>
        <v>musical</v>
      </c>
      <c r="S637" s="9">
        <f t="shared" si="64"/>
        <v>42403.971851851849</v>
      </c>
      <c r="T637" s="8">
        <f t="shared" si="65"/>
        <v>42433.971851851849</v>
      </c>
    </row>
    <row r="638" spans="1:20" ht="57.6">
      <c r="A638">
        <v>3982</v>
      </c>
      <c r="B638" s="3" t="s">
        <v>3978</v>
      </c>
      <c r="C638" s="3" t="s">
        <v>8088</v>
      </c>
      <c r="D638">
        <v>850</v>
      </c>
      <c r="E638">
        <v>170</v>
      </c>
      <c r="F638" t="s">
        <v>8221</v>
      </c>
      <c r="G638" t="s">
        <v>8225</v>
      </c>
      <c r="H638" t="s">
        <v>8247</v>
      </c>
      <c r="I638">
        <v>1436297180</v>
      </c>
      <c r="J638">
        <v>1431113180</v>
      </c>
      <c r="K638" t="b">
        <v>0</v>
      </c>
      <c r="L638">
        <v>5</v>
      </c>
      <c r="M638" t="b">
        <v>0</v>
      </c>
      <c r="N638" t="s">
        <v>8271</v>
      </c>
      <c r="O638" s="6">
        <f t="shared" si="60"/>
        <v>0.2</v>
      </c>
      <c r="P638">
        <f t="shared" si="61"/>
        <v>34</v>
      </c>
      <c r="Q638" t="str">
        <f t="shared" si="62"/>
        <v>theater</v>
      </c>
      <c r="R638" t="str">
        <f t="shared" si="63"/>
        <v>plays</v>
      </c>
      <c r="S638" s="9">
        <f t="shared" si="64"/>
        <v>42132.809953703705</v>
      </c>
      <c r="T638" s="8">
        <f t="shared" si="65"/>
        <v>42192.809953703705</v>
      </c>
    </row>
    <row r="639" spans="1:20" ht="28.8">
      <c r="A639">
        <v>3991</v>
      </c>
      <c r="B639" s="3" t="s">
        <v>3987</v>
      </c>
      <c r="C639" s="3" t="s">
        <v>8097</v>
      </c>
      <c r="D639">
        <v>500</v>
      </c>
      <c r="E639">
        <v>100</v>
      </c>
      <c r="F639" t="s">
        <v>8221</v>
      </c>
      <c r="G639" t="s">
        <v>8224</v>
      </c>
      <c r="H639" t="s">
        <v>8246</v>
      </c>
      <c r="I639">
        <v>1433086082</v>
      </c>
      <c r="J639">
        <v>1430494082</v>
      </c>
      <c r="K639" t="b">
        <v>0</v>
      </c>
      <c r="L639">
        <v>1</v>
      </c>
      <c r="M639" t="b">
        <v>0</v>
      </c>
      <c r="N639" t="s">
        <v>8271</v>
      </c>
      <c r="O639" s="6">
        <f t="shared" si="60"/>
        <v>0.2</v>
      </c>
      <c r="P639">
        <f t="shared" si="61"/>
        <v>100</v>
      </c>
      <c r="Q639" t="str">
        <f t="shared" si="62"/>
        <v>theater</v>
      </c>
      <c r="R639" t="str">
        <f t="shared" si="63"/>
        <v>plays</v>
      </c>
      <c r="S639" s="9">
        <f t="shared" si="64"/>
        <v>42125.644467592589</v>
      </c>
      <c r="T639" s="8">
        <f t="shared" si="65"/>
        <v>42155.644467592589</v>
      </c>
    </row>
    <row r="640" spans="1:20" ht="43.2">
      <c r="A640">
        <v>480</v>
      </c>
      <c r="B640" s="3" t="s">
        <v>481</v>
      </c>
      <c r="C640" s="3" t="s">
        <v>4590</v>
      </c>
      <c r="D640">
        <v>40000</v>
      </c>
      <c r="E640">
        <v>7764</v>
      </c>
      <c r="F640" t="s">
        <v>8221</v>
      </c>
      <c r="G640" t="s">
        <v>8224</v>
      </c>
      <c r="H640" t="s">
        <v>8246</v>
      </c>
      <c r="I640">
        <v>1376049615</v>
      </c>
      <c r="J640">
        <v>1373457615</v>
      </c>
      <c r="K640" t="b">
        <v>0</v>
      </c>
      <c r="L640">
        <v>140</v>
      </c>
      <c r="M640" t="b">
        <v>0</v>
      </c>
      <c r="N640" t="s">
        <v>8270</v>
      </c>
      <c r="O640" s="6">
        <f t="shared" si="60"/>
        <v>0.19</v>
      </c>
      <c r="P640">
        <f t="shared" si="61"/>
        <v>55.46</v>
      </c>
      <c r="Q640" t="str">
        <f t="shared" si="62"/>
        <v>film &amp; video</v>
      </c>
      <c r="R640" t="str">
        <f t="shared" si="63"/>
        <v>animation</v>
      </c>
      <c r="S640" s="9">
        <f t="shared" si="64"/>
        <v>41465.500173611115</v>
      </c>
      <c r="T640" s="8">
        <f t="shared" si="65"/>
        <v>41495.500173611115</v>
      </c>
    </row>
    <row r="641" spans="1:20" ht="43.2">
      <c r="A641">
        <v>665</v>
      </c>
      <c r="B641" s="3" t="s">
        <v>666</v>
      </c>
      <c r="C641" s="3" t="s">
        <v>4775</v>
      </c>
      <c r="D641">
        <v>10000</v>
      </c>
      <c r="E641">
        <v>1864</v>
      </c>
      <c r="F641" t="s">
        <v>8221</v>
      </c>
      <c r="G641" t="s">
        <v>8224</v>
      </c>
      <c r="H641" t="s">
        <v>8246</v>
      </c>
      <c r="I641">
        <v>1484327061</v>
      </c>
      <c r="J641">
        <v>1479143061</v>
      </c>
      <c r="K641" t="b">
        <v>0</v>
      </c>
      <c r="L641">
        <v>12</v>
      </c>
      <c r="M641" t="b">
        <v>0</v>
      </c>
      <c r="N641" t="s">
        <v>8273</v>
      </c>
      <c r="O641" s="6">
        <f t="shared" si="60"/>
        <v>0.19</v>
      </c>
      <c r="P641">
        <f t="shared" si="61"/>
        <v>155.33000000000001</v>
      </c>
      <c r="Q641" t="str">
        <f t="shared" si="62"/>
        <v>technology</v>
      </c>
      <c r="R641" t="str">
        <f t="shared" si="63"/>
        <v>wearables</v>
      </c>
      <c r="S641" s="9">
        <f t="shared" si="64"/>
        <v>42688.711354166662</v>
      </c>
      <c r="T641" s="8">
        <f t="shared" si="65"/>
        <v>42748.711354166662</v>
      </c>
    </row>
    <row r="642" spans="1:20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0"/>
        <v>1.44</v>
      </c>
      <c r="P642">
        <f t="shared" si="61"/>
        <v>50.5</v>
      </c>
      <c r="Q642" t="str">
        <f t="shared" si="62"/>
        <v>technology</v>
      </c>
      <c r="R642" t="str">
        <f t="shared" si="63"/>
        <v>wearables</v>
      </c>
      <c r="S642" s="9">
        <f t="shared" si="64"/>
        <v>42683.420312499999</v>
      </c>
      <c r="T642" s="8">
        <f t="shared" si="65"/>
        <v>42698.958333333328</v>
      </c>
    </row>
    <row r="643" spans="1:20" ht="43.2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</v>
      </c>
      <c r="P643">
        <f t="shared" si="61"/>
        <v>151.32</v>
      </c>
      <c r="Q643" t="str">
        <f t="shared" si="62"/>
        <v>technology</v>
      </c>
      <c r="R643" t="str">
        <f t="shared" si="63"/>
        <v>wearables</v>
      </c>
      <c r="S643" s="9">
        <f t="shared" si="64"/>
        <v>42199.57</v>
      </c>
      <c r="T643" s="8">
        <f t="shared" si="65"/>
        <v>42229.57</v>
      </c>
    </row>
    <row r="644" spans="1:20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8">
        <f t="shared" si="65"/>
        <v>42235.651319444441</v>
      </c>
    </row>
    <row r="645" spans="1:20" ht="43.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8">
        <f t="shared" si="65"/>
        <v>42155.642071759255</v>
      </c>
    </row>
    <row r="646" spans="1:20" ht="43.2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8">
        <f t="shared" si="65"/>
        <v>41941.041666666664</v>
      </c>
    </row>
    <row r="647" spans="1:20" ht="28.8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8">
        <f t="shared" si="65"/>
        <v>42594.026319444441</v>
      </c>
    </row>
    <row r="648" spans="1:20" ht="43.2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8">
        <f t="shared" si="65"/>
        <v>41862.852627314816</v>
      </c>
    </row>
    <row r="649" spans="1:20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8">
        <f t="shared" si="65"/>
        <v>42446.726261574076</v>
      </c>
    </row>
    <row r="650" spans="1:20" ht="28.8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8">
        <f t="shared" si="65"/>
        <v>41926.693379629629</v>
      </c>
    </row>
    <row r="651" spans="1:20" ht="43.2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1.4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8">
        <f t="shared" si="65"/>
        <v>41898.912187499998</v>
      </c>
    </row>
    <row r="652" spans="1:20" ht="43.2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1.1200000000000001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8">
        <f t="shared" si="65"/>
        <v>41992.078518518523</v>
      </c>
    </row>
    <row r="653" spans="1:20" ht="43.2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8">
        <f t="shared" si="65"/>
        <v>41986.017488425925</v>
      </c>
    </row>
    <row r="654" spans="1:20" ht="57.6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8">
        <f t="shared" si="65"/>
        <v>42705.732060185182</v>
      </c>
    </row>
    <row r="655" spans="1:20" ht="57.6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8">
        <f t="shared" si="65"/>
        <v>42236.618518518517</v>
      </c>
    </row>
    <row r="656" spans="1:20" ht="43.2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8">
        <f t="shared" si="65"/>
        <v>42193.957326388889</v>
      </c>
    </row>
    <row r="657" spans="1:20" ht="43.2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8">
        <f t="shared" si="65"/>
        <v>42075.915648148148</v>
      </c>
    </row>
    <row r="658" spans="1:20" ht="43.2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8">
        <f t="shared" si="65"/>
        <v>42477.76295138889</v>
      </c>
    </row>
    <row r="659" spans="1:20" ht="43.2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8">
        <f t="shared" si="65"/>
        <v>42361.84574074074</v>
      </c>
    </row>
    <row r="660" spans="1:20" ht="43.2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8">
        <f t="shared" si="65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8">
        <f t="shared" si="65"/>
        <v>42239.593692129631</v>
      </c>
    </row>
    <row r="662" spans="1:20" ht="43.2">
      <c r="A662">
        <v>1166</v>
      </c>
      <c r="B662" s="3" t="s">
        <v>1167</v>
      </c>
      <c r="C662" s="3" t="s">
        <v>5276</v>
      </c>
      <c r="D662">
        <v>15000</v>
      </c>
      <c r="E662">
        <v>2871</v>
      </c>
      <c r="F662" t="s">
        <v>8221</v>
      </c>
      <c r="G662" t="s">
        <v>8224</v>
      </c>
      <c r="H662" t="s">
        <v>8246</v>
      </c>
      <c r="I662">
        <v>1435291200</v>
      </c>
      <c r="J662">
        <v>1432640342</v>
      </c>
      <c r="K662" t="b">
        <v>0</v>
      </c>
      <c r="L662">
        <v>8</v>
      </c>
      <c r="M662" t="b">
        <v>0</v>
      </c>
      <c r="N662" t="s">
        <v>8284</v>
      </c>
      <c r="O662" s="6">
        <f t="shared" si="60"/>
        <v>0.19</v>
      </c>
      <c r="P662">
        <f t="shared" si="61"/>
        <v>358.88</v>
      </c>
      <c r="Q662" t="str">
        <f t="shared" si="62"/>
        <v>food</v>
      </c>
      <c r="R662" t="str">
        <f t="shared" si="63"/>
        <v>food trucks</v>
      </c>
      <c r="S662" s="9">
        <f t="shared" si="64"/>
        <v>42150.485439814816</v>
      </c>
      <c r="T662" s="8">
        <f t="shared" si="65"/>
        <v>42181.166666666672</v>
      </c>
    </row>
    <row r="663" spans="1:20" ht="43.2">
      <c r="A663">
        <v>2515</v>
      </c>
      <c r="B663" s="3" t="s">
        <v>2515</v>
      </c>
      <c r="C663" s="3" t="s">
        <v>6625</v>
      </c>
      <c r="D663">
        <v>5000</v>
      </c>
      <c r="E663">
        <v>930</v>
      </c>
      <c r="F663" t="s">
        <v>8221</v>
      </c>
      <c r="G663" t="s">
        <v>8224</v>
      </c>
      <c r="H663" t="s">
        <v>8246</v>
      </c>
      <c r="I663">
        <v>1424635753</v>
      </c>
      <c r="J663">
        <v>1422043753</v>
      </c>
      <c r="K663" t="b">
        <v>0</v>
      </c>
      <c r="L663">
        <v>12</v>
      </c>
      <c r="M663" t="b">
        <v>0</v>
      </c>
      <c r="N663" t="s">
        <v>8299</v>
      </c>
      <c r="O663" s="6">
        <f t="shared" si="60"/>
        <v>0.19</v>
      </c>
      <c r="P663">
        <f t="shared" si="61"/>
        <v>77.5</v>
      </c>
      <c r="Q663" t="str">
        <f t="shared" si="62"/>
        <v>food</v>
      </c>
      <c r="R663" t="str">
        <f t="shared" si="63"/>
        <v>restaurants</v>
      </c>
      <c r="S663" s="9">
        <f t="shared" si="64"/>
        <v>42027.839733796296</v>
      </c>
      <c r="T663" s="8">
        <f t="shared" si="65"/>
        <v>42057.839733796296</v>
      </c>
    </row>
    <row r="664" spans="1:20" ht="43.2">
      <c r="A664">
        <v>2657</v>
      </c>
      <c r="B664" s="3" t="s">
        <v>2657</v>
      </c>
      <c r="C664" s="3" t="s">
        <v>6767</v>
      </c>
      <c r="D664">
        <v>30000</v>
      </c>
      <c r="E664">
        <v>5621.38</v>
      </c>
      <c r="F664" t="s">
        <v>8220</v>
      </c>
      <c r="G664" t="s">
        <v>8224</v>
      </c>
      <c r="H664" t="s">
        <v>8246</v>
      </c>
      <c r="I664">
        <v>1470187800</v>
      </c>
      <c r="J664">
        <v>1467325053</v>
      </c>
      <c r="K664" t="b">
        <v>0</v>
      </c>
      <c r="L664">
        <v>59</v>
      </c>
      <c r="M664" t="b">
        <v>0</v>
      </c>
      <c r="N664" t="s">
        <v>8301</v>
      </c>
      <c r="O664" s="6">
        <f t="shared" si="60"/>
        <v>0.19</v>
      </c>
      <c r="P664">
        <f t="shared" si="61"/>
        <v>95.28</v>
      </c>
      <c r="Q664" t="str">
        <f t="shared" si="62"/>
        <v>technology</v>
      </c>
      <c r="R664" t="str">
        <f t="shared" si="63"/>
        <v>space exploration</v>
      </c>
      <c r="S664" s="9">
        <f t="shared" si="64"/>
        <v>42551.928854166668</v>
      </c>
      <c r="T664" s="8">
        <f t="shared" si="65"/>
        <v>42585.0625</v>
      </c>
    </row>
    <row r="665" spans="1:20" ht="43.2">
      <c r="A665">
        <v>2753</v>
      </c>
      <c r="B665" s="3" t="s">
        <v>2753</v>
      </c>
      <c r="C665" s="3" t="s">
        <v>6863</v>
      </c>
      <c r="D665">
        <v>2000</v>
      </c>
      <c r="E665">
        <v>380</v>
      </c>
      <c r="F665" t="s">
        <v>8221</v>
      </c>
      <c r="G665" t="s">
        <v>8224</v>
      </c>
      <c r="H665" t="s">
        <v>8246</v>
      </c>
      <c r="I665">
        <v>1346017023</v>
      </c>
      <c r="J665">
        <v>1343425023</v>
      </c>
      <c r="K665" t="b">
        <v>0</v>
      </c>
      <c r="L665">
        <v>8</v>
      </c>
      <c r="M665" t="b">
        <v>0</v>
      </c>
      <c r="N665" t="s">
        <v>8304</v>
      </c>
      <c r="O665" s="6">
        <f t="shared" si="60"/>
        <v>0.19</v>
      </c>
      <c r="P665">
        <f t="shared" si="61"/>
        <v>47.5</v>
      </c>
      <c r="Q665" t="str">
        <f t="shared" si="62"/>
        <v>publishing</v>
      </c>
      <c r="R665" t="str">
        <f t="shared" si="63"/>
        <v>children's books</v>
      </c>
      <c r="S665" s="9">
        <f t="shared" si="64"/>
        <v>41117.900729166664</v>
      </c>
      <c r="T665" s="8">
        <f t="shared" si="65"/>
        <v>41147.900729166664</v>
      </c>
    </row>
    <row r="666" spans="1:20" ht="57.6">
      <c r="A666">
        <v>2883</v>
      </c>
      <c r="B666" s="3" t="s">
        <v>2883</v>
      </c>
      <c r="C666" s="3" t="s">
        <v>6993</v>
      </c>
      <c r="D666">
        <v>10000</v>
      </c>
      <c r="E666">
        <v>1908</v>
      </c>
      <c r="F666" t="s">
        <v>8221</v>
      </c>
      <c r="G666" t="s">
        <v>8224</v>
      </c>
      <c r="H666" t="s">
        <v>8246</v>
      </c>
      <c r="I666">
        <v>1454734740</v>
      </c>
      <c r="J666">
        <v>1451684437</v>
      </c>
      <c r="K666" t="b">
        <v>0</v>
      </c>
      <c r="L666">
        <v>5</v>
      </c>
      <c r="M666" t="b">
        <v>0</v>
      </c>
      <c r="N666" t="s">
        <v>8271</v>
      </c>
      <c r="O666" s="6">
        <f t="shared" si="60"/>
        <v>0.19</v>
      </c>
      <c r="P666">
        <f t="shared" si="61"/>
        <v>381.6</v>
      </c>
      <c r="Q666" t="str">
        <f t="shared" si="62"/>
        <v>theater</v>
      </c>
      <c r="R666" t="str">
        <f t="shared" si="63"/>
        <v>plays</v>
      </c>
      <c r="S666" s="9">
        <f t="shared" si="64"/>
        <v>42370.90320601852</v>
      </c>
      <c r="T666" s="8">
        <f t="shared" si="65"/>
        <v>42406.207638888889</v>
      </c>
    </row>
    <row r="667" spans="1:20" ht="43.2">
      <c r="A667">
        <v>4064</v>
      </c>
      <c r="B667" s="3" t="s">
        <v>4060</v>
      </c>
      <c r="C667" s="3" t="s">
        <v>8168</v>
      </c>
      <c r="D667">
        <v>2000</v>
      </c>
      <c r="E667">
        <v>385</v>
      </c>
      <c r="F667" t="s">
        <v>8221</v>
      </c>
      <c r="G667" t="s">
        <v>8226</v>
      </c>
      <c r="H667" t="s">
        <v>8248</v>
      </c>
      <c r="I667">
        <v>1430316426</v>
      </c>
      <c r="J667">
        <v>1427724426</v>
      </c>
      <c r="K667" t="b">
        <v>0</v>
      </c>
      <c r="L667">
        <v>6</v>
      </c>
      <c r="M667" t="b">
        <v>0</v>
      </c>
      <c r="N667" t="s">
        <v>8271</v>
      </c>
      <c r="O667" s="6">
        <f t="shared" si="60"/>
        <v>0.19</v>
      </c>
      <c r="P667">
        <f t="shared" si="61"/>
        <v>64.17</v>
      </c>
      <c r="Q667" t="str">
        <f t="shared" si="62"/>
        <v>theater</v>
      </c>
      <c r="R667" t="str">
        <f t="shared" si="63"/>
        <v>plays</v>
      </c>
      <c r="S667" s="9">
        <f t="shared" si="64"/>
        <v>42093.588263888887</v>
      </c>
      <c r="T667" s="8">
        <f t="shared" si="65"/>
        <v>42123.588263888887</v>
      </c>
    </row>
    <row r="668" spans="1:20" ht="28.8">
      <c r="A668">
        <v>219</v>
      </c>
      <c r="B668" s="3" t="s">
        <v>221</v>
      </c>
      <c r="C668" s="3" t="s">
        <v>4329</v>
      </c>
      <c r="D668">
        <v>50000</v>
      </c>
      <c r="E668">
        <v>8815</v>
      </c>
      <c r="F668" t="s">
        <v>8221</v>
      </c>
      <c r="G668" t="s">
        <v>8224</v>
      </c>
      <c r="H668" t="s">
        <v>8246</v>
      </c>
      <c r="I668">
        <v>1459493940</v>
      </c>
      <c r="J668">
        <v>1456732225</v>
      </c>
      <c r="K668" t="b">
        <v>0</v>
      </c>
      <c r="L668">
        <v>76</v>
      </c>
      <c r="M668" t="b">
        <v>0</v>
      </c>
      <c r="N668" t="s">
        <v>8268</v>
      </c>
      <c r="O668" s="6">
        <f t="shared" si="60"/>
        <v>0.18</v>
      </c>
      <c r="P668">
        <f t="shared" si="61"/>
        <v>115.99</v>
      </c>
      <c r="Q668" t="str">
        <f t="shared" si="62"/>
        <v>film &amp; video</v>
      </c>
      <c r="R668" t="str">
        <f t="shared" si="63"/>
        <v>drama</v>
      </c>
      <c r="S668" s="9">
        <f t="shared" si="64"/>
        <v>42429.326678240745</v>
      </c>
      <c r="T668" s="8">
        <f t="shared" si="65"/>
        <v>42461.290972222225</v>
      </c>
    </row>
    <row r="669" spans="1:20" ht="43.2">
      <c r="A669">
        <v>472</v>
      </c>
      <c r="B669" s="3" t="s">
        <v>473</v>
      </c>
      <c r="C669" s="3" t="s">
        <v>4582</v>
      </c>
      <c r="D669">
        <v>800</v>
      </c>
      <c r="E669">
        <v>141</v>
      </c>
      <c r="F669" t="s">
        <v>8221</v>
      </c>
      <c r="G669" t="s">
        <v>8224</v>
      </c>
      <c r="H669" t="s">
        <v>8246</v>
      </c>
      <c r="I669">
        <v>1408831718</v>
      </c>
      <c r="J669">
        <v>1406239718</v>
      </c>
      <c r="K669" t="b">
        <v>0</v>
      </c>
      <c r="L669">
        <v>5</v>
      </c>
      <c r="M669" t="b">
        <v>0</v>
      </c>
      <c r="N669" t="s">
        <v>8270</v>
      </c>
      <c r="O669" s="6">
        <f t="shared" si="60"/>
        <v>0.18</v>
      </c>
      <c r="P669">
        <f t="shared" si="61"/>
        <v>28.2</v>
      </c>
      <c r="Q669" t="str">
        <f t="shared" si="62"/>
        <v>film &amp; video</v>
      </c>
      <c r="R669" t="str">
        <f t="shared" si="63"/>
        <v>animation</v>
      </c>
      <c r="S669" s="9">
        <f t="shared" si="64"/>
        <v>41844.922662037039</v>
      </c>
      <c r="T669" s="8">
        <f t="shared" si="65"/>
        <v>41874.922662037039</v>
      </c>
    </row>
    <row r="670" spans="1:20" ht="43.2">
      <c r="A670">
        <v>860</v>
      </c>
      <c r="B670" s="3" t="s">
        <v>861</v>
      </c>
      <c r="C670" s="3" t="s">
        <v>4970</v>
      </c>
      <c r="D670">
        <v>14000</v>
      </c>
      <c r="E670">
        <v>2540</v>
      </c>
      <c r="F670" t="s">
        <v>8221</v>
      </c>
      <c r="G670" t="s">
        <v>8224</v>
      </c>
      <c r="H670" t="s">
        <v>8246</v>
      </c>
      <c r="I670">
        <v>1385123713</v>
      </c>
      <c r="J670">
        <v>1382528113</v>
      </c>
      <c r="K670" t="b">
        <v>0</v>
      </c>
      <c r="L670">
        <v>48</v>
      </c>
      <c r="M670" t="b">
        <v>0</v>
      </c>
      <c r="N670" t="s">
        <v>8278</v>
      </c>
      <c r="O670" s="6">
        <f t="shared" si="60"/>
        <v>0.18</v>
      </c>
      <c r="P670">
        <f t="shared" si="61"/>
        <v>52.92</v>
      </c>
      <c r="Q670" t="str">
        <f t="shared" si="62"/>
        <v>music</v>
      </c>
      <c r="R670" t="str">
        <f t="shared" si="63"/>
        <v>jazz</v>
      </c>
      <c r="S670" s="9">
        <f t="shared" si="64"/>
        <v>41570.482789351852</v>
      </c>
      <c r="T670" s="8">
        <f t="shared" si="65"/>
        <v>41600.524456018517</v>
      </c>
    </row>
    <row r="671" spans="1:20" ht="43.2">
      <c r="A671">
        <v>866</v>
      </c>
      <c r="B671" s="3" t="s">
        <v>867</v>
      </c>
      <c r="C671" s="3" t="s">
        <v>4976</v>
      </c>
      <c r="D671">
        <v>3500</v>
      </c>
      <c r="E671">
        <v>640</v>
      </c>
      <c r="F671" t="s">
        <v>8221</v>
      </c>
      <c r="G671" t="s">
        <v>8224</v>
      </c>
      <c r="H671" t="s">
        <v>8246</v>
      </c>
      <c r="I671">
        <v>1425136200</v>
      </c>
      <c r="J671">
        <v>1421853518</v>
      </c>
      <c r="K671" t="b">
        <v>0</v>
      </c>
      <c r="L671">
        <v>11</v>
      </c>
      <c r="M671" t="b">
        <v>0</v>
      </c>
      <c r="N671" t="s">
        <v>8278</v>
      </c>
      <c r="O671" s="6">
        <f t="shared" si="60"/>
        <v>0.18</v>
      </c>
      <c r="P671">
        <f t="shared" si="61"/>
        <v>58.18</v>
      </c>
      <c r="Q671" t="str">
        <f t="shared" si="62"/>
        <v>music</v>
      </c>
      <c r="R671" t="str">
        <f t="shared" si="63"/>
        <v>jazz</v>
      </c>
      <c r="S671" s="9">
        <f t="shared" si="64"/>
        <v>42025.637939814813</v>
      </c>
      <c r="T671" s="8">
        <f t="shared" si="65"/>
        <v>42063.631944444445</v>
      </c>
    </row>
    <row r="672" spans="1:20" ht="43.2">
      <c r="A672">
        <v>967</v>
      </c>
      <c r="B672" s="3" t="s">
        <v>968</v>
      </c>
      <c r="C672" s="3" t="s">
        <v>5077</v>
      </c>
      <c r="D672">
        <v>20000</v>
      </c>
      <c r="E672">
        <v>3562</v>
      </c>
      <c r="F672" t="s">
        <v>8221</v>
      </c>
      <c r="G672" t="s">
        <v>8224</v>
      </c>
      <c r="H672" t="s">
        <v>8246</v>
      </c>
      <c r="I672">
        <v>1461301574</v>
      </c>
      <c r="J672">
        <v>1456121174</v>
      </c>
      <c r="K672" t="b">
        <v>0</v>
      </c>
      <c r="L672">
        <v>81</v>
      </c>
      <c r="M672" t="b">
        <v>0</v>
      </c>
      <c r="N672" t="s">
        <v>8273</v>
      </c>
      <c r="O672" s="6">
        <f t="shared" si="60"/>
        <v>0.18</v>
      </c>
      <c r="P672">
        <f t="shared" si="61"/>
        <v>43.98</v>
      </c>
      <c r="Q672" t="str">
        <f t="shared" si="62"/>
        <v>technology</v>
      </c>
      <c r="R672" t="str">
        <f t="shared" si="63"/>
        <v>wearables</v>
      </c>
      <c r="S672" s="9">
        <f t="shared" si="64"/>
        <v>42422.254328703704</v>
      </c>
      <c r="T672" s="8">
        <f t="shared" si="65"/>
        <v>42482.21266203704</v>
      </c>
    </row>
    <row r="673" spans="1:20" ht="43.2">
      <c r="A673">
        <v>1094</v>
      </c>
      <c r="B673" s="3" t="s">
        <v>1095</v>
      </c>
      <c r="C673" s="3" t="s">
        <v>5204</v>
      </c>
      <c r="D673">
        <v>18000</v>
      </c>
      <c r="E673">
        <v>3294.01</v>
      </c>
      <c r="F673" t="s">
        <v>8221</v>
      </c>
      <c r="G673" t="s">
        <v>8224</v>
      </c>
      <c r="H673" t="s">
        <v>8246</v>
      </c>
      <c r="I673">
        <v>1318180033</v>
      </c>
      <c r="J673">
        <v>1315588033</v>
      </c>
      <c r="K673" t="b">
        <v>0</v>
      </c>
      <c r="L673">
        <v>27</v>
      </c>
      <c r="M673" t="b">
        <v>0</v>
      </c>
      <c r="N673" t="s">
        <v>8282</v>
      </c>
      <c r="O673" s="6">
        <f t="shared" si="60"/>
        <v>0.18</v>
      </c>
      <c r="P673">
        <f t="shared" si="61"/>
        <v>122</v>
      </c>
      <c r="Q673" t="str">
        <f t="shared" si="62"/>
        <v>games</v>
      </c>
      <c r="R673" t="str">
        <f t="shared" si="63"/>
        <v>video games</v>
      </c>
      <c r="S673" s="9">
        <f t="shared" si="64"/>
        <v>40795.71334490741</v>
      </c>
      <c r="T673" s="8">
        <f t="shared" si="65"/>
        <v>40825.71334490741</v>
      </c>
    </row>
    <row r="674" spans="1:20" ht="43.2">
      <c r="A674">
        <v>1096</v>
      </c>
      <c r="B674" s="3" t="s">
        <v>1097</v>
      </c>
      <c r="C674" s="3" t="s">
        <v>5206</v>
      </c>
      <c r="D674">
        <v>12000</v>
      </c>
      <c r="E674">
        <v>2152</v>
      </c>
      <c r="F674" t="s">
        <v>8221</v>
      </c>
      <c r="G674" t="s">
        <v>8224</v>
      </c>
      <c r="H674" t="s">
        <v>8246</v>
      </c>
      <c r="I674">
        <v>1412393400</v>
      </c>
      <c r="J674">
        <v>1409747154</v>
      </c>
      <c r="K674" t="b">
        <v>0</v>
      </c>
      <c r="L674">
        <v>29</v>
      </c>
      <c r="M674" t="b">
        <v>0</v>
      </c>
      <c r="N674" t="s">
        <v>8282</v>
      </c>
      <c r="O674" s="6">
        <f t="shared" si="60"/>
        <v>0.18</v>
      </c>
      <c r="P674">
        <f t="shared" si="61"/>
        <v>74.209999999999994</v>
      </c>
      <c r="Q674" t="str">
        <f t="shared" si="62"/>
        <v>games</v>
      </c>
      <c r="R674" t="str">
        <f t="shared" si="63"/>
        <v>video games</v>
      </c>
      <c r="S674" s="9">
        <f t="shared" si="64"/>
        <v>41885.51798611111</v>
      </c>
      <c r="T674" s="8">
        <f t="shared" si="65"/>
        <v>41916.145833333336</v>
      </c>
    </row>
    <row r="675" spans="1:20" ht="57.6">
      <c r="A675">
        <v>1238</v>
      </c>
      <c r="B675" s="3" t="s">
        <v>1239</v>
      </c>
      <c r="C675" s="3" t="s">
        <v>5348</v>
      </c>
      <c r="D675">
        <v>1000</v>
      </c>
      <c r="E675">
        <v>178</v>
      </c>
      <c r="F675" t="s">
        <v>8220</v>
      </c>
      <c r="G675" t="s">
        <v>8224</v>
      </c>
      <c r="H675" t="s">
        <v>8246</v>
      </c>
      <c r="I675">
        <v>1312641536</v>
      </c>
      <c r="J675">
        <v>1310049536</v>
      </c>
      <c r="K675" t="b">
        <v>0</v>
      </c>
      <c r="L675">
        <v>3</v>
      </c>
      <c r="M675" t="b">
        <v>0</v>
      </c>
      <c r="N675" t="s">
        <v>8286</v>
      </c>
      <c r="O675" s="6">
        <f t="shared" si="60"/>
        <v>0.18</v>
      </c>
      <c r="P675">
        <f t="shared" si="61"/>
        <v>59.33</v>
      </c>
      <c r="Q675" t="str">
        <f t="shared" si="62"/>
        <v>music</v>
      </c>
      <c r="R675" t="str">
        <f t="shared" si="63"/>
        <v>world music</v>
      </c>
      <c r="S675" s="9">
        <f t="shared" si="64"/>
        <v>40731.61037037037</v>
      </c>
      <c r="T675" s="8">
        <f t="shared" si="65"/>
        <v>40761.61037037037</v>
      </c>
    </row>
    <row r="676" spans="1:20" ht="43.2">
      <c r="A676">
        <v>1415</v>
      </c>
      <c r="B676" s="3" t="s">
        <v>1416</v>
      </c>
      <c r="C676" s="3" t="s">
        <v>5525</v>
      </c>
      <c r="D676">
        <v>4400</v>
      </c>
      <c r="E676">
        <v>800</v>
      </c>
      <c r="F676" t="s">
        <v>8221</v>
      </c>
      <c r="G676" t="s">
        <v>8224</v>
      </c>
      <c r="H676" t="s">
        <v>8246</v>
      </c>
      <c r="I676">
        <v>1439741591</v>
      </c>
      <c r="J676">
        <v>1436285591</v>
      </c>
      <c r="K676" t="b">
        <v>0</v>
      </c>
      <c r="L676">
        <v>9</v>
      </c>
      <c r="M676" t="b">
        <v>0</v>
      </c>
      <c r="N676" t="s">
        <v>8287</v>
      </c>
      <c r="O676" s="6">
        <f t="shared" si="60"/>
        <v>0.18</v>
      </c>
      <c r="P676">
        <f t="shared" si="61"/>
        <v>88.89</v>
      </c>
      <c r="Q676" t="str">
        <f t="shared" si="62"/>
        <v>publishing</v>
      </c>
      <c r="R676" t="str">
        <f t="shared" si="63"/>
        <v>translations</v>
      </c>
      <c r="S676" s="9">
        <f t="shared" si="64"/>
        <v>42192.675821759258</v>
      </c>
      <c r="T676" s="8">
        <f t="shared" si="65"/>
        <v>42232.675821759258</v>
      </c>
    </row>
    <row r="677" spans="1:20" ht="43.2">
      <c r="A677">
        <v>2677</v>
      </c>
      <c r="B677" s="3" t="s">
        <v>2677</v>
      </c>
      <c r="C677" s="3" t="s">
        <v>6787</v>
      </c>
      <c r="D677">
        <v>19500</v>
      </c>
      <c r="E677">
        <v>3415</v>
      </c>
      <c r="F677" t="s">
        <v>8221</v>
      </c>
      <c r="G677" t="s">
        <v>8224</v>
      </c>
      <c r="H677" t="s">
        <v>8246</v>
      </c>
      <c r="I677">
        <v>1404348143</v>
      </c>
      <c r="J677">
        <v>1401756143</v>
      </c>
      <c r="K677" t="b">
        <v>0</v>
      </c>
      <c r="L677">
        <v>27</v>
      </c>
      <c r="M677" t="b">
        <v>0</v>
      </c>
      <c r="N677" t="s">
        <v>8302</v>
      </c>
      <c r="O677" s="6">
        <f t="shared" si="60"/>
        <v>0.18</v>
      </c>
      <c r="P677">
        <f t="shared" si="61"/>
        <v>126.48</v>
      </c>
      <c r="Q677" t="str">
        <f t="shared" si="62"/>
        <v>technology</v>
      </c>
      <c r="R677" t="str">
        <f t="shared" si="63"/>
        <v>makerspaces</v>
      </c>
      <c r="S677" s="9">
        <f t="shared" si="64"/>
        <v>41793.029432870375</v>
      </c>
      <c r="T677" s="8">
        <f t="shared" si="65"/>
        <v>41823.029432870375</v>
      </c>
    </row>
    <row r="678" spans="1:20" ht="43.2">
      <c r="A678">
        <v>2905</v>
      </c>
      <c r="B678" s="3" t="s">
        <v>2905</v>
      </c>
      <c r="C678" s="3" t="s">
        <v>7015</v>
      </c>
      <c r="D678">
        <v>3500</v>
      </c>
      <c r="E678">
        <v>622</v>
      </c>
      <c r="F678" t="s">
        <v>8221</v>
      </c>
      <c r="G678" t="s">
        <v>8224</v>
      </c>
      <c r="H678" t="s">
        <v>8246</v>
      </c>
      <c r="I678">
        <v>1473211313</v>
      </c>
      <c r="J678">
        <v>1472001713</v>
      </c>
      <c r="K678" t="b">
        <v>0</v>
      </c>
      <c r="L678">
        <v>17</v>
      </c>
      <c r="M678" t="b">
        <v>0</v>
      </c>
      <c r="N678" t="s">
        <v>8271</v>
      </c>
      <c r="O678" s="6">
        <f t="shared" si="60"/>
        <v>0.18</v>
      </c>
      <c r="P678">
        <f t="shared" si="61"/>
        <v>36.590000000000003</v>
      </c>
      <c r="Q678" t="str">
        <f t="shared" si="62"/>
        <v>theater</v>
      </c>
      <c r="R678" t="str">
        <f t="shared" si="63"/>
        <v>plays</v>
      </c>
      <c r="S678" s="9">
        <f t="shared" si="64"/>
        <v>42606.056863425925</v>
      </c>
      <c r="T678" s="8">
        <f t="shared" si="65"/>
        <v>42620.056863425925</v>
      </c>
    </row>
    <row r="679" spans="1:20" ht="28.8">
      <c r="A679">
        <v>3738</v>
      </c>
      <c r="B679" s="3" t="s">
        <v>3735</v>
      </c>
      <c r="C679" s="3" t="s">
        <v>7848</v>
      </c>
      <c r="D679">
        <v>1500</v>
      </c>
      <c r="E679">
        <v>270</v>
      </c>
      <c r="F679" t="s">
        <v>8221</v>
      </c>
      <c r="G679" t="s">
        <v>8225</v>
      </c>
      <c r="H679" t="s">
        <v>8247</v>
      </c>
      <c r="I679">
        <v>1405461600</v>
      </c>
      <c r="J679">
        <v>1403562705</v>
      </c>
      <c r="K679" t="b">
        <v>0</v>
      </c>
      <c r="L679">
        <v>6</v>
      </c>
      <c r="M679" t="b">
        <v>0</v>
      </c>
      <c r="N679" t="s">
        <v>8271</v>
      </c>
      <c r="O679" s="6">
        <f t="shared" si="60"/>
        <v>0.18</v>
      </c>
      <c r="P679">
        <f t="shared" si="61"/>
        <v>45</v>
      </c>
      <c r="Q679" t="str">
        <f t="shared" si="62"/>
        <v>theater</v>
      </c>
      <c r="R679" t="str">
        <f t="shared" si="63"/>
        <v>plays</v>
      </c>
      <c r="S679" s="9">
        <f t="shared" si="64"/>
        <v>41813.938715277778</v>
      </c>
      <c r="T679" s="8">
        <f t="shared" si="65"/>
        <v>41835.916666666664</v>
      </c>
    </row>
    <row r="680" spans="1:20" ht="43.2">
      <c r="A680">
        <v>3740</v>
      </c>
      <c r="B680" s="3" t="s">
        <v>3737</v>
      </c>
      <c r="C680" s="3" t="s">
        <v>7850</v>
      </c>
      <c r="D680">
        <v>2000</v>
      </c>
      <c r="E680">
        <v>358</v>
      </c>
      <c r="F680" t="s">
        <v>8221</v>
      </c>
      <c r="G680" t="s">
        <v>8224</v>
      </c>
      <c r="H680" t="s">
        <v>8246</v>
      </c>
      <c r="I680">
        <v>1407808438</v>
      </c>
      <c r="J680">
        <v>1405217355</v>
      </c>
      <c r="K680" t="b">
        <v>0</v>
      </c>
      <c r="L680">
        <v>14</v>
      </c>
      <c r="M680" t="b">
        <v>0</v>
      </c>
      <c r="N680" t="s">
        <v>8271</v>
      </c>
      <c r="O680" s="6">
        <f t="shared" si="60"/>
        <v>0.18</v>
      </c>
      <c r="P680">
        <f t="shared" si="61"/>
        <v>25.57</v>
      </c>
      <c r="Q680" t="str">
        <f t="shared" si="62"/>
        <v>theater</v>
      </c>
      <c r="R680" t="str">
        <f t="shared" si="63"/>
        <v>plays</v>
      </c>
      <c r="S680" s="9">
        <f t="shared" si="64"/>
        <v>41833.089756944442</v>
      </c>
      <c r="T680" s="8">
        <f t="shared" si="65"/>
        <v>41863.079143518517</v>
      </c>
    </row>
    <row r="681" spans="1:20" ht="43.2">
      <c r="A681">
        <v>3860</v>
      </c>
      <c r="B681" s="3" t="s">
        <v>3857</v>
      </c>
      <c r="C681" s="3" t="s">
        <v>7969</v>
      </c>
      <c r="D681">
        <v>6000</v>
      </c>
      <c r="E681">
        <v>1060</v>
      </c>
      <c r="F681" t="s">
        <v>8221</v>
      </c>
      <c r="G681" t="s">
        <v>8224</v>
      </c>
      <c r="H681" t="s">
        <v>8246</v>
      </c>
      <c r="I681">
        <v>1407858710</v>
      </c>
      <c r="J681">
        <v>1405266710</v>
      </c>
      <c r="K681" t="b">
        <v>0</v>
      </c>
      <c r="L681">
        <v>13</v>
      </c>
      <c r="M681" t="b">
        <v>0</v>
      </c>
      <c r="N681" t="s">
        <v>8271</v>
      </c>
      <c r="O681" s="6">
        <f t="shared" si="60"/>
        <v>0.18</v>
      </c>
      <c r="P681">
        <f t="shared" si="61"/>
        <v>81.540000000000006</v>
      </c>
      <c r="Q681" t="str">
        <f t="shared" si="62"/>
        <v>theater</v>
      </c>
      <c r="R681" t="str">
        <f t="shared" si="63"/>
        <v>plays</v>
      </c>
      <c r="S681" s="9">
        <f t="shared" si="64"/>
        <v>41833.660995370374</v>
      </c>
      <c r="T681" s="8">
        <f t="shared" si="65"/>
        <v>41863.660995370374</v>
      </c>
    </row>
    <row r="682" spans="1:20" ht="43.2">
      <c r="A682">
        <v>3897</v>
      </c>
      <c r="B682" s="3" t="s">
        <v>3894</v>
      </c>
      <c r="C682" s="3" t="s">
        <v>8005</v>
      </c>
      <c r="D682">
        <v>2500</v>
      </c>
      <c r="E682">
        <v>440</v>
      </c>
      <c r="F682" t="s">
        <v>8221</v>
      </c>
      <c r="G682" t="s">
        <v>8228</v>
      </c>
      <c r="H682" t="s">
        <v>8250</v>
      </c>
      <c r="I682">
        <v>1420750683</v>
      </c>
      <c r="J682">
        <v>1418158683</v>
      </c>
      <c r="K682" t="b">
        <v>0</v>
      </c>
      <c r="L682">
        <v>10</v>
      </c>
      <c r="M682" t="b">
        <v>0</v>
      </c>
      <c r="N682" t="s">
        <v>8271</v>
      </c>
      <c r="O682" s="6">
        <f t="shared" si="60"/>
        <v>0.18</v>
      </c>
      <c r="P682">
        <f t="shared" si="61"/>
        <v>44</v>
      </c>
      <c r="Q682" t="str">
        <f t="shared" si="62"/>
        <v>theater</v>
      </c>
      <c r="R682" t="str">
        <f t="shared" si="63"/>
        <v>plays</v>
      </c>
      <c r="S682" s="9">
        <f t="shared" si="64"/>
        <v>41982.87364583333</v>
      </c>
      <c r="T682" s="8">
        <f t="shared" si="65"/>
        <v>42012.87364583333</v>
      </c>
    </row>
    <row r="683" spans="1:20" ht="57.6">
      <c r="A683">
        <v>3980</v>
      </c>
      <c r="B683" s="3" t="s">
        <v>3977</v>
      </c>
      <c r="C683" s="3" t="s">
        <v>8087</v>
      </c>
      <c r="D683">
        <v>2500</v>
      </c>
      <c r="E683">
        <v>450</v>
      </c>
      <c r="F683" t="s">
        <v>8221</v>
      </c>
      <c r="G683" t="s">
        <v>8224</v>
      </c>
      <c r="H683" t="s">
        <v>8246</v>
      </c>
      <c r="I683">
        <v>1404570147</v>
      </c>
      <c r="J683">
        <v>1401978147</v>
      </c>
      <c r="K683" t="b">
        <v>0</v>
      </c>
      <c r="L683">
        <v>7</v>
      </c>
      <c r="M683" t="b">
        <v>0</v>
      </c>
      <c r="N683" t="s">
        <v>8271</v>
      </c>
      <c r="O683" s="6">
        <f t="shared" si="60"/>
        <v>0.18</v>
      </c>
      <c r="P683">
        <f t="shared" si="61"/>
        <v>64.290000000000006</v>
      </c>
      <c r="Q683" t="str">
        <f t="shared" si="62"/>
        <v>theater</v>
      </c>
      <c r="R683" t="str">
        <f t="shared" si="63"/>
        <v>plays</v>
      </c>
      <c r="S683" s="9">
        <f t="shared" si="64"/>
        <v>41795.598923611113</v>
      </c>
      <c r="T683" s="8">
        <f t="shared" si="65"/>
        <v>41825.598923611113</v>
      </c>
    </row>
    <row r="684" spans="1:20" ht="43.2">
      <c r="A684">
        <v>4048</v>
      </c>
      <c r="B684" s="3" t="s">
        <v>4044</v>
      </c>
      <c r="C684" s="3" t="s">
        <v>8152</v>
      </c>
      <c r="D684">
        <v>17000</v>
      </c>
      <c r="E684">
        <v>3001</v>
      </c>
      <c r="F684" t="s">
        <v>8221</v>
      </c>
      <c r="G684" t="s">
        <v>8225</v>
      </c>
      <c r="H684" t="s">
        <v>8247</v>
      </c>
      <c r="I684">
        <v>1460373187</v>
      </c>
      <c r="J684">
        <v>1457352787</v>
      </c>
      <c r="K684" t="b">
        <v>0</v>
      </c>
      <c r="L684">
        <v>91</v>
      </c>
      <c r="M684" t="b">
        <v>0</v>
      </c>
      <c r="N684" t="s">
        <v>8271</v>
      </c>
      <c r="O684" s="6">
        <f t="shared" si="60"/>
        <v>0.18</v>
      </c>
      <c r="P684">
        <f t="shared" si="61"/>
        <v>32.979999999999997</v>
      </c>
      <c r="Q684" t="str">
        <f t="shared" si="62"/>
        <v>theater</v>
      </c>
      <c r="R684" t="str">
        <f t="shared" si="63"/>
        <v>plays</v>
      </c>
      <c r="S684" s="9">
        <f t="shared" si="64"/>
        <v>42436.509108796294</v>
      </c>
      <c r="T684" s="8">
        <f t="shared" si="65"/>
        <v>42471.467442129629</v>
      </c>
    </row>
    <row r="685" spans="1:20" ht="43.2">
      <c r="A685">
        <v>4055</v>
      </c>
      <c r="B685" s="3" t="s">
        <v>4051</v>
      </c>
      <c r="C685" s="3" t="s">
        <v>8159</v>
      </c>
      <c r="D685">
        <v>5000</v>
      </c>
      <c r="E685">
        <v>881</v>
      </c>
      <c r="F685" t="s">
        <v>8221</v>
      </c>
      <c r="G685" t="s">
        <v>8225</v>
      </c>
      <c r="H685" t="s">
        <v>8247</v>
      </c>
      <c r="I685">
        <v>1403192031</v>
      </c>
      <c r="J685">
        <v>1400600031</v>
      </c>
      <c r="K685" t="b">
        <v>0</v>
      </c>
      <c r="L685">
        <v>21</v>
      </c>
      <c r="M685" t="b">
        <v>0</v>
      </c>
      <c r="N685" t="s">
        <v>8271</v>
      </c>
      <c r="O685" s="6">
        <f t="shared" si="60"/>
        <v>0.18</v>
      </c>
      <c r="P685">
        <f t="shared" si="61"/>
        <v>41.95</v>
      </c>
      <c r="Q685" t="str">
        <f t="shared" si="62"/>
        <v>theater</v>
      </c>
      <c r="R685" t="str">
        <f t="shared" si="63"/>
        <v>plays</v>
      </c>
      <c r="S685" s="9">
        <f t="shared" si="64"/>
        <v>41779.648506944446</v>
      </c>
      <c r="T685" s="8">
        <f t="shared" si="65"/>
        <v>41809.648506944446</v>
      </c>
    </row>
    <row r="686" spans="1:20" ht="43.2">
      <c r="A686">
        <v>626</v>
      </c>
      <c r="B686" s="3" t="s">
        <v>627</v>
      </c>
      <c r="C686" s="3" t="s">
        <v>4736</v>
      </c>
      <c r="D686">
        <v>25000</v>
      </c>
      <c r="E686">
        <v>4345</v>
      </c>
      <c r="F686" t="s">
        <v>8220</v>
      </c>
      <c r="G686" t="s">
        <v>8224</v>
      </c>
      <c r="H686" t="s">
        <v>8246</v>
      </c>
      <c r="I686">
        <v>1439644920</v>
      </c>
      <c r="J686">
        <v>1436793939</v>
      </c>
      <c r="K686" t="b">
        <v>0</v>
      </c>
      <c r="L686">
        <v>39</v>
      </c>
      <c r="M686" t="b">
        <v>0</v>
      </c>
      <c r="N686" t="s">
        <v>8272</v>
      </c>
      <c r="O686" s="6">
        <f t="shared" si="60"/>
        <v>0.17</v>
      </c>
      <c r="P686">
        <f t="shared" si="61"/>
        <v>111.41</v>
      </c>
      <c r="Q686" t="str">
        <f t="shared" si="62"/>
        <v>technology</v>
      </c>
      <c r="R686" t="str">
        <f t="shared" si="63"/>
        <v>web</v>
      </c>
      <c r="S686" s="9">
        <f t="shared" si="64"/>
        <v>42198.559479166666</v>
      </c>
      <c r="T686" s="8">
        <f t="shared" si="65"/>
        <v>42231.556944444441</v>
      </c>
    </row>
    <row r="687" spans="1:20" ht="43.2">
      <c r="A687">
        <v>940</v>
      </c>
      <c r="B687" s="3" t="s">
        <v>941</v>
      </c>
      <c r="C687" s="3" t="s">
        <v>5050</v>
      </c>
      <c r="D687">
        <v>9000</v>
      </c>
      <c r="E687">
        <v>1544</v>
      </c>
      <c r="F687" t="s">
        <v>8221</v>
      </c>
      <c r="G687" t="s">
        <v>8224</v>
      </c>
      <c r="H687" t="s">
        <v>8246</v>
      </c>
      <c r="I687">
        <v>1439251926</v>
      </c>
      <c r="J687">
        <v>1435363926</v>
      </c>
      <c r="K687" t="b">
        <v>0</v>
      </c>
      <c r="L687">
        <v>14</v>
      </c>
      <c r="M687" t="b">
        <v>0</v>
      </c>
      <c r="N687" t="s">
        <v>8273</v>
      </c>
      <c r="O687" s="6">
        <f t="shared" si="60"/>
        <v>0.17</v>
      </c>
      <c r="P687">
        <f t="shared" si="61"/>
        <v>110.29</v>
      </c>
      <c r="Q687" t="str">
        <f t="shared" si="62"/>
        <v>technology</v>
      </c>
      <c r="R687" t="str">
        <f t="shared" si="63"/>
        <v>wearables</v>
      </c>
      <c r="S687" s="9">
        <f t="shared" si="64"/>
        <v>42182.008402777778</v>
      </c>
      <c r="T687" s="8">
        <f t="shared" si="65"/>
        <v>42227.008402777778</v>
      </c>
    </row>
    <row r="688" spans="1:20" ht="28.8">
      <c r="A688">
        <v>989</v>
      </c>
      <c r="B688" s="3" t="s">
        <v>990</v>
      </c>
      <c r="C688" s="3" t="s">
        <v>5099</v>
      </c>
      <c r="D688">
        <v>10000</v>
      </c>
      <c r="E688">
        <v>1677</v>
      </c>
      <c r="F688" t="s">
        <v>8221</v>
      </c>
      <c r="G688" t="s">
        <v>8224</v>
      </c>
      <c r="H688" t="s">
        <v>8246</v>
      </c>
      <c r="I688">
        <v>1475101495</v>
      </c>
      <c r="J688">
        <v>1472509495</v>
      </c>
      <c r="K688" t="b">
        <v>0</v>
      </c>
      <c r="L688">
        <v>32</v>
      </c>
      <c r="M688" t="b">
        <v>0</v>
      </c>
      <c r="N688" t="s">
        <v>8273</v>
      </c>
      <c r="O688" s="6">
        <f t="shared" si="60"/>
        <v>0.17</v>
      </c>
      <c r="P688">
        <f t="shared" si="61"/>
        <v>52.41</v>
      </c>
      <c r="Q688" t="str">
        <f t="shared" si="62"/>
        <v>technology</v>
      </c>
      <c r="R688" t="str">
        <f t="shared" si="63"/>
        <v>wearables</v>
      </c>
      <c r="S688" s="9">
        <f t="shared" si="64"/>
        <v>42611.933969907404</v>
      </c>
      <c r="T688" s="8">
        <f t="shared" si="65"/>
        <v>42641.933969907404</v>
      </c>
    </row>
    <row r="689" spans="1:20" ht="43.2">
      <c r="A689">
        <v>1990</v>
      </c>
      <c r="B689" s="3" t="s">
        <v>1991</v>
      </c>
      <c r="C689" s="3" t="s">
        <v>6100</v>
      </c>
      <c r="D689">
        <v>3000</v>
      </c>
      <c r="E689">
        <v>509</v>
      </c>
      <c r="F689" t="s">
        <v>8221</v>
      </c>
      <c r="G689" t="s">
        <v>8224</v>
      </c>
      <c r="H689" t="s">
        <v>8246</v>
      </c>
      <c r="I689">
        <v>1455338532</v>
      </c>
      <c r="J689">
        <v>1454042532</v>
      </c>
      <c r="K689" t="b">
        <v>0</v>
      </c>
      <c r="L689">
        <v>5</v>
      </c>
      <c r="M689" t="b">
        <v>0</v>
      </c>
      <c r="N689" t="s">
        <v>8296</v>
      </c>
      <c r="O689" s="6">
        <f t="shared" si="60"/>
        <v>0.17</v>
      </c>
      <c r="P689">
        <f t="shared" si="61"/>
        <v>101.8</v>
      </c>
      <c r="Q689" t="str">
        <f t="shared" si="62"/>
        <v>photography</v>
      </c>
      <c r="R689" t="str">
        <f t="shared" si="63"/>
        <v>people</v>
      </c>
      <c r="S689" s="9">
        <f t="shared" si="64"/>
        <v>42398.195972222224</v>
      </c>
      <c r="T689" s="8">
        <f t="shared" si="65"/>
        <v>42413.195972222224</v>
      </c>
    </row>
    <row r="690" spans="1:20" ht="43.2">
      <c r="A690">
        <v>2403</v>
      </c>
      <c r="B690" s="3" t="s">
        <v>2404</v>
      </c>
      <c r="C690" s="3" t="s">
        <v>6513</v>
      </c>
      <c r="D690">
        <v>1200</v>
      </c>
      <c r="E690">
        <v>202</v>
      </c>
      <c r="F690" t="s">
        <v>8221</v>
      </c>
      <c r="G690" t="s">
        <v>8225</v>
      </c>
      <c r="H690" t="s">
        <v>8247</v>
      </c>
      <c r="I690">
        <v>1459368658</v>
      </c>
      <c r="J690">
        <v>1454188258</v>
      </c>
      <c r="K690" t="b">
        <v>0</v>
      </c>
      <c r="L690">
        <v>12</v>
      </c>
      <c r="M690" t="b">
        <v>0</v>
      </c>
      <c r="N690" t="s">
        <v>8284</v>
      </c>
      <c r="O690" s="6">
        <f t="shared" si="60"/>
        <v>0.17</v>
      </c>
      <c r="P690">
        <f t="shared" si="61"/>
        <v>16.829999999999998</v>
      </c>
      <c r="Q690" t="str">
        <f t="shared" si="62"/>
        <v>food</v>
      </c>
      <c r="R690" t="str">
        <f t="shared" si="63"/>
        <v>food trucks</v>
      </c>
      <c r="S690" s="9">
        <f t="shared" si="64"/>
        <v>42399.882615740746</v>
      </c>
      <c r="T690" s="8">
        <f t="shared" si="65"/>
        <v>42459.840949074074</v>
      </c>
    </row>
    <row r="691" spans="1:20" ht="43.2">
      <c r="A691">
        <v>2956</v>
      </c>
      <c r="B691" s="3" t="s">
        <v>2956</v>
      </c>
      <c r="C691" s="3" t="s">
        <v>7066</v>
      </c>
      <c r="D691">
        <v>7900</v>
      </c>
      <c r="E691">
        <v>1322</v>
      </c>
      <c r="F691" t="s">
        <v>8220</v>
      </c>
      <c r="G691" t="s">
        <v>8224</v>
      </c>
      <c r="H691" t="s">
        <v>8246</v>
      </c>
      <c r="I691">
        <v>1462402850</v>
      </c>
      <c r="J691">
        <v>1459810850</v>
      </c>
      <c r="K691" t="b">
        <v>0</v>
      </c>
      <c r="L691">
        <v>20</v>
      </c>
      <c r="M691" t="b">
        <v>0</v>
      </c>
      <c r="N691" t="s">
        <v>8303</v>
      </c>
      <c r="O691" s="6">
        <f t="shared" si="60"/>
        <v>0.17</v>
      </c>
      <c r="P691">
        <f t="shared" si="61"/>
        <v>66.099999999999994</v>
      </c>
      <c r="Q691" t="str">
        <f t="shared" si="62"/>
        <v>theater</v>
      </c>
      <c r="R691" t="str">
        <f t="shared" si="63"/>
        <v>spaces</v>
      </c>
      <c r="S691" s="9">
        <f t="shared" si="64"/>
        <v>42464.958912037036</v>
      </c>
      <c r="T691" s="8">
        <f t="shared" si="65"/>
        <v>42494.958912037036</v>
      </c>
    </row>
    <row r="692" spans="1:20" ht="43.2">
      <c r="A692">
        <v>3097</v>
      </c>
      <c r="B692" s="3" t="s">
        <v>3097</v>
      </c>
      <c r="C692" s="3" t="s">
        <v>7207</v>
      </c>
      <c r="D692">
        <v>10000</v>
      </c>
      <c r="E692">
        <v>1715</v>
      </c>
      <c r="F692" t="s">
        <v>8221</v>
      </c>
      <c r="G692" t="s">
        <v>8225</v>
      </c>
      <c r="H692" t="s">
        <v>8247</v>
      </c>
      <c r="I692">
        <v>1475848800</v>
      </c>
      <c r="J692">
        <v>1474027501</v>
      </c>
      <c r="K692" t="b">
        <v>0</v>
      </c>
      <c r="L692">
        <v>42</v>
      </c>
      <c r="M692" t="b">
        <v>0</v>
      </c>
      <c r="N692" t="s">
        <v>8303</v>
      </c>
      <c r="O692" s="6">
        <f t="shared" si="60"/>
        <v>0.17</v>
      </c>
      <c r="P692">
        <f t="shared" si="61"/>
        <v>40.83</v>
      </c>
      <c r="Q692" t="str">
        <f t="shared" si="62"/>
        <v>theater</v>
      </c>
      <c r="R692" t="str">
        <f t="shared" si="63"/>
        <v>spaces</v>
      </c>
      <c r="S692" s="9">
        <f t="shared" si="64"/>
        <v>42629.503483796296</v>
      </c>
      <c r="T692" s="8">
        <f t="shared" si="65"/>
        <v>42650.583333333328</v>
      </c>
    </row>
    <row r="693" spans="1:20" ht="43.2">
      <c r="A693">
        <v>3890</v>
      </c>
      <c r="B693" s="3" t="s">
        <v>3887</v>
      </c>
      <c r="C693" s="3" t="s">
        <v>7998</v>
      </c>
      <c r="D693">
        <v>15000</v>
      </c>
      <c r="E693">
        <v>2524</v>
      </c>
      <c r="F693" t="s">
        <v>8221</v>
      </c>
      <c r="G693" t="s">
        <v>8224</v>
      </c>
      <c r="H693" t="s">
        <v>8246</v>
      </c>
      <c r="I693">
        <v>1439662344</v>
      </c>
      <c r="J693">
        <v>1434478344</v>
      </c>
      <c r="K693" t="b">
        <v>0</v>
      </c>
      <c r="L693">
        <v>8</v>
      </c>
      <c r="M693" t="b">
        <v>0</v>
      </c>
      <c r="N693" t="s">
        <v>8271</v>
      </c>
      <c r="O693" s="6">
        <f t="shared" si="60"/>
        <v>0.17</v>
      </c>
      <c r="P693">
        <f t="shared" si="61"/>
        <v>315.5</v>
      </c>
      <c r="Q693" t="str">
        <f t="shared" si="62"/>
        <v>theater</v>
      </c>
      <c r="R693" t="str">
        <f t="shared" si="63"/>
        <v>plays</v>
      </c>
      <c r="S693" s="9">
        <f t="shared" si="64"/>
        <v>42171.758611111116</v>
      </c>
      <c r="T693" s="8">
        <f t="shared" si="65"/>
        <v>42231.758611111116</v>
      </c>
    </row>
    <row r="694" spans="1:20" ht="43.2">
      <c r="A694">
        <v>3996</v>
      </c>
      <c r="B694" s="3" t="s">
        <v>3992</v>
      </c>
      <c r="C694" s="3" t="s">
        <v>8102</v>
      </c>
      <c r="D694">
        <v>3000</v>
      </c>
      <c r="E694">
        <v>497</v>
      </c>
      <c r="F694" t="s">
        <v>8221</v>
      </c>
      <c r="G694" t="s">
        <v>8224</v>
      </c>
      <c r="H694" t="s">
        <v>8246</v>
      </c>
      <c r="I694">
        <v>1416499440</v>
      </c>
      <c r="J694">
        <v>1415341464</v>
      </c>
      <c r="K694" t="b">
        <v>0</v>
      </c>
      <c r="L694">
        <v>17</v>
      </c>
      <c r="M694" t="b">
        <v>0</v>
      </c>
      <c r="N694" t="s">
        <v>8271</v>
      </c>
      <c r="O694" s="6">
        <f t="shared" si="60"/>
        <v>0.17</v>
      </c>
      <c r="P694">
        <f t="shared" si="61"/>
        <v>29.24</v>
      </c>
      <c r="Q694" t="str">
        <f t="shared" si="62"/>
        <v>theater</v>
      </c>
      <c r="R694" t="str">
        <f t="shared" si="63"/>
        <v>plays</v>
      </c>
      <c r="S694" s="9">
        <f t="shared" si="64"/>
        <v>41950.266944444447</v>
      </c>
      <c r="T694" s="8">
        <f t="shared" si="65"/>
        <v>41963.669444444444</v>
      </c>
    </row>
    <row r="695" spans="1:20" ht="43.2">
      <c r="A695">
        <v>3999</v>
      </c>
      <c r="B695" s="3" t="s">
        <v>3995</v>
      </c>
      <c r="C695" s="3" t="s">
        <v>8105</v>
      </c>
      <c r="D695">
        <v>7000</v>
      </c>
      <c r="E695">
        <v>1156</v>
      </c>
      <c r="F695" t="s">
        <v>8221</v>
      </c>
      <c r="G695" t="s">
        <v>8224</v>
      </c>
      <c r="H695" t="s">
        <v>8246</v>
      </c>
      <c r="I695">
        <v>1409514709</v>
      </c>
      <c r="J695">
        <v>1406058798</v>
      </c>
      <c r="K695" t="b">
        <v>0</v>
      </c>
      <c r="L695">
        <v>14</v>
      </c>
      <c r="M695" t="b">
        <v>0</v>
      </c>
      <c r="N695" t="s">
        <v>8271</v>
      </c>
      <c r="O695" s="6">
        <f t="shared" si="60"/>
        <v>0.17</v>
      </c>
      <c r="P695">
        <f t="shared" si="61"/>
        <v>82.57</v>
      </c>
      <c r="Q695" t="str">
        <f t="shared" si="62"/>
        <v>theater</v>
      </c>
      <c r="R695" t="str">
        <f t="shared" si="63"/>
        <v>plays</v>
      </c>
      <c r="S695" s="9">
        <f t="shared" si="64"/>
        <v>41842.828680555554</v>
      </c>
      <c r="T695" s="8">
        <f t="shared" si="65"/>
        <v>41882.827650462961</v>
      </c>
    </row>
    <row r="696" spans="1:20" ht="43.2">
      <c r="A696">
        <v>4020</v>
      </c>
      <c r="B696" s="3" t="s">
        <v>4016</v>
      </c>
      <c r="C696" s="3" t="s">
        <v>8125</v>
      </c>
      <c r="D696">
        <v>600</v>
      </c>
      <c r="E696">
        <v>100</v>
      </c>
      <c r="F696" t="s">
        <v>8221</v>
      </c>
      <c r="G696" t="s">
        <v>8224</v>
      </c>
      <c r="H696" t="s">
        <v>8246</v>
      </c>
      <c r="I696">
        <v>1427168099</v>
      </c>
      <c r="J696">
        <v>1424579699</v>
      </c>
      <c r="K696" t="b">
        <v>0</v>
      </c>
      <c r="L696">
        <v>3</v>
      </c>
      <c r="M696" t="b">
        <v>0</v>
      </c>
      <c r="N696" t="s">
        <v>8271</v>
      </c>
      <c r="O696" s="6">
        <f t="shared" si="60"/>
        <v>0.17</v>
      </c>
      <c r="P696">
        <f t="shared" si="61"/>
        <v>33.33</v>
      </c>
      <c r="Q696" t="str">
        <f t="shared" si="62"/>
        <v>theater</v>
      </c>
      <c r="R696" t="str">
        <f t="shared" si="63"/>
        <v>plays</v>
      </c>
      <c r="S696" s="9">
        <f t="shared" si="64"/>
        <v>42057.190960648149</v>
      </c>
      <c r="T696" s="8">
        <f t="shared" si="65"/>
        <v>42087.149293981478</v>
      </c>
    </row>
    <row r="697" spans="1:20" ht="43.2">
      <c r="A697">
        <v>4070</v>
      </c>
      <c r="B697" s="3" t="s">
        <v>4066</v>
      </c>
      <c r="C697" s="3" t="s">
        <v>8173</v>
      </c>
      <c r="D697">
        <v>1000</v>
      </c>
      <c r="E697">
        <v>165</v>
      </c>
      <c r="F697" t="s">
        <v>8221</v>
      </c>
      <c r="G697" t="s">
        <v>8224</v>
      </c>
      <c r="H697" t="s">
        <v>8246</v>
      </c>
      <c r="I697">
        <v>1425178800</v>
      </c>
      <c r="J697">
        <v>1422374420</v>
      </c>
      <c r="K697" t="b">
        <v>0</v>
      </c>
      <c r="L697">
        <v>6</v>
      </c>
      <c r="M697" t="b">
        <v>0</v>
      </c>
      <c r="N697" t="s">
        <v>8271</v>
      </c>
      <c r="O697" s="6">
        <f t="shared" si="60"/>
        <v>0.17</v>
      </c>
      <c r="P697">
        <f t="shared" si="61"/>
        <v>27.5</v>
      </c>
      <c r="Q697" t="str">
        <f t="shared" si="62"/>
        <v>theater</v>
      </c>
      <c r="R697" t="str">
        <f t="shared" si="63"/>
        <v>plays</v>
      </c>
      <c r="S697" s="9">
        <f t="shared" si="64"/>
        <v>42031.666898148149</v>
      </c>
      <c r="T697" s="8">
        <f t="shared" si="65"/>
        <v>42064.125</v>
      </c>
    </row>
    <row r="698" spans="1:20" ht="43.2">
      <c r="A698">
        <v>162</v>
      </c>
      <c r="B698" s="3" t="s">
        <v>164</v>
      </c>
      <c r="C698" s="3" t="s">
        <v>4272</v>
      </c>
      <c r="D698">
        <v>2800</v>
      </c>
      <c r="E698">
        <v>435</v>
      </c>
      <c r="F698" t="s">
        <v>8221</v>
      </c>
      <c r="G698" t="s">
        <v>8224</v>
      </c>
      <c r="H698" t="s">
        <v>8246</v>
      </c>
      <c r="I698">
        <v>1408232520</v>
      </c>
      <c r="J698">
        <v>1405393356</v>
      </c>
      <c r="K698" t="b">
        <v>0</v>
      </c>
      <c r="L698">
        <v>10</v>
      </c>
      <c r="M698" t="b">
        <v>0</v>
      </c>
      <c r="N698" t="s">
        <v>8268</v>
      </c>
      <c r="O698" s="6">
        <f t="shared" ref="O698:O761" si="66">ROUND((E698/D698),2)</f>
        <v>0.16</v>
      </c>
      <c r="P698">
        <f t="shared" ref="P698:P761" si="67">IF(L698&gt;0,ROUND(E698/L698,2),0)</f>
        <v>43.5</v>
      </c>
      <c r="Q698" t="str">
        <f t="shared" ref="Q698:Q761" si="68">LEFT(N698, SEARCH("/",N698,1)-1)</f>
        <v>film &amp; video</v>
      </c>
      <c r="R698" t="str">
        <f t="shared" ref="R698:R761" si="69">RIGHT(N698,LEN(N698)-SEARCH("/",N698,1))</f>
        <v>drama</v>
      </c>
      <c r="S698" s="9">
        <f t="shared" ref="S698:S761" si="70">(J698/86400)+DATE(1970,1,1)</f>
        <v>41835.126805555556</v>
      </c>
      <c r="T698" s="8">
        <f t="shared" ref="T698:T761" si="71">(I698/86400)+DATE(1970,1,1)</f>
        <v>41867.987500000003</v>
      </c>
    </row>
    <row r="699" spans="1:20" ht="43.2">
      <c r="A699">
        <v>187</v>
      </c>
      <c r="B699" s="3" t="s">
        <v>189</v>
      </c>
      <c r="C699" s="3" t="s">
        <v>4297</v>
      </c>
      <c r="D699">
        <v>5000</v>
      </c>
      <c r="E699">
        <v>800</v>
      </c>
      <c r="F699" t="s">
        <v>8221</v>
      </c>
      <c r="G699" t="s">
        <v>8224</v>
      </c>
      <c r="H699" t="s">
        <v>8246</v>
      </c>
      <c r="I699">
        <v>1437461940</v>
      </c>
      <c r="J699">
        <v>1435383457</v>
      </c>
      <c r="K699" t="b">
        <v>0</v>
      </c>
      <c r="L699">
        <v>5</v>
      </c>
      <c r="M699" t="b">
        <v>0</v>
      </c>
      <c r="N699" t="s">
        <v>8268</v>
      </c>
      <c r="O699" s="6">
        <f t="shared" si="66"/>
        <v>0.16</v>
      </c>
      <c r="P699">
        <f t="shared" si="67"/>
        <v>160</v>
      </c>
      <c r="Q699" t="str">
        <f t="shared" si="68"/>
        <v>film &amp; video</v>
      </c>
      <c r="R699" t="str">
        <f t="shared" si="69"/>
        <v>drama</v>
      </c>
      <c r="S699" s="9">
        <f t="shared" si="70"/>
        <v>42182.234456018516</v>
      </c>
      <c r="T699" s="8">
        <f t="shared" si="71"/>
        <v>42206.290972222225</v>
      </c>
    </row>
    <row r="700" spans="1:20" ht="43.2">
      <c r="A700">
        <v>205</v>
      </c>
      <c r="B700" s="3" t="s">
        <v>207</v>
      </c>
      <c r="C700" s="3" t="s">
        <v>4315</v>
      </c>
      <c r="D700">
        <v>8000</v>
      </c>
      <c r="E700">
        <v>1300</v>
      </c>
      <c r="F700" t="s">
        <v>8221</v>
      </c>
      <c r="G700" t="s">
        <v>8224</v>
      </c>
      <c r="H700" t="s">
        <v>8246</v>
      </c>
      <c r="I700">
        <v>1444144222</v>
      </c>
      <c r="J700">
        <v>1441120222</v>
      </c>
      <c r="K700" t="b">
        <v>0</v>
      </c>
      <c r="L700">
        <v>17</v>
      </c>
      <c r="M700" t="b">
        <v>0</v>
      </c>
      <c r="N700" t="s">
        <v>8268</v>
      </c>
      <c r="O700" s="6">
        <f t="shared" si="66"/>
        <v>0.16</v>
      </c>
      <c r="P700">
        <f t="shared" si="67"/>
        <v>76.47</v>
      </c>
      <c r="Q700" t="str">
        <f t="shared" si="68"/>
        <v>film &amp; video</v>
      </c>
      <c r="R700" t="str">
        <f t="shared" si="69"/>
        <v>drama</v>
      </c>
      <c r="S700" s="9">
        <f t="shared" si="70"/>
        <v>42248.632199074069</v>
      </c>
      <c r="T700" s="8">
        <f t="shared" si="71"/>
        <v>42283.632199074069</v>
      </c>
    </row>
    <row r="701" spans="1:20" ht="43.2">
      <c r="A701">
        <v>1003</v>
      </c>
      <c r="B701" s="3" t="s">
        <v>1004</v>
      </c>
      <c r="C701" s="3" t="s">
        <v>5113</v>
      </c>
      <c r="D701">
        <v>20000</v>
      </c>
      <c r="E701">
        <v>3211</v>
      </c>
      <c r="F701" t="s">
        <v>8220</v>
      </c>
      <c r="G701" t="s">
        <v>8230</v>
      </c>
      <c r="H701" t="s">
        <v>8249</v>
      </c>
      <c r="I701">
        <v>1489680061</v>
      </c>
      <c r="J701">
        <v>1487091661</v>
      </c>
      <c r="K701" t="b">
        <v>0</v>
      </c>
      <c r="L701">
        <v>15</v>
      </c>
      <c r="M701" t="b">
        <v>0</v>
      </c>
      <c r="N701" t="s">
        <v>8273</v>
      </c>
      <c r="O701" s="6">
        <f t="shared" si="66"/>
        <v>0.16</v>
      </c>
      <c r="P701">
        <f t="shared" si="67"/>
        <v>214.07</v>
      </c>
      <c r="Q701" t="str">
        <f t="shared" si="68"/>
        <v>technology</v>
      </c>
      <c r="R701" t="str">
        <f t="shared" si="69"/>
        <v>wearables</v>
      </c>
      <c r="S701" s="9">
        <f t="shared" si="70"/>
        <v>42780.709039351852</v>
      </c>
      <c r="T701" s="8">
        <f t="shared" si="71"/>
        <v>42810.667372685188</v>
      </c>
    </row>
    <row r="702" spans="1:20" ht="43.2">
      <c r="A702">
        <v>1310</v>
      </c>
      <c r="B702" s="3" t="s">
        <v>1311</v>
      </c>
      <c r="C702" s="3" t="s">
        <v>5420</v>
      </c>
      <c r="D702">
        <v>20000</v>
      </c>
      <c r="E702">
        <v>3100</v>
      </c>
      <c r="F702" t="s">
        <v>8220</v>
      </c>
      <c r="G702" t="s">
        <v>8224</v>
      </c>
      <c r="H702" t="s">
        <v>8246</v>
      </c>
      <c r="I702">
        <v>1471622450</v>
      </c>
      <c r="J702">
        <v>1467734450</v>
      </c>
      <c r="K702" t="b">
        <v>0</v>
      </c>
      <c r="L702">
        <v>24</v>
      </c>
      <c r="M702" t="b">
        <v>0</v>
      </c>
      <c r="N702" t="s">
        <v>8273</v>
      </c>
      <c r="O702" s="6">
        <f t="shared" si="66"/>
        <v>0.16</v>
      </c>
      <c r="P702">
        <f t="shared" si="67"/>
        <v>129.16999999999999</v>
      </c>
      <c r="Q702" t="str">
        <f t="shared" si="68"/>
        <v>technology</v>
      </c>
      <c r="R702" t="str">
        <f t="shared" si="69"/>
        <v>wearables</v>
      </c>
      <c r="S702" s="9">
        <f t="shared" si="70"/>
        <v>42556.667245370365</v>
      </c>
      <c r="T702" s="8">
        <f t="shared" si="71"/>
        <v>42601.667245370365</v>
      </c>
    </row>
    <row r="703" spans="1:20" ht="43.2">
      <c r="A703">
        <v>1772</v>
      </c>
      <c r="B703" s="3" t="s">
        <v>1773</v>
      </c>
      <c r="C703" s="3" t="s">
        <v>5882</v>
      </c>
      <c r="D703">
        <v>5500</v>
      </c>
      <c r="E703">
        <v>858</v>
      </c>
      <c r="F703" t="s">
        <v>8221</v>
      </c>
      <c r="G703" t="s">
        <v>8225</v>
      </c>
      <c r="H703" t="s">
        <v>8247</v>
      </c>
      <c r="I703">
        <v>1404666836</v>
      </c>
      <c r="J703">
        <v>1399482836</v>
      </c>
      <c r="K703" t="b">
        <v>1</v>
      </c>
      <c r="L703">
        <v>19</v>
      </c>
      <c r="M703" t="b">
        <v>0</v>
      </c>
      <c r="N703" t="s">
        <v>8285</v>
      </c>
      <c r="O703" s="6">
        <f t="shared" si="66"/>
        <v>0.16</v>
      </c>
      <c r="P703">
        <f t="shared" si="67"/>
        <v>45.16</v>
      </c>
      <c r="Q703" t="str">
        <f t="shared" si="68"/>
        <v>photography</v>
      </c>
      <c r="R703" t="str">
        <f t="shared" si="69"/>
        <v>photobooks</v>
      </c>
      <c r="S703" s="9">
        <f t="shared" si="70"/>
        <v>41766.718009259261</v>
      </c>
      <c r="T703" s="8">
        <f t="shared" si="71"/>
        <v>41826.718009259261</v>
      </c>
    </row>
    <row r="704" spans="1:20" ht="57.6">
      <c r="A704">
        <v>3091</v>
      </c>
      <c r="B704" s="3" t="s">
        <v>3091</v>
      </c>
      <c r="C704" s="3" t="s">
        <v>7201</v>
      </c>
      <c r="D704">
        <v>5000</v>
      </c>
      <c r="E704">
        <v>796</v>
      </c>
      <c r="F704" t="s">
        <v>8221</v>
      </c>
      <c r="G704" t="s">
        <v>8224</v>
      </c>
      <c r="H704" t="s">
        <v>8246</v>
      </c>
      <c r="I704">
        <v>1471214743</v>
      </c>
      <c r="J704">
        <v>1468622743</v>
      </c>
      <c r="K704" t="b">
        <v>0</v>
      </c>
      <c r="L704">
        <v>9</v>
      </c>
      <c r="M704" t="b">
        <v>0</v>
      </c>
      <c r="N704" t="s">
        <v>8303</v>
      </c>
      <c r="O704" s="6">
        <f t="shared" si="66"/>
        <v>0.16</v>
      </c>
      <c r="P704">
        <f t="shared" si="67"/>
        <v>88.44</v>
      </c>
      <c r="Q704" t="str">
        <f t="shared" si="68"/>
        <v>theater</v>
      </c>
      <c r="R704" t="str">
        <f t="shared" si="69"/>
        <v>spaces</v>
      </c>
      <c r="S704" s="9">
        <f t="shared" si="70"/>
        <v>42566.948414351849</v>
      </c>
      <c r="T704" s="8">
        <f t="shared" si="71"/>
        <v>42596.948414351849</v>
      </c>
    </row>
    <row r="705" spans="1:20" ht="43.2">
      <c r="A705">
        <v>3644</v>
      </c>
      <c r="B705" s="3" t="s">
        <v>3642</v>
      </c>
      <c r="C705" s="3" t="s">
        <v>7754</v>
      </c>
      <c r="D705">
        <v>5000</v>
      </c>
      <c r="E705">
        <v>821</v>
      </c>
      <c r="F705" t="s">
        <v>8221</v>
      </c>
      <c r="G705" t="s">
        <v>8224</v>
      </c>
      <c r="H705" t="s">
        <v>8246</v>
      </c>
      <c r="I705">
        <v>1457413140</v>
      </c>
      <c r="J705">
        <v>1454996887</v>
      </c>
      <c r="K705" t="b">
        <v>0</v>
      </c>
      <c r="L705">
        <v>12</v>
      </c>
      <c r="M705" t="b">
        <v>0</v>
      </c>
      <c r="N705" t="s">
        <v>8305</v>
      </c>
      <c r="O705" s="6">
        <f t="shared" si="66"/>
        <v>0.16</v>
      </c>
      <c r="P705">
        <f t="shared" si="67"/>
        <v>68.42</v>
      </c>
      <c r="Q705" t="str">
        <f t="shared" si="68"/>
        <v>theater</v>
      </c>
      <c r="R705" t="str">
        <f t="shared" si="69"/>
        <v>musical</v>
      </c>
      <c r="S705" s="9">
        <f t="shared" si="70"/>
        <v>42409.241747685184</v>
      </c>
      <c r="T705" s="8">
        <f t="shared" si="71"/>
        <v>42437.207638888889</v>
      </c>
    </row>
    <row r="706" spans="1:20" ht="43.2">
      <c r="A706">
        <v>3847</v>
      </c>
      <c r="B706" s="3" t="s">
        <v>3844</v>
      </c>
      <c r="C706" s="3" t="s">
        <v>7956</v>
      </c>
      <c r="D706">
        <v>10500</v>
      </c>
      <c r="E706">
        <v>1697</v>
      </c>
      <c r="F706" t="s">
        <v>8221</v>
      </c>
      <c r="G706" t="s">
        <v>8224</v>
      </c>
      <c r="H706" t="s">
        <v>8246</v>
      </c>
      <c r="I706">
        <v>1437283391</v>
      </c>
      <c r="J706">
        <v>1433395391</v>
      </c>
      <c r="K706" t="b">
        <v>1</v>
      </c>
      <c r="L706">
        <v>9</v>
      </c>
      <c r="M706" t="b">
        <v>0</v>
      </c>
      <c r="N706" t="s">
        <v>8271</v>
      </c>
      <c r="O706" s="6">
        <f t="shared" si="66"/>
        <v>0.16</v>
      </c>
      <c r="P706">
        <f t="shared" si="67"/>
        <v>188.56</v>
      </c>
      <c r="Q706" t="str">
        <f t="shared" si="68"/>
        <v>theater</v>
      </c>
      <c r="R706" t="str">
        <f t="shared" si="69"/>
        <v>plays</v>
      </c>
      <c r="S706" s="9">
        <f t="shared" si="70"/>
        <v>42159.224432870367</v>
      </c>
      <c r="T706" s="8">
        <f t="shared" si="71"/>
        <v>42204.224432870367</v>
      </c>
    </row>
    <row r="707" spans="1:20" ht="43.2">
      <c r="A707">
        <v>3848</v>
      </c>
      <c r="B707" s="3" t="s">
        <v>3845</v>
      </c>
      <c r="C707" s="3" t="s">
        <v>7957</v>
      </c>
      <c r="D707">
        <v>13000</v>
      </c>
      <c r="E707">
        <v>2129</v>
      </c>
      <c r="F707" t="s">
        <v>8221</v>
      </c>
      <c r="G707" t="s">
        <v>8224</v>
      </c>
      <c r="H707" t="s">
        <v>8246</v>
      </c>
      <c r="I707">
        <v>1445196989</v>
      </c>
      <c r="J707">
        <v>1442604989</v>
      </c>
      <c r="K707" t="b">
        <v>1</v>
      </c>
      <c r="L707">
        <v>43</v>
      </c>
      <c r="M707" t="b">
        <v>0</v>
      </c>
      <c r="N707" t="s">
        <v>8271</v>
      </c>
      <c r="O707" s="6">
        <f t="shared" si="66"/>
        <v>0.16</v>
      </c>
      <c r="P707">
        <f t="shared" si="67"/>
        <v>49.51</v>
      </c>
      <c r="Q707" t="str">
        <f t="shared" si="68"/>
        <v>theater</v>
      </c>
      <c r="R707" t="str">
        <f t="shared" si="69"/>
        <v>plays</v>
      </c>
      <c r="S707" s="9">
        <f t="shared" si="70"/>
        <v>42265.817002314812</v>
      </c>
      <c r="T707" s="8">
        <f t="shared" si="71"/>
        <v>42295.817002314812</v>
      </c>
    </row>
    <row r="708" spans="1:20" ht="28.8">
      <c r="A708">
        <v>3854</v>
      </c>
      <c r="B708" s="3" t="s">
        <v>3851</v>
      </c>
      <c r="C708" s="3" t="s">
        <v>7963</v>
      </c>
      <c r="D708">
        <v>11000</v>
      </c>
      <c r="E708">
        <v>1788</v>
      </c>
      <c r="F708" t="s">
        <v>8221</v>
      </c>
      <c r="G708" t="s">
        <v>8224</v>
      </c>
      <c r="H708" t="s">
        <v>8246</v>
      </c>
      <c r="I708">
        <v>1431206058</v>
      </c>
      <c r="J708">
        <v>1428614058</v>
      </c>
      <c r="K708" t="b">
        <v>0</v>
      </c>
      <c r="L708">
        <v>20</v>
      </c>
      <c r="M708" t="b">
        <v>0</v>
      </c>
      <c r="N708" t="s">
        <v>8271</v>
      </c>
      <c r="O708" s="6">
        <f t="shared" si="66"/>
        <v>0.16</v>
      </c>
      <c r="P708">
        <f t="shared" si="67"/>
        <v>89.4</v>
      </c>
      <c r="Q708" t="str">
        <f t="shared" si="68"/>
        <v>theater</v>
      </c>
      <c r="R708" t="str">
        <f t="shared" si="69"/>
        <v>plays</v>
      </c>
      <c r="S708" s="9">
        <f t="shared" si="70"/>
        <v>42103.884930555556</v>
      </c>
      <c r="T708" s="8">
        <f t="shared" si="71"/>
        <v>42133.884930555556</v>
      </c>
    </row>
    <row r="709" spans="1:20" ht="43.2">
      <c r="A709">
        <v>3933</v>
      </c>
      <c r="B709" s="3" t="s">
        <v>3930</v>
      </c>
      <c r="C709" s="3" t="s">
        <v>8041</v>
      </c>
      <c r="D709">
        <v>7000</v>
      </c>
      <c r="E709">
        <v>1102</v>
      </c>
      <c r="F709" t="s">
        <v>8221</v>
      </c>
      <c r="G709" t="s">
        <v>8224</v>
      </c>
      <c r="H709" t="s">
        <v>8246</v>
      </c>
      <c r="I709">
        <v>1468716180</v>
      </c>
      <c r="J709">
        <v>1466205262</v>
      </c>
      <c r="K709" t="b">
        <v>0</v>
      </c>
      <c r="L709">
        <v>12</v>
      </c>
      <c r="M709" t="b">
        <v>0</v>
      </c>
      <c r="N709" t="s">
        <v>8271</v>
      </c>
      <c r="O709" s="6">
        <f t="shared" si="66"/>
        <v>0.16</v>
      </c>
      <c r="P709">
        <f t="shared" si="67"/>
        <v>91.83</v>
      </c>
      <c r="Q709" t="str">
        <f t="shared" si="68"/>
        <v>theater</v>
      </c>
      <c r="R709" t="str">
        <f t="shared" si="69"/>
        <v>plays</v>
      </c>
      <c r="S709" s="9">
        <f t="shared" si="70"/>
        <v>42538.968310185184</v>
      </c>
      <c r="T709" s="8">
        <f t="shared" si="71"/>
        <v>42568.029861111107</v>
      </c>
    </row>
    <row r="710" spans="1:20" ht="43.2">
      <c r="A710">
        <v>3949</v>
      </c>
      <c r="B710" s="3" t="s">
        <v>3946</v>
      </c>
      <c r="C710" s="3" t="s">
        <v>8057</v>
      </c>
      <c r="D710">
        <v>10000</v>
      </c>
      <c r="E710">
        <v>1577</v>
      </c>
      <c r="F710" t="s">
        <v>8221</v>
      </c>
      <c r="G710" t="s">
        <v>8226</v>
      </c>
      <c r="H710" t="s">
        <v>8248</v>
      </c>
      <c r="I710">
        <v>1423623221</v>
      </c>
      <c r="J710">
        <v>1421031221</v>
      </c>
      <c r="K710" t="b">
        <v>0</v>
      </c>
      <c r="L710">
        <v>32</v>
      </c>
      <c r="M710" t="b">
        <v>0</v>
      </c>
      <c r="N710" t="s">
        <v>8271</v>
      </c>
      <c r="O710" s="6">
        <f t="shared" si="66"/>
        <v>0.16</v>
      </c>
      <c r="P710">
        <f t="shared" si="67"/>
        <v>49.28</v>
      </c>
      <c r="Q710" t="str">
        <f t="shared" si="68"/>
        <v>theater</v>
      </c>
      <c r="R710" t="str">
        <f t="shared" si="69"/>
        <v>plays</v>
      </c>
      <c r="S710" s="9">
        <f t="shared" si="70"/>
        <v>42016.120613425926</v>
      </c>
      <c r="T710" s="8">
        <f t="shared" si="71"/>
        <v>42046.120613425926</v>
      </c>
    </row>
    <row r="711" spans="1:20" ht="57.6">
      <c r="A711">
        <v>4030</v>
      </c>
      <c r="B711" s="3" t="s">
        <v>4026</v>
      </c>
      <c r="C711" s="3" t="s">
        <v>8135</v>
      </c>
      <c r="D711">
        <v>2500</v>
      </c>
      <c r="E711">
        <v>400</v>
      </c>
      <c r="F711" t="s">
        <v>8221</v>
      </c>
      <c r="G711" t="s">
        <v>8224</v>
      </c>
      <c r="H711" t="s">
        <v>8246</v>
      </c>
      <c r="I711">
        <v>1454525340</v>
      </c>
      <c r="J711">
        <v>1452008599</v>
      </c>
      <c r="K711" t="b">
        <v>0</v>
      </c>
      <c r="L711">
        <v>6</v>
      </c>
      <c r="M711" t="b">
        <v>0</v>
      </c>
      <c r="N711" t="s">
        <v>8271</v>
      </c>
      <c r="O711" s="6">
        <f t="shared" si="66"/>
        <v>0.16</v>
      </c>
      <c r="P711">
        <f t="shared" si="67"/>
        <v>66.67</v>
      </c>
      <c r="Q711" t="str">
        <f t="shared" si="68"/>
        <v>theater</v>
      </c>
      <c r="R711" t="str">
        <f t="shared" si="69"/>
        <v>plays</v>
      </c>
      <c r="S711" s="9">
        <f t="shared" si="70"/>
        <v>42374.655081018514</v>
      </c>
      <c r="T711" s="8">
        <f t="shared" si="71"/>
        <v>42403.78402777778</v>
      </c>
    </row>
    <row r="712" spans="1:20" ht="43.2">
      <c r="A712">
        <v>4081</v>
      </c>
      <c r="B712" s="3" t="s">
        <v>4077</v>
      </c>
      <c r="C712" s="3" t="s">
        <v>8184</v>
      </c>
      <c r="D712">
        <v>2224</v>
      </c>
      <c r="E712">
        <v>350</v>
      </c>
      <c r="F712" t="s">
        <v>8221</v>
      </c>
      <c r="G712" t="s">
        <v>8224</v>
      </c>
      <c r="H712" t="s">
        <v>8246</v>
      </c>
      <c r="I712">
        <v>1425819425</v>
      </c>
      <c r="J712">
        <v>1423231025</v>
      </c>
      <c r="K712" t="b">
        <v>0</v>
      </c>
      <c r="L712">
        <v>12</v>
      </c>
      <c r="M712" t="b">
        <v>0</v>
      </c>
      <c r="N712" t="s">
        <v>8271</v>
      </c>
      <c r="O712" s="6">
        <f t="shared" si="66"/>
        <v>0.16</v>
      </c>
      <c r="P712">
        <f t="shared" si="67"/>
        <v>29.17</v>
      </c>
      <c r="Q712" t="str">
        <f t="shared" si="68"/>
        <v>theater</v>
      </c>
      <c r="R712" t="str">
        <f t="shared" si="69"/>
        <v>plays</v>
      </c>
      <c r="S712" s="9">
        <f t="shared" si="70"/>
        <v>42041.581307870365</v>
      </c>
      <c r="T712" s="8">
        <f t="shared" si="71"/>
        <v>42071.539641203708</v>
      </c>
    </row>
    <row r="713" spans="1:20" ht="43.2">
      <c r="A713">
        <v>207</v>
      </c>
      <c r="B713" s="3" t="s">
        <v>209</v>
      </c>
      <c r="C713" s="3" t="s">
        <v>4317</v>
      </c>
      <c r="D713">
        <v>14000</v>
      </c>
      <c r="E713">
        <v>2130</v>
      </c>
      <c r="F713" t="s">
        <v>8221</v>
      </c>
      <c r="G713" t="s">
        <v>8229</v>
      </c>
      <c r="H713" t="s">
        <v>8251</v>
      </c>
      <c r="I713">
        <v>1420346638</v>
      </c>
      <c r="J713">
        <v>1417754638</v>
      </c>
      <c r="K713" t="b">
        <v>0</v>
      </c>
      <c r="L713">
        <v>13</v>
      </c>
      <c r="M713" t="b">
        <v>0</v>
      </c>
      <c r="N713" t="s">
        <v>8268</v>
      </c>
      <c r="O713" s="6">
        <f t="shared" si="66"/>
        <v>0.15</v>
      </c>
      <c r="P713">
        <f t="shared" si="67"/>
        <v>163.85</v>
      </c>
      <c r="Q713" t="str">
        <f t="shared" si="68"/>
        <v>film &amp; video</v>
      </c>
      <c r="R713" t="str">
        <f t="shared" si="69"/>
        <v>drama</v>
      </c>
      <c r="S713" s="9">
        <f t="shared" si="70"/>
        <v>41978.197199074071</v>
      </c>
      <c r="T713" s="8">
        <f t="shared" si="71"/>
        <v>42008.197199074071</v>
      </c>
    </row>
    <row r="714" spans="1:20" ht="43.2">
      <c r="A714">
        <v>675</v>
      </c>
      <c r="B714" s="3" t="s">
        <v>676</v>
      </c>
      <c r="C714" s="3" t="s">
        <v>4785</v>
      </c>
      <c r="D714">
        <v>6000</v>
      </c>
      <c r="E714">
        <v>891</v>
      </c>
      <c r="F714" t="s">
        <v>8221</v>
      </c>
      <c r="G714" t="s">
        <v>8224</v>
      </c>
      <c r="H714" t="s">
        <v>8246</v>
      </c>
      <c r="I714">
        <v>1420095540</v>
      </c>
      <c r="J714">
        <v>1417558804</v>
      </c>
      <c r="K714" t="b">
        <v>0</v>
      </c>
      <c r="L714">
        <v>26</v>
      </c>
      <c r="M714" t="b">
        <v>0</v>
      </c>
      <c r="N714" t="s">
        <v>8273</v>
      </c>
      <c r="O714" s="6">
        <f t="shared" si="66"/>
        <v>0.15</v>
      </c>
      <c r="P714">
        <f t="shared" si="67"/>
        <v>34.270000000000003</v>
      </c>
      <c r="Q714" t="str">
        <f t="shared" si="68"/>
        <v>technology</v>
      </c>
      <c r="R714" t="str">
        <f t="shared" si="69"/>
        <v>wearables</v>
      </c>
      <c r="S714" s="9">
        <f t="shared" si="70"/>
        <v>41975.930601851855</v>
      </c>
      <c r="T714" s="8">
        <f t="shared" si="71"/>
        <v>42005.290972222225</v>
      </c>
    </row>
    <row r="715" spans="1:20" ht="43.2">
      <c r="A715">
        <v>679</v>
      </c>
      <c r="B715" s="3" t="s">
        <v>680</v>
      </c>
      <c r="C715" s="3" t="s">
        <v>4789</v>
      </c>
      <c r="D715">
        <v>57000</v>
      </c>
      <c r="E715">
        <v>8827</v>
      </c>
      <c r="F715" t="s">
        <v>8221</v>
      </c>
      <c r="G715" t="s">
        <v>8224</v>
      </c>
      <c r="H715" t="s">
        <v>8246</v>
      </c>
      <c r="I715">
        <v>1472920909</v>
      </c>
      <c r="J715">
        <v>1467736909</v>
      </c>
      <c r="K715" t="b">
        <v>0</v>
      </c>
      <c r="L715">
        <v>94</v>
      </c>
      <c r="M715" t="b">
        <v>0</v>
      </c>
      <c r="N715" t="s">
        <v>8273</v>
      </c>
      <c r="O715" s="6">
        <f t="shared" si="66"/>
        <v>0.15</v>
      </c>
      <c r="P715">
        <f t="shared" si="67"/>
        <v>93.9</v>
      </c>
      <c r="Q715" t="str">
        <f t="shared" si="68"/>
        <v>technology</v>
      </c>
      <c r="R715" t="str">
        <f t="shared" si="69"/>
        <v>wearables</v>
      </c>
      <c r="S715" s="9">
        <f t="shared" si="70"/>
        <v>42556.695706018523</v>
      </c>
      <c r="T715" s="8">
        <f t="shared" si="71"/>
        <v>42616.695706018523</v>
      </c>
    </row>
    <row r="716" spans="1:20" ht="43.2">
      <c r="A716">
        <v>698</v>
      </c>
      <c r="B716" s="3" t="s">
        <v>699</v>
      </c>
      <c r="C716" s="3" t="s">
        <v>4808</v>
      </c>
      <c r="D716">
        <v>100000</v>
      </c>
      <c r="E716">
        <v>15390</v>
      </c>
      <c r="F716" t="s">
        <v>8221</v>
      </c>
      <c r="G716" t="s">
        <v>8224</v>
      </c>
      <c r="H716" t="s">
        <v>8246</v>
      </c>
      <c r="I716">
        <v>1411005600</v>
      </c>
      <c r="J716">
        <v>1408141245</v>
      </c>
      <c r="K716" t="b">
        <v>0</v>
      </c>
      <c r="L716">
        <v>29</v>
      </c>
      <c r="M716" t="b">
        <v>0</v>
      </c>
      <c r="N716" t="s">
        <v>8273</v>
      </c>
      <c r="O716" s="6">
        <f t="shared" si="66"/>
        <v>0.15</v>
      </c>
      <c r="P716">
        <f t="shared" si="67"/>
        <v>530.69000000000005</v>
      </c>
      <c r="Q716" t="str">
        <f t="shared" si="68"/>
        <v>technology</v>
      </c>
      <c r="R716" t="str">
        <f t="shared" si="69"/>
        <v>wearables</v>
      </c>
      <c r="S716" s="9">
        <f t="shared" si="70"/>
        <v>41866.931076388893</v>
      </c>
      <c r="T716" s="8">
        <f t="shared" si="71"/>
        <v>41900.083333333336</v>
      </c>
    </row>
    <row r="717" spans="1:20" ht="43.2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6">
        <f t="shared" si="66"/>
        <v>0.15</v>
      </c>
      <c r="P717">
        <f t="shared" si="67"/>
        <v>80.319999999999993</v>
      </c>
      <c r="Q717" t="str">
        <f t="shared" si="68"/>
        <v>technology</v>
      </c>
      <c r="R717" t="str">
        <f t="shared" si="69"/>
        <v>wearables</v>
      </c>
      <c r="S717" s="9">
        <f t="shared" si="70"/>
        <v>42734.787986111114</v>
      </c>
      <c r="T717" s="8">
        <f t="shared" si="71"/>
        <v>42794.787986111114</v>
      </c>
    </row>
    <row r="718" spans="1:20" ht="28.8">
      <c r="A718">
        <v>932</v>
      </c>
      <c r="B718" s="3" t="s">
        <v>933</v>
      </c>
      <c r="C718" s="3" t="s">
        <v>5042</v>
      </c>
      <c r="D718">
        <v>9500</v>
      </c>
      <c r="E718">
        <v>1381</v>
      </c>
      <c r="F718" t="s">
        <v>8221</v>
      </c>
      <c r="G718" t="s">
        <v>8224</v>
      </c>
      <c r="H718" t="s">
        <v>8246</v>
      </c>
      <c r="I718">
        <v>1363990545</v>
      </c>
      <c r="J718">
        <v>1360106145</v>
      </c>
      <c r="K718" t="b">
        <v>0</v>
      </c>
      <c r="L718">
        <v>30</v>
      </c>
      <c r="M718" t="b">
        <v>0</v>
      </c>
      <c r="N718" t="s">
        <v>8278</v>
      </c>
      <c r="O718" s="6">
        <f t="shared" si="66"/>
        <v>0.15</v>
      </c>
      <c r="P718">
        <f t="shared" si="67"/>
        <v>46.03</v>
      </c>
      <c r="Q718" t="str">
        <f t="shared" si="68"/>
        <v>music</v>
      </c>
      <c r="R718" t="str">
        <f t="shared" si="69"/>
        <v>jazz</v>
      </c>
      <c r="S718" s="9">
        <f t="shared" si="70"/>
        <v>41310.969270833331</v>
      </c>
      <c r="T718" s="8">
        <f t="shared" si="71"/>
        <v>41355.927604166667</v>
      </c>
    </row>
    <row r="719" spans="1:20" ht="43.2">
      <c r="A719">
        <v>966</v>
      </c>
      <c r="B719" s="3" t="s">
        <v>967</v>
      </c>
      <c r="C719" s="3" t="s">
        <v>5076</v>
      </c>
      <c r="D719">
        <v>12000</v>
      </c>
      <c r="E719">
        <v>1776</v>
      </c>
      <c r="F719" t="s">
        <v>8221</v>
      </c>
      <c r="G719" t="s">
        <v>8224</v>
      </c>
      <c r="H719" t="s">
        <v>8246</v>
      </c>
      <c r="I719">
        <v>1475766932</v>
      </c>
      <c r="J719">
        <v>1473174932</v>
      </c>
      <c r="K719" t="b">
        <v>0</v>
      </c>
      <c r="L719">
        <v>30</v>
      </c>
      <c r="M719" t="b">
        <v>0</v>
      </c>
      <c r="N719" t="s">
        <v>8273</v>
      </c>
      <c r="O719" s="6">
        <f t="shared" si="66"/>
        <v>0.15</v>
      </c>
      <c r="P719">
        <f t="shared" si="67"/>
        <v>59.2</v>
      </c>
      <c r="Q719" t="str">
        <f t="shared" si="68"/>
        <v>technology</v>
      </c>
      <c r="R719" t="str">
        <f t="shared" si="69"/>
        <v>wearables</v>
      </c>
      <c r="S719" s="9">
        <f t="shared" si="70"/>
        <v>42619.635787037041</v>
      </c>
      <c r="T719" s="8">
        <f t="shared" si="71"/>
        <v>42649.635787037041</v>
      </c>
    </row>
    <row r="720" spans="1:20" ht="57.6">
      <c r="A720">
        <v>980</v>
      </c>
      <c r="B720" s="3" t="s">
        <v>981</v>
      </c>
      <c r="C720" s="3" t="s">
        <v>5090</v>
      </c>
      <c r="D720">
        <v>10000</v>
      </c>
      <c r="E720">
        <v>1486</v>
      </c>
      <c r="F720" t="s">
        <v>8221</v>
      </c>
      <c r="G720" t="s">
        <v>8224</v>
      </c>
      <c r="H720" t="s">
        <v>8246</v>
      </c>
      <c r="I720">
        <v>1417387322</v>
      </c>
      <c r="J720">
        <v>1413495722</v>
      </c>
      <c r="K720" t="b">
        <v>0</v>
      </c>
      <c r="L720">
        <v>31</v>
      </c>
      <c r="M720" t="b">
        <v>0</v>
      </c>
      <c r="N720" t="s">
        <v>8273</v>
      </c>
      <c r="O720" s="6">
        <f t="shared" si="66"/>
        <v>0.15</v>
      </c>
      <c r="P720">
        <f t="shared" si="67"/>
        <v>47.94</v>
      </c>
      <c r="Q720" t="str">
        <f t="shared" si="68"/>
        <v>technology</v>
      </c>
      <c r="R720" t="str">
        <f t="shared" si="69"/>
        <v>wearables</v>
      </c>
      <c r="S720" s="9">
        <f t="shared" si="70"/>
        <v>41928.904189814813</v>
      </c>
      <c r="T720" s="8">
        <f t="shared" si="71"/>
        <v>41973.945856481485</v>
      </c>
    </row>
    <row r="721" spans="1:20" ht="43.2">
      <c r="A721">
        <v>1318</v>
      </c>
      <c r="B721" s="3" t="s">
        <v>1319</v>
      </c>
      <c r="C721" s="3" t="s">
        <v>5428</v>
      </c>
      <c r="D721">
        <v>40000</v>
      </c>
      <c r="E721">
        <v>6130</v>
      </c>
      <c r="F721" t="s">
        <v>8220</v>
      </c>
      <c r="G721" t="s">
        <v>8224</v>
      </c>
      <c r="H721" t="s">
        <v>8246</v>
      </c>
      <c r="I721">
        <v>1420938172</v>
      </c>
      <c r="J721">
        <v>1418346172</v>
      </c>
      <c r="K721" t="b">
        <v>0</v>
      </c>
      <c r="L721">
        <v>135</v>
      </c>
      <c r="M721" t="b">
        <v>0</v>
      </c>
      <c r="N721" t="s">
        <v>8273</v>
      </c>
      <c r="O721" s="6">
        <f t="shared" si="66"/>
        <v>0.15</v>
      </c>
      <c r="P721">
        <f t="shared" si="67"/>
        <v>45.41</v>
      </c>
      <c r="Q721" t="str">
        <f t="shared" si="68"/>
        <v>technology</v>
      </c>
      <c r="R721" t="str">
        <f t="shared" si="69"/>
        <v>wearables</v>
      </c>
      <c r="S721" s="9">
        <f t="shared" si="70"/>
        <v>41985.043657407412</v>
      </c>
      <c r="T721" s="8">
        <f t="shared" si="71"/>
        <v>42015.043657407412</v>
      </c>
    </row>
    <row r="722" spans="1:20" ht="43.2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8">
        <f t="shared" si="71"/>
        <v>40937.649201388893</v>
      </c>
    </row>
    <row r="723" spans="1:20" ht="57.6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8">
        <f t="shared" si="71"/>
        <v>41852.571840277778</v>
      </c>
    </row>
    <row r="724" spans="1:20" ht="43.2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8">
        <f t="shared" si="71"/>
        <v>41007.76363425926</v>
      </c>
    </row>
    <row r="725" spans="1:20" ht="28.8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1.0900000000000001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8">
        <f t="shared" si="71"/>
        <v>42215.165972222225</v>
      </c>
    </row>
    <row r="726" spans="1:20" ht="43.2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8">
        <f t="shared" si="71"/>
        <v>40724.638460648144</v>
      </c>
    </row>
    <row r="727" spans="1:20" ht="43.2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8">
        <f t="shared" si="71"/>
        <v>42351.626296296294</v>
      </c>
    </row>
    <row r="728" spans="1:20" ht="43.2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8">
        <f t="shared" si="71"/>
        <v>41376.042673611111</v>
      </c>
    </row>
    <row r="729" spans="1:20" ht="57.6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8">
        <f t="shared" si="71"/>
        <v>41288.888888888891</v>
      </c>
    </row>
    <row r="730" spans="1:20" ht="43.2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8">
        <f t="shared" si="71"/>
        <v>40776.837465277778</v>
      </c>
    </row>
    <row r="731" spans="1:20" ht="43.2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8">
        <f t="shared" si="71"/>
        <v>41171.185891203706</v>
      </c>
    </row>
    <row r="732" spans="1:20" ht="28.8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8">
        <f t="shared" si="71"/>
        <v>40884.745266203703</v>
      </c>
    </row>
    <row r="733" spans="1:20" ht="43.2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8">
        <f t="shared" si="71"/>
        <v>40930.25</v>
      </c>
    </row>
    <row r="734" spans="1:20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8">
        <f t="shared" si="71"/>
        <v>41546.424317129626</v>
      </c>
    </row>
    <row r="735" spans="1:20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8">
        <f t="shared" si="71"/>
        <v>41628.420046296298</v>
      </c>
    </row>
    <row r="736" spans="1:20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8">
        <f t="shared" si="71"/>
        <v>42133.208333333328</v>
      </c>
    </row>
    <row r="737" spans="1:20" ht="43.2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1.1399999999999999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8">
        <f t="shared" si="71"/>
        <v>41977.027083333334</v>
      </c>
    </row>
    <row r="738" spans="1:20" ht="43.2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8">
        <f t="shared" si="71"/>
        <v>41599.207638888889</v>
      </c>
    </row>
    <row r="739" spans="1:20" ht="43.2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8">
        <f t="shared" si="71"/>
        <v>41684.833333333336</v>
      </c>
    </row>
    <row r="740" spans="1:20" ht="28.8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8">
        <f t="shared" si="71"/>
        <v>41974.207638888889</v>
      </c>
    </row>
    <row r="741" spans="1:20" ht="43.2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8">
        <f t="shared" si="71"/>
        <v>41862.502650462964</v>
      </c>
    </row>
    <row r="742" spans="1:20" ht="57.6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8">
        <f t="shared" si="71"/>
        <v>42176.146782407406</v>
      </c>
    </row>
    <row r="743" spans="1:20" ht="28.8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8">
        <f t="shared" si="71"/>
        <v>41436.648217592592</v>
      </c>
    </row>
    <row r="744" spans="1:20" ht="57.6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1.1100000000000001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8">
        <f t="shared" si="71"/>
        <v>41719.876296296294</v>
      </c>
    </row>
    <row r="745" spans="1:20" ht="43.2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8">
        <f t="shared" si="71"/>
        <v>41015.875</v>
      </c>
    </row>
    <row r="746" spans="1:20" ht="43.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8">
        <f t="shared" si="71"/>
        <v>41256.95721064815</v>
      </c>
    </row>
    <row r="747" spans="1:20" ht="43.2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8">
        <f t="shared" si="71"/>
        <v>41397.572280092594</v>
      </c>
    </row>
    <row r="748" spans="1:20" ht="28.8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1.1100000000000001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8">
        <f t="shared" si="71"/>
        <v>41175.165972222225</v>
      </c>
    </row>
    <row r="749" spans="1:20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8">
        <f t="shared" si="71"/>
        <v>42019.454166666663</v>
      </c>
    </row>
    <row r="750" spans="1:20" ht="43.2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8">
        <f t="shared" si="71"/>
        <v>41861.846828703703</v>
      </c>
    </row>
    <row r="751" spans="1:20" ht="43.2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8">
        <f t="shared" si="71"/>
        <v>42763.94131944445</v>
      </c>
    </row>
    <row r="752" spans="1:20" ht="43.2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8">
        <f t="shared" si="71"/>
        <v>41329.878148148149</v>
      </c>
    </row>
    <row r="753" spans="1:20" ht="43.2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8">
        <f t="shared" si="71"/>
        <v>40759.630497685182</v>
      </c>
    </row>
    <row r="754" spans="1:20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1.1200000000000001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8">
        <f t="shared" si="71"/>
        <v>42659.458333333328</v>
      </c>
    </row>
    <row r="755" spans="1:20" ht="43.2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8">
        <f t="shared" si="71"/>
        <v>42049.590173611112</v>
      </c>
    </row>
    <row r="756" spans="1:20" ht="43.2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8">
        <f t="shared" si="71"/>
        <v>41279.749085648145</v>
      </c>
    </row>
    <row r="757" spans="1:20" ht="43.2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8">
        <f t="shared" si="71"/>
        <v>41414.02847222222</v>
      </c>
    </row>
    <row r="758" spans="1:20" ht="43.2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8">
        <f t="shared" si="71"/>
        <v>40651.725219907406</v>
      </c>
    </row>
    <row r="759" spans="1:20" ht="43.2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8">
        <f t="shared" si="71"/>
        <v>41249.054560185185</v>
      </c>
    </row>
    <row r="760" spans="1:20" ht="28.8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8">
        <f t="shared" si="71"/>
        <v>40459.836435185185</v>
      </c>
    </row>
    <row r="761" spans="1:20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8">
        <f t="shared" si="71"/>
        <v>41829.330312500002</v>
      </c>
    </row>
    <row r="762" spans="1:20" ht="43.2">
      <c r="A762">
        <v>1319</v>
      </c>
      <c r="B762" s="3" t="s">
        <v>1320</v>
      </c>
      <c r="C762" s="3" t="s">
        <v>5429</v>
      </c>
      <c r="D762">
        <v>5800</v>
      </c>
      <c r="E762">
        <v>876</v>
      </c>
      <c r="F762" t="s">
        <v>8220</v>
      </c>
      <c r="G762" t="s">
        <v>8225</v>
      </c>
      <c r="H762" t="s">
        <v>8247</v>
      </c>
      <c r="I762">
        <v>1405094400</v>
      </c>
      <c r="J762">
        <v>1403810965</v>
      </c>
      <c r="K762" t="b">
        <v>0</v>
      </c>
      <c r="L762">
        <v>9</v>
      </c>
      <c r="M762" t="b">
        <v>0</v>
      </c>
      <c r="N762" t="s">
        <v>8273</v>
      </c>
      <c r="O762" s="6">
        <f t="shared" ref="O762:O825" si="72">ROUND((E762/D762),2)</f>
        <v>0.15</v>
      </c>
      <c r="P762">
        <f t="shared" ref="P762:P825" si="73">IF(L762&gt;0,ROUND(E762/L762,2),0)</f>
        <v>97.33</v>
      </c>
      <c r="Q762" t="str">
        <f t="shared" ref="Q762:Q825" si="74">LEFT(N762, SEARCH("/",N762,1)-1)</f>
        <v>technology</v>
      </c>
      <c r="R762" t="str">
        <f t="shared" ref="R762:R825" si="75">RIGHT(N762,LEN(N762)-SEARCH("/",N762,1))</f>
        <v>wearables</v>
      </c>
      <c r="S762" s="9">
        <f t="shared" ref="S762:S825" si="76">(J762/86400)+DATE(1970,1,1)</f>
        <v>41816.812094907407</v>
      </c>
      <c r="T762" s="8">
        <f t="shared" ref="T762:T825" si="77">(I762/86400)+DATE(1970,1,1)</f>
        <v>41831.666666666664</v>
      </c>
    </row>
    <row r="763" spans="1:20" ht="57.6">
      <c r="A763">
        <v>1782</v>
      </c>
      <c r="B763" s="3" t="s">
        <v>1783</v>
      </c>
      <c r="C763" s="3" t="s">
        <v>5892</v>
      </c>
      <c r="D763">
        <v>35000</v>
      </c>
      <c r="E763">
        <v>5422</v>
      </c>
      <c r="F763" t="s">
        <v>8221</v>
      </c>
      <c r="G763" t="s">
        <v>8224</v>
      </c>
      <c r="H763" t="s">
        <v>8246</v>
      </c>
      <c r="I763">
        <v>1456062489</v>
      </c>
      <c r="J763">
        <v>1453211289</v>
      </c>
      <c r="K763" t="b">
        <v>1</v>
      </c>
      <c r="L763">
        <v>76</v>
      </c>
      <c r="M763" t="b">
        <v>0</v>
      </c>
      <c r="N763" t="s">
        <v>8285</v>
      </c>
      <c r="O763" s="6">
        <f t="shared" si="72"/>
        <v>0.15</v>
      </c>
      <c r="P763">
        <f t="shared" si="73"/>
        <v>71.34</v>
      </c>
      <c r="Q763" t="str">
        <f t="shared" si="74"/>
        <v>photography</v>
      </c>
      <c r="R763" t="str">
        <f t="shared" si="75"/>
        <v>photobooks</v>
      </c>
      <c r="S763" s="9">
        <f t="shared" si="76"/>
        <v>42388.575104166666</v>
      </c>
      <c r="T763" s="8">
        <f t="shared" si="77"/>
        <v>42421.575104166666</v>
      </c>
    </row>
    <row r="764" spans="1:20" ht="43.2">
      <c r="A764">
        <v>1787</v>
      </c>
      <c r="B764" s="3" t="s">
        <v>1788</v>
      </c>
      <c r="C764" s="3" t="s">
        <v>5897</v>
      </c>
      <c r="D764">
        <v>10000</v>
      </c>
      <c r="E764">
        <v>1533</v>
      </c>
      <c r="F764" t="s">
        <v>8221</v>
      </c>
      <c r="G764" t="s">
        <v>8224</v>
      </c>
      <c r="H764" t="s">
        <v>8246</v>
      </c>
      <c r="I764">
        <v>1428158637</v>
      </c>
      <c r="J764">
        <v>1425570237</v>
      </c>
      <c r="K764" t="b">
        <v>1</v>
      </c>
      <c r="L764">
        <v>24</v>
      </c>
      <c r="M764" t="b">
        <v>0</v>
      </c>
      <c r="N764" t="s">
        <v>8285</v>
      </c>
      <c r="O764" s="6">
        <f t="shared" si="72"/>
        <v>0.15</v>
      </c>
      <c r="P764">
        <f t="shared" si="73"/>
        <v>63.88</v>
      </c>
      <c r="Q764" t="str">
        <f t="shared" si="74"/>
        <v>photography</v>
      </c>
      <c r="R764" t="str">
        <f t="shared" si="75"/>
        <v>photobooks</v>
      </c>
      <c r="S764" s="9">
        <f t="shared" si="76"/>
        <v>42068.65552083333</v>
      </c>
      <c r="T764" s="8">
        <f t="shared" si="77"/>
        <v>42098.613854166666</v>
      </c>
    </row>
    <row r="765" spans="1:20" ht="43.2">
      <c r="A765">
        <v>2359</v>
      </c>
      <c r="B765" s="3" t="s">
        <v>2360</v>
      </c>
      <c r="C765" s="3" t="s">
        <v>6469</v>
      </c>
      <c r="D765">
        <v>7500</v>
      </c>
      <c r="E765">
        <v>1101</v>
      </c>
      <c r="F765" t="s">
        <v>8220</v>
      </c>
      <c r="G765" t="s">
        <v>8224</v>
      </c>
      <c r="H765" t="s">
        <v>8246</v>
      </c>
      <c r="I765">
        <v>1438616124</v>
      </c>
      <c r="J765">
        <v>1433432124</v>
      </c>
      <c r="K765" t="b">
        <v>0</v>
      </c>
      <c r="L765">
        <v>3</v>
      </c>
      <c r="M765" t="b">
        <v>0</v>
      </c>
      <c r="N765" t="s">
        <v>8272</v>
      </c>
      <c r="O765" s="6">
        <f t="shared" si="72"/>
        <v>0.15</v>
      </c>
      <c r="P765">
        <f t="shared" si="73"/>
        <v>367</v>
      </c>
      <c r="Q765" t="str">
        <f t="shared" si="74"/>
        <v>technology</v>
      </c>
      <c r="R765" t="str">
        <f t="shared" si="75"/>
        <v>web</v>
      </c>
      <c r="S765" s="9">
        <f t="shared" si="76"/>
        <v>42159.649583333332</v>
      </c>
      <c r="T765" s="8">
        <f t="shared" si="77"/>
        <v>42219.649583333332</v>
      </c>
    </row>
    <row r="766" spans="1:20" ht="43.2">
      <c r="A766">
        <v>2420</v>
      </c>
      <c r="B766" s="3" t="s">
        <v>2421</v>
      </c>
      <c r="C766" s="3" t="s">
        <v>6530</v>
      </c>
      <c r="D766">
        <v>16870</v>
      </c>
      <c r="E766">
        <v>2501</v>
      </c>
      <c r="F766" t="s">
        <v>8221</v>
      </c>
      <c r="G766" t="s">
        <v>8224</v>
      </c>
      <c r="H766" t="s">
        <v>8246</v>
      </c>
      <c r="I766">
        <v>1415583695</v>
      </c>
      <c r="J766">
        <v>1410396095</v>
      </c>
      <c r="K766" t="b">
        <v>0</v>
      </c>
      <c r="L766">
        <v>36</v>
      </c>
      <c r="M766" t="b">
        <v>0</v>
      </c>
      <c r="N766" t="s">
        <v>8284</v>
      </c>
      <c r="O766" s="6">
        <f t="shared" si="72"/>
        <v>0.15</v>
      </c>
      <c r="P766">
        <f t="shared" si="73"/>
        <v>69.47</v>
      </c>
      <c r="Q766" t="str">
        <f t="shared" si="74"/>
        <v>food</v>
      </c>
      <c r="R766" t="str">
        <f t="shared" si="75"/>
        <v>food trucks</v>
      </c>
      <c r="S766" s="9">
        <f t="shared" si="76"/>
        <v>41893.028877314813</v>
      </c>
      <c r="T766" s="8">
        <f t="shared" si="77"/>
        <v>41953.070543981477</v>
      </c>
    </row>
    <row r="767" spans="1:20" ht="57.6">
      <c r="A767">
        <v>2870</v>
      </c>
      <c r="B767" s="3" t="s">
        <v>2870</v>
      </c>
      <c r="C767" s="3" t="s">
        <v>6980</v>
      </c>
      <c r="D767">
        <v>5000</v>
      </c>
      <c r="E767">
        <v>750</v>
      </c>
      <c r="F767" t="s">
        <v>8221</v>
      </c>
      <c r="G767" t="s">
        <v>8224</v>
      </c>
      <c r="H767" t="s">
        <v>8246</v>
      </c>
      <c r="I767">
        <v>1400301165</v>
      </c>
      <c r="J767">
        <v>1397709165</v>
      </c>
      <c r="K767" t="b">
        <v>0</v>
      </c>
      <c r="L767">
        <v>9</v>
      </c>
      <c r="M767" t="b">
        <v>0</v>
      </c>
      <c r="N767" t="s">
        <v>8271</v>
      </c>
      <c r="O767" s="6">
        <f t="shared" si="72"/>
        <v>0.15</v>
      </c>
      <c r="P767">
        <f t="shared" si="73"/>
        <v>83.33</v>
      </c>
      <c r="Q767" t="str">
        <f t="shared" si="74"/>
        <v>theater</v>
      </c>
      <c r="R767" t="str">
        <f t="shared" si="75"/>
        <v>plays</v>
      </c>
      <c r="S767" s="9">
        <f t="shared" si="76"/>
        <v>41746.189409722225</v>
      </c>
      <c r="T767" s="8">
        <f t="shared" si="77"/>
        <v>41776.189409722225</v>
      </c>
    </row>
    <row r="768" spans="1:20" ht="28.8">
      <c r="A768">
        <v>3076</v>
      </c>
      <c r="B768" s="3" t="s">
        <v>3076</v>
      </c>
      <c r="C768" s="3" t="s">
        <v>7186</v>
      </c>
      <c r="D768">
        <v>10000</v>
      </c>
      <c r="E768">
        <v>1506</v>
      </c>
      <c r="F768" t="s">
        <v>8221</v>
      </c>
      <c r="G768" t="s">
        <v>8224</v>
      </c>
      <c r="H768" t="s">
        <v>8246</v>
      </c>
      <c r="I768">
        <v>1444405123</v>
      </c>
      <c r="J768">
        <v>1439221123</v>
      </c>
      <c r="K768" t="b">
        <v>0</v>
      </c>
      <c r="L768">
        <v>50</v>
      </c>
      <c r="M768" t="b">
        <v>0</v>
      </c>
      <c r="N768" t="s">
        <v>8303</v>
      </c>
      <c r="O768" s="6">
        <f t="shared" si="72"/>
        <v>0.15</v>
      </c>
      <c r="P768">
        <f t="shared" si="73"/>
        <v>30.12</v>
      </c>
      <c r="Q768" t="str">
        <f t="shared" si="74"/>
        <v>theater</v>
      </c>
      <c r="R768" t="str">
        <f t="shared" si="75"/>
        <v>spaces</v>
      </c>
      <c r="S768" s="9">
        <f t="shared" si="76"/>
        <v>42226.651886574073</v>
      </c>
      <c r="T768" s="8">
        <f t="shared" si="77"/>
        <v>42286.651886574073</v>
      </c>
    </row>
    <row r="769" spans="1:20" ht="43.2">
      <c r="A769">
        <v>3100</v>
      </c>
      <c r="B769" s="3" t="s">
        <v>3100</v>
      </c>
      <c r="C769" s="3" t="s">
        <v>7210</v>
      </c>
      <c r="D769">
        <v>12000</v>
      </c>
      <c r="E769">
        <v>1827</v>
      </c>
      <c r="F769" t="s">
        <v>8221</v>
      </c>
      <c r="G769" t="s">
        <v>8224</v>
      </c>
      <c r="H769" t="s">
        <v>8246</v>
      </c>
      <c r="I769">
        <v>1413816975</v>
      </c>
      <c r="J769">
        <v>1411224975</v>
      </c>
      <c r="K769" t="b">
        <v>0</v>
      </c>
      <c r="L769">
        <v>13</v>
      </c>
      <c r="M769" t="b">
        <v>0</v>
      </c>
      <c r="N769" t="s">
        <v>8303</v>
      </c>
      <c r="O769" s="6">
        <f t="shared" si="72"/>
        <v>0.15</v>
      </c>
      <c r="P769">
        <f t="shared" si="73"/>
        <v>140.54</v>
      </c>
      <c r="Q769" t="str">
        <f t="shared" si="74"/>
        <v>theater</v>
      </c>
      <c r="R769" t="str">
        <f t="shared" si="75"/>
        <v>spaces</v>
      </c>
      <c r="S769" s="9">
        <f t="shared" si="76"/>
        <v>41902.622395833336</v>
      </c>
      <c r="T769" s="8">
        <f t="shared" si="77"/>
        <v>41932.622395833336</v>
      </c>
    </row>
    <row r="770" spans="1:20" ht="43.2">
      <c r="A770">
        <v>3732</v>
      </c>
      <c r="B770" s="3" t="s">
        <v>3729</v>
      </c>
      <c r="C770" s="3" t="s">
        <v>7842</v>
      </c>
      <c r="D770">
        <v>850</v>
      </c>
      <c r="E770">
        <v>131</v>
      </c>
      <c r="F770" t="s">
        <v>8221</v>
      </c>
      <c r="G770" t="s">
        <v>8233</v>
      </c>
      <c r="H770" t="s">
        <v>8249</v>
      </c>
      <c r="I770">
        <v>1422100800</v>
      </c>
      <c r="J770">
        <v>1416932133</v>
      </c>
      <c r="K770" t="b">
        <v>0</v>
      </c>
      <c r="L770">
        <v>4</v>
      </c>
      <c r="M770" t="b">
        <v>0</v>
      </c>
      <c r="N770" t="s">
        <v>8271</v>
      </c>
      <c r="O770" s="6">
        <f t="shared" si="72"/>
        <v>0.15</v>
      </c>
      <c r="P770">
        <f t="shared" si="73"/>
        <v>32.75</v>
      </c>
      <c r="Q770" t="str">
        <f t="shared" si="74"/>
        <v>theater</v>
      </c>
      <c r="R770" t="str">
        <f t="shared" si="75"/>
        <v>plays</v>
      </c>
      <c r="S770" s="9">
        <f t="shared" si="76"/>
        <v>41968.677465277782</v>
      </c>
      <c r="T770" s="8">
        <f t="shared" si="77"/>
        <v>42028.5</v>
      </c>
    </row>
    <row r="771" spans="1:20" ht="57.6">
      <c r="A771">
        <v>3870</v>
      </c>
      <c r="B771" s="3" t="s">
        <v>3867</v>
      </c>
      <c r="C771" s="3" t="s">
        <v>7979</v>
      </c>
      <c r="D771">
        <v>10000</v>
      </c>
      <c r="E771">
        <v>1500</v>
      </c>
      <c r="F771" t="s">
        <v>8220</v>
      </c>
      <c r="G771" t="s">
        <v>8224</v>
      </c>
      <c r="H771" t="s">
        <v>8246</v>
      </c>
      <c r="I771">
        <v>1404360478</v>
      </c>
      <c r="J771">
        <v>1401768478</v>
      </c>
      <c r="K771" t="b">
        <v>0</v>
      </c>
      <c r="L771">
        <v>10</v>
      </c>
      <c r="M771" t="b">
        <v>0</v>
      </c>
      <c r="N771" t="s">
        <v>8305</v>
      </c>
      <c r="O771" s="6">
        <f t="shared" si="72"/>
        <v>0.15</v>
      </c>
      <c r="P771">
        <f t="shared" si="73"/>
        <v>150</v>
      </c>
      <c r="Q771" t="str">
        <f t="shared" si="74"/>
        <v>theater</v>
      </c>
      <c r="R771" t="str">
        <f t="shared" si="75"/>
        <v>musical</v>
      </c>
      <c r="S771" s="9">
        <f t="shared" si="76"/>
        <v>41793.172199074077</v>
      </c>
      <c r="T771" s="8">
        <f t="shared" si="77"/>
        <v>41823.172199074077</v>
      </c>
    </row>
    <row r="772" spans="1:20" ht="43.2">
      <c r="A772">
        <v>3907</v>
      </c>
      <c r="B772" s="3" t="s">
        <v>3904</v>
      </c>
      <c r="C772" s="3" t="s">
        <v>8015</v>
      </c>
      <c r="D772">
        <v>1000</v>
      </c>
      <c r="E772">
        <v>153</v>
      </c>
      <c r="F772" t="s">
        <v>8221</v>
      </c>
      <c r="G772" t="s">
        <v>8224</v>
      </c>
      <c r="H772" t="s">
        <v>8246</v>
      </c>
      <c r="I772">
        <v>1414354080</v>
      </c>
      <c r="J772">
        <v>1411587606</v>
      </c>
      <c r="K772" t="b">
        <v>0</v>
      </c>
      <c r="L772">
        <v>4</v>
      </c>
      <c r="M772" t="b">
        <v>0</v>
      </c>
      <c r="N772" t="s">
        <v>8271</v>
      </c>
      <c r="O772" s="6">
        <f t="shared" si="72"/>
        <v>0.15</v>
      </c>
      <c r="P772">
        <f t="shared" si="73"/>
        <v>38.25</v>
      </c>
      <c r="Q772" t="str">
        <f t="shared" si="74"/>
        <v>theater</v>
      </c>
      <c r="R772" t="str">
        <f t="shared" si="75"/>
        <v>plays</v>
      </c>
      <c r="S772" s="9">
        <f t="shared" si="76"/>
        <v>41906.819513888891</v>
      </c>
      <c r="T772" s="8">
        <f t="shared" si="77"/>
        <v>41938.838888888888</v>
      </c>
    </row>
    <row r="773" spans="1:20" ht="43.2">
      <c r="A773">
        <v>3924</v>
      </c>
      <c r="B773" s="3" t="s">
        <v>3921</v>
      </c>
      <c r="C773" s="3" t="s">
        <v>8032</v>
      </c>
      <c r="D773">
        <v>15000</v>
      </c>
      <c r="E773">
        <v>2290</v>
      </c>
      <c r="F773" t="s">
        <v>8221</v>
      </c>
      <c r="G773" t="s">
        <v>8224</v>
      </c>
      <c r="H773" t="s">
        <v>8246</v>
      </c>
      <c r="I773">
        <v>1403823722</v>
      </c>
      <c r="J773">
        <v>1401231722</v>
      </c>
      <c r="K773" t="b">
        <v>0</v>
      </c>
      <c r="L773">
        <v>40</v>
      </c>
      <c r="M773" t="b">
        <v>0</v>
      </c>
      <c r="N773" t="s">
        <v>8271</v>
      </c>
      <c r="O773" s="6">
        <f t="shared" si="72"/>
        <v>0.15</v>
      </c>
      <c r="P773">
        <f t="shared" si="73"/>
        <v>57.25</v>
      </c>
      <c r="Q773" t="str">
        <f t="shared" si="74"/>
        <v>theater</v>
      </c>
      <c r="R773" t="str">
        <f t="shared" si="75"/>
        <v>plays</v>
      </c>
      <c r="S773" s="9">
        <f t="shared" si="76"/>
        <v>41786.959745370368</v>
      </c>
      <c r="T773" s="8">
        <f t="shared" si="77"/>
        <v>41816.959745370368</v>
      </c>
    </row>
    <row r="774" spans="1:20" ht="43.2">
      <c r="A774">
        <v>125</v>
      </c>
      <c r="B774" s="3" t="s">
        <v>127</v>
      </c>
      <c r="C774" s="3" t="s">
        <v>4236</v>
      </c>
      <c r="D774">
        <v>500</v>
      </c>
      <c r="E774">
        <v>70</v>
      </c>
      <c r="F774" t="s">
        <v>8220</v>
      </c>
      <c r="G774" t="s">
        <v>8229</v>
      </c>
      <c r="H774" t="s">
        <v>8251</v>
      </c>
      <c r="I774">
        <v>1486165880</v>
      </c>
      <c r="J774">
        <v>1480981880</v>
      </c>
      <c r="K774" t="b">
        <v>0</v>
      </c>
      <c r="L774">
        <v>6</v>
      </c>
      <c r="M774" t="b">
        <v>0</v>
      </c>
      <c r="N774" t="s">
        <v>8267</v>
      </c>
      <c r="O774" s="6">
        <f t="shared" si="72"/>
        <v>0.14000000000000001</v>
      </c>
      <c r="P774">
        <f t="shared" si="73"/>
        <v>11.67</v>
      </c>
      <c r="Q774" t="str">
        <f t="shared" si="74"/>
        <v>film &amp; video</v>
      </c>
      <c r="R774" t="str">
        <f t="shared" si="75"/>
        <v>science fiction</v>
      </c>
      <c r="S774" s="9">
        <f t="shared" si="76"/>
        <v>42709.993981481486</v>
      </c>
      <c r="T774" s="8">
        <f t="shared" si="77"/>
        <v>42769.993981481486</v>
      </c>
    </row>
    <row r="775" spans="1:20" ht="43.2">
      <c r="A775">
        <v>431</v>
      </c>
      <c r="B775" s="3" t="s">
        <v>432</v>
      </c>
      <c r="C775" s="3" t="s">
        <v>4541</v>
      </c>
      <c r="D775">
        <v>3000</v>
      </c>
      <c r="E775">
        <v>415</v>
      </c>
      <c r="F775" t="s">
        <v>8221</v>
      </c>
      <c r="G775" t="s">
        <v>8225</v>
      </c>
      <c r="H775" t="s">
        <v>8247</v>
      </c>
      <c r="I775">
        <v>1467752083</v>
      </c>
      <c r="J775">
        <v>1465160083</v>
      </c>
      <c r="K775" t="b">
        <v>0</v>
      </c>
      <c r="L775">
        <v>8</v>
      </c>
      <c r="M775" t="b">
        <v>0</v>
      </c>
      <c r="N775" t="s">
        <v>8270</v>
      </c>
      <c r="O775" s="6">
        <f t="shared" si="72"/>
        <v>0.14000000000000001</v>
      </c>
      <c r="P775">
        <f t="shared" si="73"/>
        <v>51.88</v>
      </c>
      <c r="Q775" t="str">
        <f t="shared" si="74"/>
        <v>film &amp; video</v>
      </c>
      <c r="R775" t="str">
        <f t="shared" si="75"/>
        <v>animation</v>
      </c>
      <c r="S775" s="9">
        <f t="shared" si="76"/>
        <v>42526.871331018519</v>
      </c>
      <c r="T775" s="8">
        <f t="shared" si="77"/>
        <v>42556.871331018519</v>
      </c>
    </row>
    <row r="776" spans="1:20" ht="28.8">
      <c r="A776">
        <v>513</v>
      </c>
      <c r="B776" s="3" t="s">
        <v>514</v>
      </c>
      <c r="C776" s="3" t="s">
        <v>4623</v>
      </c>
      <c r="D776">
        <v>50000</v>
      </c>
      <c r="E776">
        <v>6962</v>
      </c>
      <c r="F776" t="s">
        <v>8221</v>
      </c>
      <c r="G776" t="s">
        <v>8224</v>
      </c>
      <c r="H776" t="s">
        <v>8246</v>
      </c>
      <c r="I776">
        <v>1471244400</v>
      </c>
      <c r="J776">
        <v>1467387705</v>
      </c>
      <c r="K776" t="b">
        <v>0</v>
      </c>
      <c r="L776">
        <v>68</v>
      </c>
      <c r="M776" t="b">
        <v>0</v>
      </c>
      <c r="N776" t="s">
        <v>8270</v>
      </c>
      <c r="O776" s="6">
        <f t="shared" si="72"/>
        <v>0.14000000000000001</v>
      </c>
      <c r="P776">
        <f t="shared" si="73"/>
        <v>102.38</v>
      </c>
      <c r="Q776" t="str">
        <f t="shared" si="74"/>
        <v>film &amp; video</v>
      </c>
      <c r="R776" t="str">
        <f t="shared" si="75"/>
        <v>animation</v>
      </c>
      <c r="S776" s="9">
        <f t="shared" si="76"/>
        <v>42552.653993055559</v>
      </c>
      <c r="T776" s="8">
        <f t="shared" si="77"/>
        <v>42597.291666666672</v>
      </c>
    </row>
    <row r="777" spans="1:20" ht="28.8">
      <c r="A777">
        <v>1088</v>
      </c>
      <c r="B777" s="3" t="s">
        <v>1089</v>
      </c>
      <c r="C777" s="3" t="s">
        <v>5198</v>
      </c>
      <c r="D777">
        <v>45000</v>
      </c>
      <c r="E777">
        <v>6382.34</v>
      </c>
      <c r="F777" t="s">
        <v>8221</v>
      </c>
      <c r="G777" t="s">
        <v>8224</v>
      </c>
      <c r="H777" t="s">
        <v>8246</v>
      </c>
      <c r="I777">
        <v>1398366667</v>
      </c>
      <c r="J777">
        <v>1395774667</v>
      </c>
      <c r="K777" t="b">
        <v>0</v>
      </c>
      <c r="L777">
        <v>147</v>
      </c>
      <c r="M777" t="b">
        <v>0</v>
      </c>
      <c r="N777" t="s">
        <v>8282</v>
      </c>
      <c r="O777" s="6">
        <f t="shared" si="72"/>
        <v>0.14000000000000001</v>
      </c>
      <c r="P777">
        <f t="shared" si="73"/>
        <v>43.42</v>
      </c>
      <c r="Q777" t="str">
        <f t="shared" si="74"/>
        <v>games</v>
      </c>
      <c r="R777" t="str">
        <f t="shared" si="75"/>
        <v>video games</v>
      </c>
      <c r="S777" s="9">
        <f t="shared" si="76"/>
        <v>41723.799386574072</v>
      </c>
      <c r="T777" s="8">
        <f t="shared" si="77"/>
        <v>41753.799386574072</v>
      </c>
    </row>
    <row r="778" spans="1:20" ht="43.2">
      <c r="A778">
        <v>1093</v>
      </c>
      <c r="B778" s="3" t="s">
        <v>1094</v>
      </c>
      <c r="C778" s="3" t="s">
        <v>5203</v>
      </c>
      <c r="D778">
        <v>300</v>
      </c>
      <c r="E778">
        <v>42.25</v>
      </c>
      <c r="F778" t="s">
        <v>8221</v>
      </c>
      <c r="G778" t="s">
        <v>8229</v>
      </c>
      <c r="H778" t="s">
        <v>8251</v>
      </c>
      <c r="I778">
        <v>1455232937</v>
      </c>
      <c r="J778">
        <v>1453936937</v>
      </c>
      <c r="K778" t="b">
        <v>0</v>
      </c>
      <c r="L778">
        <v>4</v>
      </c>
      <c r="M778" t="b">
        <v>0</v>
      </c>
      <c r="N778" t="s">
        <v>8282</v>
      </c>
      <c r="O778" s="6">
        <f t="shared" si="72"/>
        <v>0.14000000000000001</v>
      </c>
      <c r="P778">
        <f t="shared" si="73"/>
        <v>10.56</v>
      </c>
      <c r="Q778" t="str">
        <f t="shared" si="74"/>
        <v>games</v>
      </c>
      <c r="R778" t="str">
        <f t="shared" si="75"/>
        <v>video games</v>
      </c>
      <c r="S778" s="9">
        <f t="shared" si="76"/>
        <v>42396.973807870367</v>
      </c>
      <c r="T778" s="8">
        <f t="shared" si="77"/>
        <v>42411.973807870367</v>
      </c>
    </row>
    <row r="779" spans="1:20" ht="43.2">
      <c r="A779">
        <v>1132</v>
      </c>
      <c r="B779" s="3" t="s">
        <v>1133</v>
      </c>
      <c r="C779" s="3" t="s">
        <v>5242</v>
      </c>
      <c r="D779">
        <v>10000</v>
      </c>
      <c r="E779">
        <v>1438</v>
      </c>
      <c r="F779" t="s">
        <v>8221</v>
      </c>
      <c r="G779" t="s">
        <v>8229</v>
      </c>
      <c r="H779" t="s">
        <v>8251</v>
      </c>
      <c r="I779">
        <v>1483238771</v>
      </c>
      <c r="J779">
        <v>1480646771</v>
      </c>
      <c r="K779" t="b">
        <v>0</v>
      </c>
      <c r="L779">
        <v>13</v>
      </c>
      <c r="M779" t="b">
        <v>0</v>
      </c>
      <c r="N779" t="s">
        <v>8283</v>
      </c>
      <c r="O779" s="6">
        <f t="shared" si="72"/>
        <v>0.14000000000000001</v>
      </c>
      <c r="P779">
        <f t="shared" si="73"/>
        <v>110.62</v>
      </c>
      <c r="Q779" t="str">
        <f t="shared" si="74"/>
        <v>games</v>
      </c>
      <c r="R779" t="str">
        <f t="shared" si="75"/>
        <v>mobile games</v>
      </c>
      <c r="S779" s="9">
        <f t="shared" si="76"/>
        <v>42706.115405092598</v>
      </c>
      <c r="T779" s="8">
        <f t="shared" si="77"/>
        <v>42736.115405092598</v>
      </c>
    </row>
    <row r="780" spans="1:20" ht="43.2">
      <c r="A780">
        <v>1243</v>
      </c>
      <c r="B780" s="3" t="s">
        <v>1244</v>
      </c>
      <c r="C780" s="3" t="s">
        <v>5353</v>
      </c>
      <c r="D780">
        <v>12000</v>
      </c>
      <c r="E780">
        <v>1691</v>
      </c>
      <c r="F780" t="s">
        <v>8220</v>
      </c>
      <c r="G780" t="s">
        <v>8224</v>
      </c>
      <c r="H780" t="s">
        <v>8246</v>
      </c>
      <c r="I780">
        <v>1310158800</v>
      </c>
      <c r="J780">
        <v>1304888771</v>
      </c>
      <c r="K780" t="b">
        <v>0</v>
      </c>
      <c r="L780">
        <v>38</v>
      </c>
      <c r="M780" t="b">
        <v>0</v>
      </c>
      <c r="N780" t="s">
        <v>8286</v>
      </c>
      <c r="O780" s="6">
        <f t="shared" si="72"/>
        <v>0.14000000000000001</v>
      </c>
      <c r="P780">
        <f t="shared" si="73"/>
        <v>44.5</v>
      </c>
      <c r="Q780" t="str">
        <f t="shared" si="74"/>
        <v>music</v>
      </c>
      <c r="R780" t="str">
        <f t="shared" si="75"/>
        <v>world music</v>
      </c>
      <c r="S780" s="9">
        <f t="shared" si="76"/>
        <v>40671.879293981481</v>
      </c>
      <c r="T780" s="8">
        <f t="shared" si="77"/>
        <v>40732.875</v>
      </c>
    </row>
    <row r="781" spans="1:20" ht="43.2">
      <c r="A781">
        <v>1568</v>
      </c>
      <c r="B781" s="3" t="s">
        <v>1569</v>
      </c>
      <c r="C781" s="3" t="s">
        <v>5678</v>
      </c>
      <c r="D781">
        <v>25000</v>
      </c>
      <c r="E781">
        <v>3410</v>
      </c>
      <c r="F781" t="s">
        <v>8220</v>
      </c>
      <c r="G781" t="s">
        <v>8224</v>
      </c>
      <c r="H781" t="s">
        <v>8246</v>
      </c>
      <c r="I781">
        <v>1419384585</v>
      </c>
      <c r="J781">
        <v>1416360585</v>
      </c>
      <c r="K781" t="b">
        <v>0</v>
      </c>
      <c r="L781">
        <v>22</v>
      </c>
      <c r="M781" t="b">
        <v>0</v>
      </c>
      <c r="N781" t="s">
        <v>8290</v>
      </c>
      <c r="O781" s="6">
        <f t="shared" si="72"/>
        <v>0.14000000000000001</v>
      </c>
      <c r="P781">
        <f t="shared" si="73"/>
        <v>155</v>
      </c>
      <c r="Q781" t="str">
        <f t="shared" si="74"/>
        <v>publishing</v>
      </c>
      <c r="R781" t="str">
        <f t="shared" si="75"/>
        <v>art books</v>
      </c>
      <c r="S781" s="9">
        <f t="shared" si="76"/>
        <v>41962.062326388885</v>
      </c>
      <c r="T781" s="8">
        <f t="shared" si="77"/>
        <v>41997.062326388885</v>
      </c>
    </row>
    <row r="782" spans="1:20" ht="43.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8">
        <f t="shared" si="77"/>
        <v>40666.673900462964</v>
      </c>
    </row>
    <row r="783" spans="1:20" ht="43.2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8">
        <f t="shared" si="77"/>
        <v>41433.000856481478</v>
      </c>
    </row>
    <row r="784" spans="1:20" ht="43.2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8">
        <f t="shared" si="77"/>
        <v>41146.758125</v>
      </c>
    </row>
    <row r="785" spans="1:20" ht="43.2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8">
        <f t="shared" si="77"/>
        <v>41026.916666666664</v>
      </c>
    </row>
    <row r="786" spans="1:20" ht="43.2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8">
        <f t="shared" si="77"/>
        <v>41715.107858796298</v>
      </c>
    </row>
    <row r="787" spans="1:20" ht="43.2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8">
        <f t="shared" si="77"/>
        <v>41333.593923611115</v>
      </c>
    </row>
    <row r="788" spans="1:20" ht="43.2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8">
        <f t="shared" si="77"/>
        <v>41040.657638888893</v>
      </c>
    </row>
    <row r="789" spans="1:20" ht="43.2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1.1399999999999999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8">
        <f t="shared" si="77"/>
        <v>41579.627615740741</v>
      </c>
    </row>
    <row r="790" spans="1:20" ht="43.2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8">
        <f t="shared" si="77"/>
        <v>41097.165972222225</v>
      </c>
    </row>
    <row r="791" spans="1:20" ht="43.2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1.0900000000000001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8">
        <f t="shared" si="77"/>
        <v>41295.332638888889</v>
      </c>
    </row>
    <row r="792" spans="1:20" ht="43.2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8">
        <f t="shared" si="77"/>
        <v>41306.047905092593</v>
      </c>
    </row>
    <row r="793" spans="1:20" ht="43.2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8">
        <f t="shared" si="77"/>
        <v>41591.249305555553</v>
      </c>
    </row>
    <row r="794" spans="1:20" ht="28.8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8">
        <f t="shared" si="77"/>
        <v>41585.915312500001</v>
      </c>
    </row>
    <row r="795" spans="1:20" ht="43.2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8">
        <f t="shared" si="77"/>
        <v>41458.207638888889</v>
      </c>
    </row>
    <row r="796" spans="1:20" ht="43.2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8">
        <f t="shared" si="77"/>
        <v>40791.712500000001</v>
      </c>
    </row>
    <row r="797" spans="1:20" ht="43.2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1.1200000000000001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8">
        <f t="shared" si="77"/>
        <v>41006.207638888889</v>
      </c>
    </row>
    <row r="798" spans="1:20" ht="57.6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8">
        <f t="shared" si="77"/>
        <v>41532.881944444445</v>
      </c>
    </row>
    <row r="799" spans="1:20" ht="43.2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8">
        <f t="shared" si="77"/>
        <v>41028.166666666664</v>
      </c>
    </row>
    <row r="800" spans="1:20" ht="43.2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1.1499999999999999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8">
        <f t="shared" si="77"/>
        <v>41912.590127314819</v>
      </c>
    </row>
    <row r="801" spans="1:20" ht="43.2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8">
        <f t="shared" si="77"/>
        <v>41026.667199074072</v>
      </c>
    </row>
    <row r="802" spans="1:20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8">
        <f t="shared" si="77"/>
        <v>41893.433495370373</v>
      </c>
    </row>
    <row r="803" spans="1:20" ht="43.2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1.1200000000000001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8">
        <f t="shared" si="77"/>
        <v>40725.795370370368</v>
      </c>
    </row>
    <row r="804" spans="1:20" ht="57.6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8">
        <f t="shared" si="77"/>
        <v>41169.170138888891</v>
      </c>
    </row>
    <row r="805" spans="1:20" ht="43.2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8">
        <f t="shared" si="77"/>
        <v>40692.041666666664</v>
      </c>
    </row>
    <row r="806" spans="1:20" ht="43.2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8">
        <f t="shared" si="77"/>
        <v>40747.165972222225</v>
      </c>
    </row>
    <row r="807" spans="1:20" ht="43.2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8">
        <f t="shared" si="77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8">
        <f t="shared" si="77"/>
        <v>40793.691423611112</v>
      </c>
    </row>
    <row r="809" spans="1:20" ht="28.8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8">
        <f t="shared" si="77"/>
        <v>42795.083333333328</v>
      </c>
    </row>
    <row r="810" spans="1:20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8">
        <f t="shared" si="77"/>
        <v>41995.207638888889</v>
      </c>
    </row>
    <row r="811" spans="1:20" ht="43.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8">
        <f t="shared" si="77"/>
        <v>41658.833680555559</v>
      </c>
    </row>
    <row r="812" spans="1:20" ht="43.2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8">
        <f t="shared" si="77"/>
        <v>41153.056273148148</v>
      </c>
    </row>
    <row r="813" spans="1:20" ht="28.8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8">
        <f t="shared" si="77"/>
        <v>41465.702777777777</v>
      </c>
    </row>
    <row r="814" spans="1:20" ht="43.2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8">
        <f t="shared" si="77"/>
        <v>41334.581944444442</v>
      </c>
    </row>
    <row r="815" spans="1:20" ht="28.8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1.6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8">
        <f t="shared" si="77"/>
        <v>41110.960243055553</v>
      </c>
    </row>
    <row r="816" spans="1:20" ht="43.2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8">
        <f t="shared" si="77"/>
        <v>40694.75277777778</v>
      </c>
    </row>
    <row r="817" spans="1:20" ht="28.8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8">
        <f t="shared" si="77"/>
        <v>41944.917858796296</v>
      </c>
    </row>
    <row r="818" spans="1:20" ht="28.8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1.1499999999999999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8">
        <f t="shared" si="77"/>
        <v>41373.270833333336</v>
      </c>
    </row>
    <row r="819" spans="1:20" ht="43.2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8">
        <f t="shared" si="77"/>
        <v>40979.207638888889</v>
      </c>
    </row>
    <row r="820" spans="1:20" ht="43.2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8">
        <f t="shared" si="77"/>
        <v>41128.709027777775</v>
      </c>
    </row>
    <row r="821" spans="1:20" ht="28.8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1.0900000000000001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8">
        <f t="shared" si="77"/>
        <v>41629.197222222225</v>
      </c>
    </row>
    <row r="822" spans="1:20" ht="43.2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8">
        <f t="shared" si="77"/>
        <v>41799.208333333336</v>
      </c>
    </row>
    <row r="823" spans="1:20" ht="43.2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8">
        <f t="shared" si="77"/>
        <v>42128.167361111111</v>
      </c>
    </row>
    <row r="824" spans="1:20" ht="43.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8">
        <f t="shared" si="77"/>
        <v>41187.947337962964</v>
      </c>
    </row>
    <row r="825" spans="1:20" ht="43.2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1.8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8">
        <f t="shared" si="77"/>
        <v>42085.931157407409</v>
      </c>
    </row>
    <row r="826" spans="1:20" ht="57.6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ref="O826:O889" si="78">ROUND((E826/D826),2)</f>
        <v>1.34</v>
      </c>
      <c r="P826">
        <f t="shared" ref="P826:P889" si="79">IF(L826&gt;0,ROUND(E826/L826,2),0)</f>
        <v>39.82</v>
      </c>
      <c r="Q826" t="str">
        <f t="shared" ref="Q826:Q889" si="80">LEFT(N826, SEARCH("/",N826,1)-1)</f>
        <v>music</v>
      </c>
      <c r="R826" t="str">
        <f t="shared" ref="R826:R889" si="81">RIGHT(N826,LEN(N826)-SEARCH("/",N826,1))</f>
        <v>rock</v>
      </c>
      <c r="S826" s="9">
        <f t="shared" ref="S826:S889" si="82">(J826/86400)+DATE(1970,1,1)</f>
        <v>40250.242106481484</v>
      </c>
      <c r="T826" s="8">
        <f t="shared" ref="T826:T889" si="83">(I826/86400)+DATE(1970,1,1)</f>
        <v>40286.290972222225</v>
      </c>
    </row>
    <row r="827" spans="1:20" ht="28.8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8"/>
        <v>1</v>
      </c>
      <c r="P827">
        <f t="shared" si="79"/>
        <v>126.81</v>
      </c>
      <c r="Q827" t="str">
        <f t="shared" si="80"/>
        <v>music</v>
      </c>
      <c r="R827" t="str">
        <f t="shared" si="81"/>
        <v>rock</v>
      </c>
      <c r="S827" s="9">
        <f t="shared" si="82"/>
        <v>41186.306527777779</v>
      </c>
      <c r="T827" s="8">
        <f t="shared" si="83"/>
        <v>41211.306527777779</v>
      </c>
    </row>
    <row r="828" spans="1:20" ht="43.2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8"/>
        <v>1.01</v>
      </c>
      <c r="P828">
        <f t="shared" si="79"/>
        <v>113.88</v>
      </c>
      <c r="Q828" t="str">
        <f t="shared" si="80"/>
        <v>music</v>
      </c>
      <c r="R828" t="str">
        <f t="shared" si="81"/>
        <v>rock</v>
      </c>
      <c r="S828" s="9">
        <f t="shared" si="82"/>
        <v>40973.038541666669</v>
      </c>
      <c r="T828" s="8">
        <f t="shared" si="83"/>
        <v>40993.996874999997</v>
      </c>
    </row>
    <row r="829" spans="1:20" ht="57.6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8"/>
        <v>1.03</v>
      </c>
      <c r="P829">
        <f t="shared" si="79"/>
        <v>28.18</v>
      </c>
      <c r="Q829" t="str">
        <f t="shared" si="80"/>
        <v>music</v>
      </c>
      <c r="R829" t="str">
        <f t="shared" si="81"/>
        <v>rock</v>
      </c>
      <c r="S829" s="9">
        <f t="shared" si="82"/>
        <v>40927.473460648151</v>
      </c>
      <c r="T829" s="8">
        <f t="shared" si="83"/>
        <v>40953.825694444444</v>
      </c>
    </row>
    <row r="830" spans="1:20" ht="57.6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8"/>
        <v>1.07</v>
      </c>
      <c r="P830">
        <f t="shared" si="79"/>
        <v>36.61</v>
      </c>
      <c r="Q830" t="str">
        <f t="shared" si="80"/>
        <v>music</v>
      </c>
      <c r="R830" t="str">
        <f t="shared" si="81"/>
        <v>rock</v>
      </c>
      <c r="S830" s="9">
        <f t="shared" si="82"/>
        <v>41073.050717592589</v>
      </c>
      <c r="T830" s="8">
        <f t="shared" si="83"/>
        <v>41085.683333333334</v>
      </c>
    </row>
    <row r="831" spans="1:20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8"/>
        <v>1.04</v>
      </c>
      <c r="P831">
        <f t="shared" si="79"/>
        <v>32.5</v>
      </c>
      <c r="Q831" t="str">
        <f t="shared" si="80"/>
        <v>music</v>
      </c>
      <c r="R831" t="str">
        <f t="shared" si="81"/>
        <v>rock</v>
      </c>
      <c r="S831" s="9">
        <f t="shared" si="82"/>
        <v>42504.801388888889</v>
      </c>
      <c r="T831" s="8">
        <f t="shared" si="83"/>
        <v>42564.801388888889</v>
      </c>
    </row>
    <row r="832" spans="1:20" ht="43.2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8"/>
        <v>1.08</v>
      </c>
      <c r="P832">
        <f t="shared" si="79"/>
        <v>60.66</v>
      </c>
      <c r="Q832" t="str">
        <f t="shared" si="80"/>
        <v>music</v>
      </c>
      <c r="R832" t="str">
        <f t="shared" si="81"/>
        <v>rock</v>
      </c>
      <c r="S832" s="9">
        <f t="shared" si="82"/>
        <v>41325.525752314818</v>
      </c>
      <c r="T832" s="8">
        <f t="shared" si="83"/>
        <v>41355.484085648146</v>
      </c>
    </row>
    <row r="833" spans="1:20" ht="28.8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8"/>
        <v>2.33</v>
      </c>
      <c r="P833">
        <f t="shared" si="79"/>
        <v>175</v>
      </c>
      <c r="Q833" t="str">
        <f t="shared" si="80"/>
        <v>music</v>
      </c>
      <c r="R833" t="str">
        <f t="shared" si="81"/>
        <v>rock</v>
      </c>
      <c r="S833" s="9">
        <f t="shared" si="82"/>
        <v>40996.646921296298</v>
      </c>
      <c r="T833" s="8">
        <f t="shared" si="83"/>
        <v>41026.646921296298</v>
      </c>
    </row>
    <row r="834" spans="1:20" ht="43.2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8"/>
        <v>1.01</v>
      </c>
      <c r="P834">
        <f t="shared" si="79"/>
        <v>97.99</v>
      </c>
      <c r="Q834" t="str">
        <f t="shared" si="80"/>
        <v>music</v>
      </c>
      <c r="R834" t="str">
        <f t="shared" si="81"/>
        <v>rock</v>
      </c>
      <c r="S834" s="9">
        <f t="shared" si="82"/>
        <v>40869.675173611111</v>
      </c>
      <c r="T834" s="8">
        <f t="shared" si="83"/>
        <v>40929.342361111107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1.02</v>
      </c>
      <c r="P835">
        <f t="shared" si="79"/>
        <v>148.78</v>
      </c>
      <c r="Q835" t="str">
        <f t="shared" si="80"/>
        <v>music</v>
      </c>
      <c r="R835" t="str">
        <f t="shared" si="81"/>
        <v>rock</v>
      </c>
      <c r="S835" s="9">
        <f t="shared" si="82"/>
        <v>41718.878182870372</v>
      </c>
      <c r="T835" s="8">
        <f t="shared" si="83"/>
        <v>41748.878182870372</v>
      </c>
    </row>
    <row r="836" spans="1:20" ht="57.6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8">
        <f t="shared" si="83"/>
        <v>41456.165972222225</v>
      </c>
    </row>
    <row r="837" spans="1:20" ht="43.2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8">
        <f t="shared" si="83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8">
        <f t="shared" si="83"/>
        <v>41554.056921296295</v>
      </c>
    </row>
    <row r="839" spans="1:20" ht="43.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8">
        <f t="shared" si="83"/>
        <v>41760.998402777775</v>
      </c>
    </row>
    <row r="840" spans="1:20" ht="43.2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8">
        <f t="shared" si="83"/>
        <v>40925.897974537038</v>
      </c>
    </row>
    <row r="841" spans="1:20" ht="43.2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8">
        <f t="shared" si="83"/>
        <v>41174.763379629629</v>
      </c>
    </row>
    <row r="842" spans="1:20" ht="43.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8">
        <f t="shared" si="83"/>
        <v>42637.226701388892</v>
      </c>
    </row>
    <row r="843" spans="1:20" ht="43.2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8">
        <f t="shared" si="83"/>
        <v>41953.880358796298</v>
      </c>
    </row>
    <row r="844" spans="1:20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8">
        <f t="shared" si="83"/>
        <v>41561.165972222225</v>
      </c>
    </row>
    <row r="845" spans="1:20" ht="43.2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8">
        <f t="shared" si="83"/>
        <v>42712.333333333328</v>
      </c>
    </row>
    <row r="846" spans="1:20" ht="57.6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8">
        <f t="shared" si="83"/>
        <v>41944.207638888889</v>
      </c>
    </row>
    <row r="847" spans="1:20" ht="43.2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8">
        <f t="shared" si="83"/>
        <v>42618.165972222225</v>
      </c>
    </row>
    <row r="848" spans="1:20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8">
        <f t="shared" si="83"/>
        <v>41708.583333333336</v>
      </c>
    </row>
    <row r="849" spans="1:20" ht="28.8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8">
        <f t="shared" si="83"/>
        <v>42195.798333333332</v>
      </c>
    </row>
    <row r="850" spans="1:20" ht="43.2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8">
        <f t="shared" si="83"/>
        <v>42108.792048611111</v>
      </c>
    </row>
    <row r="851" spans="1:20" ht="57.6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1.2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8">
        <f t="shared" si="83"/>
        <v>42079.107222222221</v>
      </c>
    </row>
    <row r="852" spans="1:20" ht="43.2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8">
        <f t="shared" si="83"/>
        <v>42485.207638888889</v>
      </c>
    </row>
    <row r="853" spans="1:20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8">
        <f t="shared" si="83"/>
        <v>42582.822916666672</v>
      </c>
    </row>
    <row r="854" spans="1:20" ht="28.8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8">
        <f t="shared" si="83"/>
        <v>42667.875</v>
      </c>
    </row>
    <row r="855" spans="1:20" ht="43.2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8">
        <f t="shared" si="83"/>
        <v>42051.832280092596</v>
      </c>
    </row>
    <row r="856" spans="1:20" ht="43.2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8">
        <f t="shared" si="83"/>
        <v>42732.212337962963</v>
      </c>
    </row>
    <row r="857" spans="1:20" ht="28.8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8">
        <f t="shared" si="83"/>
        <v>42575.125196759254</v>
      </c>
    </row>
    <row r="858" spans="1:20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8">
        <f t="shared" si="83"/>
        <v>42668.791666666672</v>
      </c>
    </row>
    <row r="859" spans="1:20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8">
        <f t="shared" si="83"/>
        <v>42333.623043981483</v>
      </c>
    </row>
    <row r="860" spans="1:20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8">
        <f t="shared" si="83"/>
        <v>42109.957638888889</v>
      </c>
    </row>
    <row r="861" spans="1:20" ht="43.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8">
        <f t="shared" si="83"/>
        <v>42159</v>
      </c>
    </row>
    <row r="862" spans="1:20" ht="43.2">
      <c r="A862">
        <v>1777</v>
      </c>
      <c r="B862" s="3" t="s">
        <v>1778</v>
      </c>
      <c r="C862" s="3" t="s">
        <v>5887</v>
      </c>
      <c r="D862">
        <v>4800</v>
      </c>
      <c r="E862">
        <v>651</v>
      </c>
      <c r="F862" t="s">
        <v>8221</v>
      </c>
      <c r="G862" t="s">
        <v>8233</v>
      </c>
      <c r="H862" t="s">
        <v>8249</v>
      </c>
      <c r="I862">
        <v>1424421253</v>
      </c>
      <c r="J862">
        <v>1421829253</v>
      </c>
      <c r="K862" t="b">
        <v>1</v>
      </c>
      <c r="L862">
        <v>10</v>
      </c>
      <c r="M862" t="b">
        <v>0</v>
      </c>
      <c r="N862" t="s">
        <v>8285</v>
      </c>
      <c r="O862" s="6">
        <f t="shared" si="78"/>
        <v>0.14000000000000001</v>
      </c>
      <c r="P862">
        <f t="shared" si="79"/>
        <v>65.099999999999994</v>
      </c>
      <c r="Q862" t="str">
        <f t="shared" si="80"/>
        <v>photography</v>
      </c>
      <c r="R862" t="str">
        <f t="shared" si="81"/>
        <v>photobooks</v>
      </c>
      <c r="S862" s="9">
        <f t="shared" si="82"/>
        <v>42025.357094907406</v>
      </c>
      <c r="T862" s="8">
        <f t="shared" si="83"/>
        <v>42055.357094907406</v>
      </c>
    </row>
    <row r="863" spans="1:20" ht="43.2">
      <c r="A863">
        <v>1798</v>
      </c>
      <c r="B863" s="3" t="s">
        <v>1799</v>
      </c>
      <c r="C863" s="3" t="s">
        <v>5908</v>
      </c>
      <c r="D863">
        <v>16000</v>
      </c>
      <c r="E863">
        <v>2182</v>
      </c>
      <c r="F863" t="s">
        <v>8221</v>
      </c>
      <c r="G863" t="s">
        <v>8224</v>
      </c>
      <c r="H863" t="s">
        <v>8246</v>
      </c>
      <c r="I863">
        <v>1454572233</v>
      </c>
      <c r="J863">
        <v>1449388233</v>
      </c>
      <c r="K863" t="b">
        <v>1</v>
      </c>
      <c r="L863">
        <v>37</v>
      </c>
      <c r="M863" t="b">
        <v>0</v>
      </c>
      <c r="N863" t="s">
        <v>8285</v>
      </c>
      <c r="O863" s="6">
        <f t="shared" si="78"/>
        <v>0.14000000000000001</v>
      </c>
      <c r="P863">
        <f t="shared" si="79"/>
        <v>58.97</v>
      </c>
      <c r="Q863" t="str">
        <f t="shared" si="80"/>
        <v>photography</v>
      </c>
      <c r="R863" t="str">
        <f t="shared" si="81"/>
        <v>photobooks</v>
      </c>
      <c r="S863" s="9">
        <f t="shared" si="82"/>
        <v>42344.32677083333</v>
      </c>
      <c r="T863" s="8">
        <f t="shared" si="83"/>
        <v>42404.32677083333</v>
      </c>
    </row>
    <row r="864" spans="1:20" ht="43.2">
      <c r="A864">
        <v>1801</v>
      </c>
      <c r="B864" s="3" t="s">
        <v>1802</v>
      </c>
      <c r="C864" s="3" t="s">
        <v>5911</v>
      </c>
      <c r="D864">
        <v>17000</v>
      </c>
      <c r="E864">
        <v>2355</v>
      </c>
      <c r="F864" t="s">
        <v>8221</v>
      </c>
      <c r="G864" t="s">
        <v>8225</v>
      </c>
      <c r="H864" t="s">
        <v>8247</v>
      </c>
      <c r="I864">
        <v>1450181400</v>
      </c>
      <c r="J864">
        <v>1447429868</v>
      </c>
      <c r="K864" t="b">
        <v>1</v>
      </c>
      <c r="L864">
        <v>37</v>
      </c>
      <c r="M864" t="b">
        <v>0</v>
      </c>
      <c r="N864" t="s">
        <v>8285</v>
      </c>
      <c r="O864" s="6">
        <f t="shared" si="78"/>
        <v>0.14000000000000001</v>
      </c>
      <c r="P864">
        <f t="shared" si="79"/>
        <v>63.65</v>
      </c>
      <c r="Q864" t="str">
        <f t="shared" si="80"/>
        <v>photography</v>
      </c>
      <c r="R864" t="str">
        <f t="shared" si="81"/>
        <v>photobooks</v>
      </c>
      <c r="S864" s="9">
        <f t="shared" si="82"/>
        <v>42321.660509259258</v>
      </c>
      <c r="T864" s="8">
        <f t="shared" si="83"/>
        <v>42353.506944444445</v>
      </c>
    </row>
    <row r="865" spans="1:20" ht="43.2">
      <c r="A865">
        <v>1909</v>
      </c>
      <c r="B865" s="3" t="s">
        <v>1910</v>
      </c>
      <c r="C865" s="3" t="s">
        <v>6019</v>
      </c>
      <c r="D865">
        <v>35000</v>
      </c>
      <c r="E865">
        <v>4939</v>
      </c>
      <c r="F865" t="s">
        <v>8221</v>
      </c>
      <c r="G865" t="s">
        <v>8224</v>
      </c>
      <c r="H865" t="s">
        <v>8246</v>
      </c>
      <c r="I865">
        <v>1414059479</v>
      </c>
      <c r="J865">
        <v>1411467479</v>
      </c>
      <c r="K865" t="b">
        <v>0</v>
      </c>
      <c r="L865">
        <v>38</v>
      </c>
      <c r="M865" t="b">
        <v>0</v>
      </c>
      <c r="N865" t="s">
        <v>8294</v>
      </c>
      <c r="O865" s="6">
        <f t="shared" si="78"/>
        <v>0.14000000000000001</v>
      </c>
      <c r="P865">
        <f t="shared" si="79"/>
        <v>129.97</v>
      </c>
      <c r="Q865" t="str">
        <f t="shared" si="80"/>
        <v>technology</v>
      </c>
      <c r="R865" t="str">
        <f t="shared" si="81"/>
        <v>gadgets</v>
      </c>
      <c r="S865" s="9">
        <f t="shared" si="82"/>
        <v>41905.429155092592</v>
      </c>
      <c r="T865" s="8">
        <f t="shared" si="83"/>
        <v>41935.429155092592</v>
      </c>
    </row>
    <row r="866" spans="1:20" ht="43.2">
      <c r="A866">
        <v>2768</v>
      </c>
      <c r="B866" s="3" t="s">
        <v>2768</v>
      </c>
      <c r="C866" s="3" t="s">
        <v>6878</v>
      </c>
      <c r="D866">
        <v>7000</v>
      </c>
      <c r="E866">
        <v>1002</v>
      </c>
      <c r="F866" t="s">
        <v>8221</v>
      </c>
      <c r="G866" t="s">
        <v>8224</v>
      </c>
      <c r="H866" t="s">
        <v>8246</v>
      </c>
      <c r="I866">
        <v>1333028723</v>
      </c>
      <c r="J866">
        <v>1330440323</v>
      </c>
      <c r="K866" t="b">
        <v>0</v>
      </c>
      <c r="L866">
        <v>34</v>
      </c>
      <c r="M866" t="b">
        <v>0</v>
      </c>
      <c r="N866" t="s">
        <v>8304</v>
      </c>
      <c r="O866" s="6">
        <f t="shared" si="78"/>
        <v>0.14000000000000001</v>
      </c>
      <c r="P866">
        <f t="shared" si="79"/>
        <v>29.47</v>
      </c>
      <c r="Q866" t="str">
        <f t="shared" si="80"/>
        <v>publishing</v>
      </c>
      <c r="R866" t="str">
        <f t="shared" si="81"/>
        <v>children's books</v>
      </c>
      <c r="S866" s="9">
        <f t="shared" si="82"/>
        <v>40967.614849537036</v>
      </c>
      <c r="T866" s="8">
        <f t="shared" si="83"/>
        <v>40997.573182870372</v>
      </c>
    </row>
    <row r="867" spans="1:20" ht="43.2">
      <c r="A867">
        <v>2774</v>
      </c>
      <c r="B867" s="3" t="s">
        <v>2774</v>
      </c>
      <c r="C867" s="3" t="s">
        <v>6884</v>
      </c>
      <c r="D867">
        <v>4000</v>
      </c>
      <c r="E867">
        <v>570</v>
      </c>
      <c r="F867" t="s">
        <v>8221</v>
      </c>
      <c r="G867" t="s">
        <v>8224</v>
      </c>
      <c r="H867" t="s">
        <v>8246</v>
      </c>
      <c r="I867">
        <v>1362711728</v>
      </c>
      <c r="J867">
        <v>1360119728</v>
      </c>
      <c r="K867" t="b">
        <v>0</v>
      </c>
      <c r="L867">
        <v>13</v>
      </c>
      <c r="M867" t="b">
        <v>0</v>
      </c>
      <c r="N867" t="s">
        <v>8304</v>
      </c>
      <c r="O867" s="6">
        <f t="shared" si="78"/>
        <v>0.14000000000000001</v>
      </c>
      <c r="P867">
        <f t="shared" si="79"/>
        <v>43.85</v>
      </c>
      <c r="Q867" t="str">
        <f t="shared" si="80"/>
        <v>publishing</v>
      </c>
      <c r="R867" t="str">
        <f t="shared" si="81"/>
        <v>children's books</v>
      </c>
      <c r="S867" s="9">
        <f t="shared" si="82"/>
        <v>41311.126481481479</v>
      </c>
      <c r="T867" s="8">
        <f t="shared" si="83"/>
        <v>41341.126481481479</v>
      </c>
    </row>
    <row r="868" spans="1:20" ht="43.2">
      <c r="A868">
        <v>2912</v>
      </c>
      <c r="B868" s="3" t="s">
        <v>2912</v>
      </c>
      <c r="C868" s="3" t="s">
        <v>7022</v>
      </c>
      <c r="D868">
        <v>14440</v>
      </c>
      <c r="E868">
        <v>2030</v>
      </c>
      <c r="F868" t="s">
        <v>8221</v>
      </c>
      <c r="G868" t="s">
        <v>8224</v>
      </c>
      <c r="H868" t="s">
        <v>8246</v>
      </c>
      <c r="I868">
        <v>1452827374</v>
      </c>
      <c r="J868">
        <v>1450235374</v>
      </c>
      <c r="K868" t="b">
        <v>0</v>
      </c>
      <c r="L868">
        <v>26</v>
      </c>
      <c r="M868" t="b">
        <v>0</v>
      </c>
      <c r="N868" t="s">
        <v>8271</v>
      </c>
      <c r="O868" s="6">
        <f t="shared" si="78"/>
        <v>0.14000000000000001</v>
      </c>
      <c r="P868">
        <f t="shared" si="79"/>
        <v>78.08</v>
      </c>
      <c r="Q868" t="str">
        <f t="shared" si="80"/>
        <v>theater</v>
      </c>
      <c r="R868" t="str">
        <f t="shared" si="81"/>
        <v>plays</v>
      </c>
      <c r="S868" s="9">
        <f t="shared" si="82"/>
        <v>42354.131643518514</v>
      </c>
      <c r="T868" s="8">
        <f t="shared" si="83"/>
        <v>42384.131643518514</v>
      </c>
    </row>
    <row r="869" spans="1:20" ht="43.2">
      <c r="A869">
        <v>3069</v>
      </c>
      <c r="B869" s="3" t="s">
        <v>3069</v>
      </c>
      <c r="C869" s="3" t="s">
        <v>7179</v>
      </c>
      <c r="D869">
        <v>1000</v>
      </c>
      <c r="E869">
        <v>141</v>
      </c>
      <c r="F869" t="s">
        <v>8221</v>
      </c>
      <c r="G869" t="s">
        <v>8224</v>
      </c>
      <c r="H869" t="s">
        <v>8246</v>
      </c>
      <c r="I869">
        <v>1418587234</v>
      </c>
      <c r="J869">
        <v>1415995234</v>
      </c>
      <c r="K869" t="b">
        <v>0</v>
      </c>
      <c r="L869">
        <v>7</v>
      </c>
      <c r="M869" t="b">
        <v>0</v>
      </c>
      <c r="N869" t="s">
        <v>8303</v>
      </c>
      <c r="O869" s="6">
        <f t="shared" si="78"/>
        <v>0.14000000000000001</v>
      </c>
      <c r="P869">
        <f t="shared" si="79"/>
        <v>20.14</v>
      </c>
      <c r="Q869" t="str">
        <f t="shared" si="80"/>
        <v>theater</v>
      </c>
      <c r="R869" t="str">
        <f t="shared" si="81"/>
        <v>spaces</v>
      </c>
      <c r="S869" s="9">
        <f t="shared" si="82"/>
        <v>41957.833726851852</v>
      </c>
      <c r="T869" s="8">
        <f t="shared" si="83"/>
        <v>41987.833726851852</v>
      </c>
    </row>
    <row r="870" spans="1:20" ht="43.2">
      <c r="A870">
        <v>3099</v>
      </c>
      <c r="B870" s="3" t="s">
        <v>3099</v>
      </c>
      <c r="C870" s="3" t="s">
        <v>7209</v>
      </c>
      <c r="D870">
        <v>2000</v>
      </c>
      <c r="E870">
        <v>278</v>
      </c>
      <c r="F870" t="s">
        <v>8221</v>
      </c>
      <c r="G870" t="s">
        <v>8224</v>
      </c>
      <c r="H870" t="s">
        <v>8246</v>
      </c>
      <c r="I870">
        <v>1455251591</v>
      </c>
      <c r="J870">
        <v>1452659591</v>
      </c>
      <c r="K870" t="b">
        <v>0</v>
      </c>
      <c r="L870">
        <v>5</v>
      </c>
      <c r="M870" t="b">
        <v>0</v>
      </c>
      <c r="N870" t="s">
        <v>8303</v>
      </c>
      <c r="O870" s="6">
        <f t="shared" si="78"/>
        <v>0.14000000000000001</v>
      </c>
      <c r="P870">
        <f t="shared" si="79"/>
        <v>55.6</v>
      </c>
      <c r="Q870" t="str">
        <f t="shared" si="80"/>
        <v>theater</v>
      </c>
      <c r="R870" t="str">
        <f t="shared" si="81"/>
        <v>spaces</v>
      </c>
      <c r="S870" s="9">
        <f t="shared" si="82"/>
        <v>42382.189710648148</v>
      </c>
      <c r="T870" s="8">
        <f t="shared" si="83"/>
        <v>42412.189710648148</v>
      </c>
    </row>
    <row r="871" spans="1:20" ht="43.2">
      <c r="A871">
        <v>3965</v>
      </c>
      <c r="B871" s="3" t="s">
        <v>3962</v>
      </c>
      <c r="C871" s="3" t="s">
        <v>8072</v>
      </c>
      <c r="D871">
        <v>2000</v>
      </c>
      <c r="E871">
        <v>285</v>
      </c>
      <c r="F871" t="s">
        <v>8221</v>
      </c>
      <c r="G871" t="s">
        <v>8224</v>
      </c>
      <c r="H871" t="s">
        <v>8246</v>
      </c>
      <c r="I871">
        <v>1460608780</v>
      </c>
      <c r="J871">
        <v>1455428380</v>
      </c>
      <c r="K871" t="b">
        <v>0</v>
      </c>
      <c r="L871">
        <v>4</v>
      </c>
      <c r="M871" t="b">
        <v>0</v>
      </c>
      <c r="N871" t="s">
        <v>8271</v>
      </c>
      <c r="O871" s="6">
        <f t="shared" si="78"/>
        <v>0.14000000000000001</v>
      </c>
      <c r="P871">
        <f t="shared" si="79"/>
        <v>71.25</v>
      </c>
      <c r="Q871" t="str">
        <f t="shared" si="80"/>
        <v>theater</v>
      </c>
      <c r="R871" t="str">
        <f t="shared" si="81"/>
        <v>plays</v>
      </c>
      <c r="S871" s="9">
        <f t="shared" si="82"/>
        <v>42414.235879629632</v>
      </c>
      <c r="T871" s="8">
        <f t="shared" si="83"/>
        <v>42474.194212962961</v>
      </c>
    </row>
    <row r="872" spans="1:20" ht="43.2">
      <c r="A872">
        <v>4016</v>
      </c>
      <c r="B872" s="3" t="s">
        <v>4012</v>
      </c>
      <c r="C872" s="3" t="s">
        <v>8121</v>
      </c>
      <c r="D872">
        <v>500</v>
      </c>
      <c r="E872">
        <v>70</v>
      </c>
      <c r="F872" t="s">
        <v>8221</v>
      </c>
      <c r="G872" t="s">
        <v>8225</v>
      </c>
      <c r="H872" t="s">
        <v>8247</v>
      </c>
      <c r="I872">
        <v>1410987400</v>
      </c>
      <c r="J872">
        <v>1408395400</v>
      </c>
      <c r="K872" t="b">
        <v>0</v>
      </c>
      <c r="L872">
        <v>7</v>
      </c>
      <c r="M872" t="b">
        <v>0</v>
      </c>
      <c r="N872" t="s">
        <v>8271</v>
      </c>
      <c r="O872" s="6">
        <f t="shared" si="78"/>
        <v>0.14000000000000001</v>
      </c>
      <c r="P872">
        <f t="shared" si="79"/>
        <v>10</v>
      </c>
      <c r="Q872" t="str">
        <f t="shared" si="80"/>
        <v>theater</v>
      </c>
      <c r="R872" t="str">
        <f t="shared" si="81"/>
        <v>plays</v>
      </c>
      <c r="S872" s="9">
        <f t="shared" si="82"/>
        <v>41869.872685185182</v>
      </c>
      <c r="T872" s="8">
        <f t="shared" si="83"/>
        <v>41899.872685185182</v>
      </c>
    </row>
    <row r="873" spans="1:20" ht="43.2">
      <c r="A873">
        <v>135</v>
      </c>
      <c r="B873" s="3" t="s">
        <v>137</v>
      </c>
      <c r="C873" s="3" t="s">
        <v>4246</v>
      </c>
      <c r="D873">
        <v>3000</v>
      </c>
      <c r="E873">
        <v>403</v>
      </c>
      <c r="F873" t="s">
        <v>8220</v>
      </c>
      <c r="G873" t="s">
        <v>8224</v>
      </c>
      <c r="H873" t="s">
        <v>8246</v>
      </c>
      <c r="I873">
        <v>1404241200</v>
      </c>
      <c r="J873">
        <v>1401354597</v>
      </c>
      <c r="K873" t="b">
        <v>0</v>
      </c>
      <c r="L873">
        <v>5</v>
      </c>
      <c r="M873" t="b">
        <v>0</v>
      </c>
      <c r="N873" t="s">
        <v>8267</v>
      </c>
      <c r="O873" s="6">
        <f t="shared" si="78"/>
        <v>0.13</v>
      </c>
      <c r="P873">
        <f t="shared" si="79"/>
        <v>80.599999999999994</v>
      </c>
      <c r="Q873" t="str">
        <f t="shared" si="80"/>
        <v>film &amp; video</v>
      </c>
      <c r="R873" t="str">
        <f t="shared" si="81"/>
        <v>science fiction</v>
      </c>
      <c r="S873" s="9">
        <f t="shared" si="82"/>
        <v>41788.381909722222</v>
      </c>
      <c r="T873" s="8">
        <f t="shared" si="83"/>
        <v>41821.791666666664</v>
      </c>
    </row>
    <row r="874" spans="1:20" ht="43.2">
      <c r="A874">
        <v>222</v>
      </c>
      <c r="B874" s="3" t="s">
        <v>224</v>
      </c>
      <c r="C874" s="3" t="s">
        <v>4332</v>
      </c>
      <c r="D874">
        <v>1000</v>
      </c>
      <c r="E874">
        <v>130</v>
      </c>
      <c r="F874" t="s">
        <v>8221</v>
      </c>
      <c r="G874" t="s">
        <v>8224</v>
      </c>
      <c r="H874" t="s">
        <v>8246</v>
      </c>
      <c r="I874">
        <v>1427423940</v>
      </c>
      <c r="J874">
        <v>1422383318</v>
      </c>
      <c r="K874" t="b">
        <v>0</v>
      </c>
      <c r="L874">
        <v>2</v>
      </c>
      <c r="M874" t="b">
        <v>0</v>
      </c>
      <c r="N874" t="s">
        <v>8268</v>
      </c>
      <c r="O874" s="6">
        <f t="shared" si="78"/>
        <v>0.13</v>
      </c>
      <c r="P874">
        <f t="shared" si="79"/>
        <v>65</v>
      </c>
      <c r="Q874" t="str">
        <f t="shared" si="80"/>
        <v>film &amp; video</v>
      </c>
      <c r="R874" t="str">
        <f t="shared" si="81"/>
        <v>drama</v>
      </c>
      <c r="S874" s="9">
        <f t="shared" si="82"/>
        <v>42031.769884259258</v>
      </c>
      <c r="T874" s="8">
        <f t="shared" si="83"/>
        <v>42090.110416666663</v>
      </c>
    </row>
    <row r="875" spans="1:20" ht="43.2">
      <c r="A875">
        <v>944</v>
      </c>
      <c r="B875" s="3" t="s">
        <v>945</v>
      </c>
      <c r="C875" s="3" t="s">
        <v>5054</v>
      </c>
      <c r="D875">
        <v>50000</v>
      </c>
      <c r="E875">
        <v>6663</v>
      </c>
      <c r="F875" t="s">
        <v>8221</v>
      </c>
      <c r="G875" t="s">
        <v>8224</v>
      </c>
      <c r="H875" t="s">
        <v>8246</v>
      </c>
      <c r="I875">
        <v>1460988000</v>
      </c>
      <c r="J875">
        <v>1458050450</v>
      </c>
      <c r="K875" t="b">
        <v>0</v>
      </c>
      <c r="L875">
        <v>96</v>
      </c>
      <c r="M875" t="b">
        <v>0</v>
      </c>
      <c r="N875" t="s">
        <v>8273</v>
      </c>
      <c r="O875" s="6">
        <f t="shared" si="78"/>
        <v>0.13</v>
      </c>
      <c r="P875">
        <f t="shared" si="79"/>
        <v>69.41</v>
      </c>
      <c r="Q875" t="str">
        <f t="shared" si="80"/>
        <v>technology</v>
      </c>
      <c r="R875" t="str">
        <f t="shared" si="81"/>
        <v>wearables</v>
      </c>
      <c r="S875" s="9">
        <f t="shared" si="82"/>
        <v>42444.583912037036</v>
      </c>
      <c r="T875" s="8">
        <f t="shared" si="83"/>
        <v>42478.583333333328</v>
      </c>
    </row>
    <row r="876" spans="1:20" ht="57.6">
      <c r="A876">
        <v>986</v>
      </c>
      <c r="B876" s="3" t="s">
        <v>987</v>
      </c>
      <c r="C876" s="3" t="s">
        <v>5096</v>
      </c>
      <c r="D876">
        <v>20000</v>
      </c>
      <c r="E876">
        <v>2550</v>
      </c>
      <c r="F876" t="s">
        <v>8221</v>
      </c>
      <c r="G876" t="s">
        <v>8225</v>
      </c>
      <c r="H876" t="s">
        <v>8247</v>
      </c>
      <c r="I876">
        <v>1452384000</v>
      </c>
      <c r="J876">
        <v>1447698300</v>
      </c>
      <c r="K876" t="b">
        <v>0</v>
      </c>
      <c r="L876">
        <v>23</v>
      </c>
      <c r="M876" t="b">
        <v>0</v>
      </c>
      <c r="N876" t="s">
        <v>8273</v>
      </c>
      <c r="O876" s="6">
        <f t="shared" si="78"/>
        <v>0.13</v>
      </c>
      <c r="P876">
        <f t="shared" si="79"/>
        <v>110.87</v>
      </c>
      <c r="Q876" t="str">
        <f t="shared" si="80"/>
        <v>technology</v>
      </c>
      <c r="R876" t="str">
        <f t="shared" si="81"/>
        <v>wearables</v>
      </c>
      <c r="S876" s="9">
        <f t="shared" si="82"/>
        <v>42324.767361111109</v>
      </c>
      <c r="T876" s="8">
        <f t="shared" si="83"/>
        <v>42379</v>
      </c>
    </row>
    <row r="877" spans="1:20" ht="43.2">
      <c r="A877">
        <v>987</v>
      </c>
      <c r="B877" s="3" t="s">
        <v>988</v>
      </c>
      <c r="C877" s="3" t="s">
        <v>5097</v>
      </c>
      <c r="D877">
        <v>50000</v>
      </c>
      <c r="E877">
        <v>6610</v>
      </c>
      <c r="F877" t="s">
        <v>8221</v>
      </c>
      <c r="G877" t="s">
        <v>8233</v>
      </c>
      <c r="H877" t="s">
        <v>8249</v>
      </c>
      <c r="I877">
        <v>1403507050</v>
      </c>
      <c r="J877">
        <v>1400051050</v>
      </c>
      <c r="K877" t="b">
        <v>0</v>
      </c>
      <c r="L877">
        <v>41</v>
      </c>
      <c r="M877" t="b">
        <v>0</v>
      </c>
      <c r="N877" t="s">
        <v>8273</v>
      </c>
      <c r="O877" s="6">
        <f t="shared" si="78"/>
        <v>0.13</v>
      </c>
      <c r="P877">
        <f t="shared" si="79"/>
        <v>161.22</v>
      </c>
      <c r="Q877" t="str">
        <f t="shared" si="80"/>
        <v>technology</v>
      </c>
      <c r="R877" t="str">
        <f t="shared" si="81"/>
        <v>wearables</v>
      </c>
      <c r="S877" s="9">
        <f t="shared" si="82"/>
        <v>41773.294560185182</v>
      </c>
      <c r="T877" s="8">
        <f t="shared" si="83"/>
        <v>41813.294560185182</v>
      </c>
    </row>
    <row r="878" spans="1:20" ht="57.6">
      <c r="A878">
        <v>1009</v>
      </c>
      <c r="B878" s="3" t="s">
        <v>1010</v>
      </c>
      <c r="C878" s="3" t="s">
        <v>5119</v>
      </c>
      <c r="D878">
        <v>50000</v>
      </c>
      <c r="E878">
        <v>6565</v>
      </c>
      <c r="F878" t="s">
        <v>8220</v>
      </c>
      <c r="G878" t="s">
        <v>8224</v>
      </c>
      <c r="H878" t="s">
        <v>8246</v>
      </c>
      <c r="I878">
        <v>1466346646</v>
      </c>
      <c r="J878">
        <v>1463754646</v>
      </c>
      <c r="K878" t="b">
        <v>0</v>
      </c>
      <c r="L878">
        <v>101</v>
      </c>
      <c r="M878" t="b">
        <v>0</v>
      </c>
      <c r="N878" t="s">
        <v>8273</v>
      </c>
      <c r="O878" s="6">
        <f t="shared" si="78"/>
        <v>0.13</v>
      </c>
      <c r="P878">
        <f t="shared" si="79"/>
        <v>65</v>
      </c>
      <c r="Q878" t="str">
        <f t="shared" si="80"/>
        <v>technology</v>
      </c>
      <c r="R878" t="str">
        <f t="shared" si="81"/>
        <v>wearables</v>
      </c>
      <c r="S878" s="9">
        <f t="shared" si="82"/>
        <v>42510.604699074072</v>
      </c>
      <c r="T878" s="8">
        <f t="shared" si="83"/>
        <v>42540.604699074072</v>
      </c>
    </row>
    <row r="879" spans="1:20" ht="43.2">
      <c r="A879">
        <v>1091</v>
      </c>
      <c r="B879" s="3" t="s">
        <v>1092</v>
      </c>
      <c r="C879" s="3" t="s">
        <v>5201</v>
      </c>
      <c r="D879">
        <v>200</v>
      </c>
      <c r="E879">
        <v>25</v>
      </c>
      <c r="F879" t="s">
        <v>8221</v>
      </c>
      <c r="G879" t="s">
        <v>8225</v>
      </c>
      <c r="H879" t="s">
        <v>8247</v>
      </c>
      <c r="I879">
        <v>1460313672</v>
      </c>
      <c r="J879">
        <v>1457725272</v>
      </c>
      <c r="K879" t="b">
        <v>0</v>
      </c>
      <c r="L879">
        <v>2</v>
      </c>
      <c r="M879" t="b">
        <v>0</v>
      </c>
      <c r="N879" t="s">
        <v>8282</v>
      </c>
      <c r="O879" s="6">
        <f t="shared" si="78"/>
        <v>0.13</v>
      </c>
      <c r="P879">
        <f t="shared" si="79"/>
        <v>12.5</v>
      </c>
      <c r="Q879" t="str">
        <f t="shared" si="80"/>
        <v>games</v>
      </c>
      <c r="R879" t="str">
        <f t="shared" si="81"/>
        <v>video games</v>
      </c>
      <c r="S879" s="9">
        <f t="shared" si="82"/>
        <v>42440.820277777777</v>
      </c>
      <c r="T879" s="8">
        <f t="shared" si="83"/>
        <v>42470.778611111113</v>
      </c>
    </row>
    <row r="880" spans="1:20" ht="57.6">
      <c r="A880">
        <v>1550</v>
      </c>
      <c r="B880" s="3" t="s">
        <v>1551</v>
      </c>
      <c r="C880" s="3" t="s">
        <v>5660</v>
      </c>
      <c r="D880">
        <v>750</v>
      </c>
      <c r="E880">
        <v>101</v>
      </c>
      <c r="F880" t="s">
        <v>8221</v>
      </c>
      <c r="G880" t="s">
        <v>8225</v>
      </c>
      <c r="H880" t="s">
        <v>8247</v>
      </c>
      <c r="I880">
        <v>1463050034</v>
      </c>
      <c r="J880">
        <v>1460458034</v>
      </c>
      <c r="K880" t="b">
        <v>0</v>
      </c>
      <c r="L880">
        <v>7</v>
      </c>
      <c r="M880" t="b">
        <v>0</v>
      </c>
      <c r="N880" t="s">
        <v>8289</v>
      </c>
      <c r="O880" s="6">
        <f t="shared" si="78"/>
        <v>0.13</v>
      </c>
      <c r="P880">
        <f t="shared" si="79"/>
        <v>14.43</v>
      </c>
      <c r="Q880" t="str">
        <f t="shared" si="80"/>
        <v>photography</v>
      </c>
      <c r="R880" t="str">
        <f t="shared" si="81"/>
        <v>nature</v>
      </c>
      <c r="S880" s="9">
        <f t="shared" si="82"/>
        <v>42472.449467592596</v>
      </c>
      <c r="T880" s="8">
        <f t="shared" si="83"/>
        <v>42502.449467592596</v>
      </c>
    </row>
    <row r="881" spans="1:20" ht="28.8">
      <c r="A881">
        <v>1576</v>
      </c>
      <c r="B881" s="3" t="s">
        <v>1577</v>
      </c>
      <c r="C881" s="3" t="s">
        <v>5686</v>
      </c>
      <c r="D881">
        <v>5000</v>
      </c>
      <c r="E881">
        <v>650</v>
      </c>
      <c r="F881" t="s">
        <v>8220</v>
      </c>
      <c r="G881" t="s">
        <v>8224</v>
      </c>
      <c r="H881" t="s">
        <v>8246</v>
      </c>
      <c r="I881">
        <v>1435698368</v>
      </c>
      <c r="J881">
        <v>1431810368</v>
      </c>
      <c r="K881" t="b">
        <v>0</v>
      </c>
      <c r="L881">
        <v>10</v>
      </c>
      <c r="M881" t="b">
        <v>0</v>
      </c>
      <c r="N881" t="s">
        <v>8290</v>
      </c>
      <c r="O881" s="6">
        <f t="shared" si="78"/>
        <v>0.13</v>
      </c>
      <c r="P881">
        <f t="shared" si="79"/>
        <v>65</v>
      </c>
      <c r="Q881" t="str">
        <f t="shared" si="80"/>
        <v>publishing</v>
      </c>
      <c r="R881" t="str">
        <f t="shared" si="81"/>
        <v>art books</v>
      </c>
      <c r="S881" s="9">
        <f t="shared" si="82"/>
        <v>42140.879259259258</v>
      </c>
      <c r="T881" s="8">
        <f t="shared" si="83"/>
        <v>42185.879259259258</v>
      </c>
    </row>
    <row r="882" spans="1:20" ht="43.2">
      <c r="A882">
        <v>1812</v>
      </c>
      <c r="B882" s="3" t="s">
        <v>1813</v>
      </c>
      <c r="C882" s="3" t="s">
        <v>5922</v>
      </c>
      <c r="D882">
        <v>6500</v>
      </c>
      <c r="E882">
        <v>865</v>
      </c>
      <c r="F882" t="s">
        <v>8221</v>
      </c>
      <c r="G882" t="s">
        <v>8225</v>
      </c>
      <c r="H882" t="s">
        <v>8247</v>
      </c>
      <c r="I882">
        <v>1467531536</v>
      </c>
      <c r="J882">
        <v>1464939536</v>
      </c>
      <c r="K882" t="b">
        <v>0</v>
      </c>
      <c r="L882">
        <v>23</v>
      </c>
      <c r="M882" t="b">
        <v>0</v>
      </c>
      <c r="N882" t="s">
        <v>8285</v>
      </c>
      <c r="O882" s="6">
        <f t="shared" si="78"/>
        <v>0.13</v>
      </c>
      <c r="P882">
        <f t="shared" si="79"/>
        <v>37.61</v>
      </c>
      <c r="Q882" t="str">
        <f t="shared" si="80"/>
        <v>photography</v>
      </c>
      <c r="R882" t="str">
        <f t="shared" si="81"/>
        <v>photobooks</v>
      </c>
      <c r="S882" s="9">
        <f t="shared" si="82"/>
        <v>42524.318703703699</v>
      </c>
      <c r="T882" s="8">
        <f t="shared" si="83"/>
        <v>42554.318703703699</v>
      </c>
    </row>
    <row r="883" spans="1:20" ht="43.2">
      <c r="A883">
        <v>2000</v>
      </c>
      <c r="B883" s="3" t="s">
        <v>2001</v>
      </c>
      <c r="C883" s="3" t="s">
        <v>6110</v>
      </c>
      <c r="D883">
        <v>5000</v>
      </c>
      <c r="E883">
        <v>625</v>
      </c>
      <c r="F883" t="s">
        <v>8221</v>
      </c>
      <c r="G883" t="s">
        <v>8229</v>
      </c>
      <c r="H883" t="s">
        <v>8251</v>
      </c>
      <c r="I883">
        <v>1452120613</v>
      </c>
      <c r="J883">
        <v>1449528613</v>
      </c>
      <c r="K883" t="b">
        <v>0</v>
      </c>
      <c r="L883">
        <v>25</v>
      </c>
      <c r="M883" t="b">
        <v>0</v>
      </c>
      <c r="N883" t="s">
        <v>8296</v>
      </c>
      <c r="O883" s="6">
        <f t="shared" si="78"/>
        <v>0.13</v>
      </c>
      <c r="P883">
        <f t="shared" si="79"/>
        <v>25</v>
      </c>
      <c r="Q883" t="str">
        <f t="shared" si="80"/>
        <v>photography</v>
      </c>
      <c r="R883" t="str">
        <f t="shared" si="81"/>
        <v>people</v>
      </c>
      <c r="S883" s="9">
        <f t="shared" si="82"/>
        <v>42345.951539351852</v>
      </c>
      <c r="T883" s="8">
        <f t="shared" si="83"/>
        <v>42375.951539351852</v>
      </c>
    </row>
    <row r="884" spans="1:20" ht="28.8">
      <c r="A884">
        <v>2138</v>
      </c>
      <c r="B884" s="3" t="s">
        <v>2139</v>
      </c>
      <c r="C884" s="3" t="s">
        <v>6248</v>
      </c>
      <c r="D884">
        <v>1000</v>
      </c>
      <c r="E884">
        <v>128</v>
      </c>
      <c r="F884" t="s">
        <v>8221</v>
      </c>
      <c r="G884" t="s">
        <v>8225</v>
      </c>
      <c r="H884" t="s">
        <v>8247</v>
      </c>
      <c r="I884">
        <v>1383959939</v>
      </c>
      <c r="J884">
        <v>1381364339</v>
      </c>
      <c r="K884" t="b">
        <v>0</v>
      </c>
      <c r="L884">
        <v>12</v>
      </c>
      <c r="M884" t="b">
        <v>0</v>
      </c>
      <c r="N884" t="s">
        <v>8282</v>
      </c>
      <c r="O884" s="6">
        <f t="shared" si="78"/>
        <v>0.13</v>
      </c>
      <c r="P884">
        <f t="shared" si="79"/>
        <v>10.67</v>
      </c>
      <c r="Q884" t="str">
        <f t="shared" si="80"/>
        <v>games</v>
      </c>
      <c r="R884" t="str">
        <f t="shared" si="81"/>
        <v>video games</v>
      </c>
      <c r="S884" s="9">
        <f t="shared" si="82"/>
        <v>41557.013182870374</v>
      </c>
      <c r="T884" s="8">
        <f t="shared" si="83"/>
        <v>41587.054849537039</v>
      </c>
    </row>
    <row r="885" spans="1:20" ht="28.8">
      <c r="A885">
        <v>3735</v>
      </c>
      <c r="B885" s="3" t="s">
        <v>3732</v>
      </c>
      <c r="C885" s="3" t="s">
        <v>7845</v>
      </c>
      <c r="D885">
        <v>150</v>
      </c>
      <c r="E885">
        <v>20</v>
      </c>
      <c r="F885" t="s">
        <v>8221</v>
      </c>
      <c r="G885" t="s">
        <v>8225</v>
      </c>
      <c r="H885" t="s">
        <v>8247</v>
      </c>
      <c r="I885">
        <v>1432831089</v>
      </c>
      <c r="J885">
        <v>1430239089</v>
      </c>
      <c r="K885" t="b">
        <v>0</v>
      </c>
      <c r="L885">
        <v>2</v>
      </c>
      <c r="M885" t="b">
        <v>0</v>
      </c>
      <c r="N885" t="s">
        <v>8271</v>
      </c>
      <c r="O885" s="6">
        <f t="shared" si="78"/>
        <v>0.13</v>
      </c>
      <c r="P885">
        <f t="shared" si="79"/>
        <v>10</v>
      </c>
      <c r="Q885" t="str">
        <f t="shared" si="80"/>
        <v>theater</v>
      </c>
      <c r="R885" t="str">
        <f t="shared" si="81"/>
        <v>plays</v>
      </c>
      <c r="S885" s="9">
        <f t="shared" si="82"/>
        <v>42122.693159722221</v>
      </c>
      <c r="T885" s="8">
        <f t="shared" si="83"/>
        <v>42152.693159722221</v>
      </c>
    </row>
    <row r="886" spans="1:20" ht="43.2">
      <c r="A886">
        <v>3867</v>
      </c>
      <c r="B886" s="3" t="s">
        <v>3864</v>
      </c>
      <c r="C886" s="3" t="s">
        <v>7976</v>
      </c>
      <c r="D886">
        <v>2000</v>
      </c>
      <c r="E886">
        <v>251</v>
      </c>
      <c r="F886" t="s">
        <v>8221</v>
      </c>
      <c r="G886" t="s">
        <v>8224</v>
      </c>
      <c r="H886" t="s">
        <v>8246</v>
      </c>
      <c r="I886">
        <v>1466278339</v>
      </c>
      <c r="J886">
        <v>1463686339</v>
      </c>
      <c r="K886" t="b">
        <v>0</v>
      </c>
      <c r="L886">
        <v>5</v>
      </c>
      <c r="M886" t="b">
        <v>0</v>
      </c>
      <c r="N886" t="s">
        <v>8271</v>
      </c>
      <c r="O886" s="6">
        <f t="shared" si="78"/>
        <v>0.13</v>
      </c>
      <c r="P886">
        <f t="shared" si="79"/>
        <v>50.2</v>
      </c>
      <c r="Q886" t="str">
        <f t="shared" si="80"/>
        <v>theater</v>
      </c>
      <c r="R886" t="str">
        <f t="shared" si="81"/>
        <v>plays</v>
      </c>
      <c r="S886" s="9">
        <f t="shared" si="82"/>
        <v>42509.814108796301</v>
      </c>
      <c r="T886" s="8">
        <f t="shared" si="83"/>
        <v>42539.814108796301</v>
      </c>
    </row>
    <row r="887" spans="1:20" ht="43.2">
      <c r="A887">
        <v>3880</v>
      </c>
      <c r="B887" s="3" t="s">
        <v>3877</v>
      </c>
      <c r="C887" s="3" t="s">
        <v>7989</v>
      </c>
      <c r="D887">
        <v>7500</v>
      </c>
      <c r="E887">
        <v>980</v>
      </c>
      <c r="F887" t="s">
        <v>8220</v>
      </c>
      <c r="G887" t="s">
        <v>8225</v>
      </c>
      <c r="H887" t="s">
        <v>8247</v>
      </c>
      <c r="I887">
        <v>1406761200</v>
      </c>
      <c r="J887">
        <v>1403724820</v>
      </c>
      <c r="K887" t="b">
        <v>0</v>
      </c>
      <c r="L887">
        <v>17</v>
      </c>
      <c r="M887" t="b">
        <v>0</v>
      </c>
      <c r="N887" t="s">
        <v>8305</v>
      </c>
      <c r="O887" s="6">
        <f t="shared" si="78"/>
        <v>0.13</v>
      </c>
      <c r="P887">
        <f t="shared" si="79"/>
        <v>57.65</v>
      </c>
      <c r="Q887" t="str">
        <f t="shared" si="80"/>
        <v>theater</v>
      </c>
      <c r="R887" t="str">
        <f t="shared" si="81"/>
        <v>musical</v>
      </c>
      <c r="S887" s="9">
        <f t="shared" si="82"/>
        <v>41815.815046296295</v>
      </c>
      <c r="T887" s="8">
        <f t="shared" si="83"/>
        <v>41850.958333333336</v>
      </c>
    </row>
    <row r="888" spans="1:20" ht="43.2">
      <c r="A888">
        <v>3928</v>
      </c>
      <c r="B888" s="3" t="s">
        <v>3925</v>
      </c>
      <c r="C888" s="3" t="s">
        <v>8036</v>
      </c>
      <c r="D888">
        <v>5000</v>
      </c>
      <c r="E888">
        <v>651</v>
      </c>
      <c r="F888" t="s">
        <v>8221</v>
      </c>
      <c r="G888" t="s">
        <v>8224</v>
      </c>
      <c r="H888" t="s">
        <v>8246</v>
      </c>
      <c r="I888">
        <v>1444971540</v>
      </c>
      <c r="J888">
        <v>1442593427</v>
      </c>
      <c r="K888" t="b">
        <v>0</v>
      </c>
      <c r="L888">
        <v>7</v>
      </c>
      <c r="M888" t="b">
        <v>0</v>
      </c>
      <c r="N888" t="s">
        <v>8271</v>
      </c>
      <c r="O888" s="6">
        <f t="shared" si="78"/>
        <v>0.13</v>
      </c>
      <c r="P888">
        <f t="shared" si="79"/>
        <v>93</v>
      </c>
      <c r="Q888" t="str">
        <f t="shared" si="80"/>
        <v>theater</v>
      </c>
      <c r="R888" t="str">
        <f t="shared" si="81"/>
        <v>plays</v>
      </c>
      <c r="S888" s="9">
        <f t="shared" si="82"/>
        <v>42265.683182870373</v>
      </c>
      <c r="T888" s="8">
        <f t="shared" si="83"/>
        <v>42293.207638888889</v>
      </c>
    </row>
    <row r="889" spans="1:20" ht="43.2">
      <c r="A889">
        <v>4091</v>
      </c>
      <c r="B889" s="3" t="s">
        <v>4087</v>
      </c>
      <c r="C889" s="3" t="s">
        <v>8194</v>
      </c>
      <c r="D889">
        <v>1600</v>
      </c>
      <c r="E889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>
        <v>8</v>
      </c>
      <c r="M889" t="b">
        <v>0</v>
      </c>
      <c r="N889" t="s">
        <v>8271</v>
      </c>
      <c r="O889" s="6">
        <f t="shared" si="78"/>
        <v>0.13</v>
      </c>
      <c r="P889">
        <f t="shared" si="79"/>
        <v>25.5</v>
      </c>
      <c r="Q889" t="str">
        <f t="shared" si="80"/>
        <v>theater</v>
      </c>
      <c r="R889" t="str">
        <f t="shared" si="81"/>
        <v>plays</v>
      </c>
      <c r="S889" s="9">
        <f t="shared" si="82"/>
        <v>41990.506377314814</v>
      </c>
      <c r="T889" s="8">
        <f t="shared" si="83"/>
        <v>42020.506377314814</v>
      </c>
    </row>
    <row r="890" spans="1:20">
      <c r="A890">
        <v>217</v>
      </c>
      <c r="B890" s="3" t="s">
        <v>219</v>
      </c>
      <c r="C890" s="3" t="s">
        <v>4327</v>
      </c>
      <c r="D890">
        <v>100000</v>
      </c>
      <c r="E890">
        <v>11943</v>
      </c>
      <c r="F890" t="s">
        <v>8221</v>
      </c>
      <c r="G890" t="s">
        <v>8235</v>
      </c>
      <c r="H890" t="s">
        <v>8255</v>
      </c>
      <c r="I890">
        <v>1419780149</v>
      </c>
      <c r="J890">
        <v>1417101749</v>
      </c>
      <c r="K890" t="b">
        <v>0</v>
      </c>
      <c r="L890">
        <v>38</v>
      </c>
      <c r="M890" t="b">
        <v>0</v>
      </c>
      <c r="N890" t="s">
        <v>8268</v>
      </c>
      <c r="O890" s="6">
        <f t="shared" ref="O890:O953" si="84">ROUND((E890/D890),2)</f>
        <v>0.12</v>
      </c>
      <c r="P890">
        <f t="shared" ref="P890:P953" si="85">IF(L890&gt;0,ROUND(E890/L890,2),0)</f>
        <v>314.29000000000002</v>
      </c>
      <c r="Q890" t="str">
        <f t="shared" ref="Q890:Q953" si="86">LEFT(N890, SEARCH("/",N890,1)-1)</f>
        <v>film &amp; video</v>
      </c>
      <c r="R890" t="str">
        <f t="shared" ref="R890:R953" si="87">RIGHT(N890,LEN(N890)-SEARCH("/",N890,1))</f>
        <v>drama</v>
      </c>
      <c r="S890" s="9">
        <f t="shared" ref="S890:S953" si="88">(J890/86400)+DATE(1970,1,1)</f>
        <v>41970.64061342593</v>
      </c>
      <c r="T890" s="8">
        <f t="shared" ref="T890:T953" si="89">(I890/86400)+DATE(1970,1,1)</f>
        <v>42001.64061342593</v>
      </c>
    </row>
    <row r="891" spans="1:20" ht="57.6">
      <c r="A891">
        <v>471</v>
      </c>
      <c r="B891" s="3" t="s">
        <v>472</v>
      </c>
      <c r="C891" s="3" t="s">
        <v>4581</v>
      </c>
      <c r="D891">
        <v>55000</v>
      </c>
      <c r="E891">
        <v>6541</v>
      </c>
      <c r="F891" t="s">
        <v>8221</v>
      </c>
      <c r="G891" t="s">
        <v>8224</v>
      </c>
      <c r="H891" t="s">
        <v>8246</v>
      </c>
      <c r="I891">
        <v>1397924379</v>
      </c>
      <c r="J891">
        <v>1394039979</v>
      </c>
      <c r="K891" t="b">
        <v>0</v>
      </c>
      <c r="L891">
        <v>170</v>
      </c>
      <c r="M891" t="b">
        <v>0</v>
      </c>
      <c r="N891" t="s">
        <v>8270</v>
      </c>
      <c r="O891" s="6">
        <f t="shared" si="84"/>
        <v>0.12</v>
      </c>
      <c r="P891">
        <f t="shared" si="85"/>
        <v>38.479999999999997</v>
      </c>
      <c r="Q891" t="str">
        <f t="shared" si="86"/>
        <v>film &amp; video</v>
      </c>
      <c r="R891" t="str">
        <f t="shared" si="87"/>
        <v>animation</v>
      </c>
      <c r="S891" s="9">
        <f t="shared" si="88"/>
        <v>41703.721979166665</v>
      </c>
      <c r="T891" s="8">
        <f t="shared" si="89"/>
        <v>41748.680312500001</v>
      </c>
    </row>
    <row r="892" spans="1:20" ht="43.2">
      <c r="A892">
        <v>633</v>
      </c>
      <c r="B892" s="3" t="s">
        <v>634</v>
      </c>
      <c r="C892" s="3" t="s">
        <v>4743</v>
      </c>
      <c r="D892">
        <v>10000</v>
      </c>
      <c r="E892">
        <v>1245</v>
      </c>
      <c r="F892" t="s">
        <v>8220</v>
      </c>
      <c r="G892" t="s">
        <v>8224</v>
      </c>
      <c r="H892" t="s">
        <v>8246</v>
      </c>
      <c r="I892">
        <v>1466204400</v>
      </c>
      <c r="J892">
        <v>1463469062</v>
      </c>
      <c r="K892" t="b">
        <v>0</v>
      </c>
      <c r="L892">
        <v>25</v>
      </c>
      <c r="M892" t="b">
        <v>0</v>
      </c>
      <c r="N892" t="s">
        <v>8272</v>
      </c>
      <c r="O892" s="6">
        <f t="shared" si="84"/>
        <v>0.12</v>
      </c>
      <c r="P892">
        <f t="shared" si="85"/>
        <v>49.8</v>
      </c>
      <c r="Q892" t="str">
        <f t="shared" si="86"/>
        <v>technology</v>
      </c>
      <c r="R892" t="str">
        <f t="shared" si="87"/>
        <v>web</v>
      </c>
      <c r="S892" s="9">
        <f t="shared" si="88"/>
        <v>42507.299328703702</v>
      </c>
      <c r="T892" s="8">
        <f t="shared" si="89"/>
        <v>42538.958333333328</v>
      </c>
    </row>
    <row r="893" spans="1:20" ht="28.8">
      <c r="A893">
        <v>690</v>
      </c>
      <c r="B893" s="3" t="s">
        <v>691</v>
      </c>
      <c r="C893" s="3" t="s">
        <v>4800</v>
      </c>
      <c r="D893">
        <v>20000</v>
      </c>
      <c r="E893">
        <v>2468</v>
      </c>
      <c r="F893" t="s">
        <v>8221</v>
      </c>
      <c r="G893" t="s">
        <v>8224</v>
      </c>
      <c r="H893" t="s">
        <v>8246</v>
      </c>
      <c r="I893">
        <v>1473400800</v>
      </c>
      <c r="J893">
        <v>1469718841</v>
      </c>
      <c r="K893" t="b">
        <v>0</v>
      </c>
      <c r="L893">
        <v>34</v>
      </c>
      <c r="M893" t="b">
        <v>0</v>
      </c>
      <c r="N893" t="s">
        <v>8273</v>
      </c>
      <c r="O893" s="6">
        <f t="shared" si="84"/>
        <v>0.12</v>
      </c>
      <c r="P893">
        <f t="shared" si="85"/>
        <v>72.59</v>
      </c>
      <c r="Q893" t="str">
        <f t="shared" si="86"/>
        <v>technology</v>
      </c>
      <c r="R893" t="str">
        <f t="shared" si="87"/>
        <v>wearables</v>
      </c>
      <c r="S893" s="9">
        <f t="shared" si="88"/>
        <v>42579.634733796294</v>
      </c>
      <c r="T893" s="8">
        <f t="shared" si="89"/>
        <v>42622.25</v>
      </c>
    </row>
    <row r="894" spans="1:20" ht="57.6">
      <c r="A894">
        <v>869</v>
      </c>
      <c r="B894" s="3" t="s">
        <v>870</v>
      </c>
      <c r="C894" s="3" t="s">
        <v>4979</v>
      </c>
      <c r="D894">
        <v>8800</v>
      </c>
      <c r="E894">
        <v>1040</v>
      </c>
      <c r="F894" t="s">
        <v>8221</v>
      </c>
      <c r="G894" t="s">
        <v>8224</v>
      </c>
      <c r="H894" t="s">
        <v>8246</v>
      </c>
      <c r="I894">
        <v>1365448657</v>
      </c>
      <c r="J894">
        <v>1362860257</v>
      </c>
      <c r="K894" t="b">
        <v>0</v>
      </c>
      <c r="L894">
        <v>3</v>
      </c>
      <c r="M894" t="b">
        <v>0</v>
      </c>
      <c r="N894" t="s">
        <v>8278</v>
      </c>
      <c r="O894" s="6">
        <f t="shared" si="84"/>
        <v>0.12</v>
      </c>
      <c r="P894">
        <f t="shared" si="85"/>
        <v>346.67</v>
      </c>
      <c r="Q894" t="str">
        <f t="shared" si="86"/>
        <v>music</v>
      </c>
      <c r="R894" t="str">
        <f t="shared" si="87"/>
        <v>jazz</v>
      </c>
      <c r="S894" s="9">
        <f t="shared" si="88"/>
        <v>41342.845567129625</v>
      </c>
      <c r="T894" s="8">
        <f t="shared" si="89"/>
        <v>41372.803900462961</v>
      </c>
    </row>
    <row r="895" spans="1:20" ht="57.6">
      <c r="A895">
        <v>948</v>
      </c>
      <c r="B895" s="3" t="s">
        <v>949</v>
      </c>
      <c r="C895" s="3" t="s">
        <v>5058</v>
      </c>
      <c r="D895">
        <v>4000</v>
      </c>
      <c r="E895">
        <v>480</v>
      </c>
      <c r="F895" t="s">
        <v>8221</v>
      </c>
      <c r="G895" t="s">
        <v>8233</v>
      </c>
      <c r="H895" t="s">
        <v>8249</v>
      </c>
      <c r="I895">
        <v>1457812364</v>
      </c>
      <c r="J895">
        <v>1455220364</v>
      </c>
      <c r="K895" t="b">
        <v>0</v>
      </c>
      <c r="L895">
        <v>8</v>
      </c>
      <c r="M895" t="b">
        <v>0</v>
      </c>
      <c r="N895" t="s">
        <v>8273</v>
      </c>
      <c r="O895" s="6">
        <f t="shared" si="84"/>
        <v>0.12</v>
      </c>
      <c r="P895">
        <f t="shared" si="85"/>
        <v>60</v>
      </c>
      <c r="Q895" t="str">
        <f t="shared" si="86"/>
        <v>technology</v>
      </c>
      <c r="R895" t="str">
        <f t="shared" si="87"/>
        <v>wearables</v>
      </c>
      <c r="S895" s="9">
        <f t="shared" si="88"/>
        <v>42411.828287037039</v>
      </c>
      <c r="T895" s="8">
        <f t="shared" si="89"/>
        <v>42441.828287037039</v>
      </c>
    </row>
    <row r="896" spans="1:20" ht="43.2">
      <c r="A896">
        <v>1180</v>
      </c>
      <c r="B896" s="3" t="s">
        <v>1181</v>
      </c>
      <c r="C896" s="3" t="s">
        <v>5290</v>
      </c>
      <c r="D896">
        <v>50000</v>
      </c>
      <c r="E896">
        <v>5875</v>
      </c>
      <c r="F896" t="s">
        <v>8221</v>
      </c>
      <c r="G896" t="s">
        <v>8224</v>
      </c>
      <c r="H896" t="s">
        <v>8246</v>
      </c>
      <c r="I896">
        <v>1403983314</v>
      </c>
      <c r="J896">
        <v>1400786514</v>
      </c>
      <c r="K896" t="b">
        <v>0</v>
      </c>
      <c r="L896">
        <v>85</v>
      </c>
      <c r="M896" t="b">
        <v>0</v>
      </c>
      <c r="N896" t="s">
        <v>8284</v>
      </c>
      <c r="O896" s="6">
        <f t="shared" si="84"/>
        <v>0.12</v>
      </c>
      <c r="P896">
        <f t="shared" si="85"/>
        <v>69.12</v>
      </c>
      <c r="Q896" t="str">
        <f t="shared" si="86"/>
        <v>food</v>
      </c>
      <c r="R896" t="str">
        <f t="shared" si="87"/>
        <v>food trucks</v>
      </c>
      <c r="S896" s="9">
        <f t="shared" si="88"/>
        <v>41781.806875000002</v>
      </c>
      <c r="T896" s="8">
        <f t="shared" si="89"/>
        <v>41818.806875000002</v>
      </c>
    </row>
    <row r="897" spans="1:20" ht="43.2">
      <c r="A897">
        <v>1233</v>
      </c>
      <c r="B897" s="3" t="s">
        <v>1234</v>
      </c>
      <c r="C897" s="3" t="s">
        <v>5343</v>
      </c>
      <c r="D897">
        <v>1000</v>
      </c>
      <c r="E897">
        <v>116</v>
      </c>
      <c r="F897" t="s">
        <v>8220</v>
      </c>
      <c r="G897" t="s">
        <v>8224</v>
      </c>
      <c r="H897" t="s">
        <v>8246</v>
      </c>
      <c r="I897">
        <v>1329864374</v>
      </c>
      <c r="J897">
        <v>1328049974</v>
      </c>
      <c r="K897" t="b">
        <v>0</v>
      </c>
      <c r="L897">
        <v>6</v>
      </c>
      <c r="M897" t="b">
        <v>0</v>
      </c>
      <c r="N897" t="s">
        <v>8286</v>
      </c>
      <c r="O897" s="6">
        <f t="shared" si="84"/>
        <v>0.12</v>
      </c>
      <c r="P897">
        <f t="shared" si="85"/>
        <v>19.329999999999998</v>
      </c>
      <c r="Q897" t="str">
        <f t="shared" si="86"/>
        <v>music</v>
      </c>
      <c r="R897" t="str">
        <f t="shared" si="87"/>
        <v>world music</v>
      </c>
      <c r="S897" s="9">
        <f t="shared" si="88"/>
        <v>40939.948773148149</v>
      </c>
      <c r="T897" s="8">
        <f t="shared" si="89"/>
        <v>40960.948773148149</v>
      </c>
    </row>
    <row r="898" spans="1:20" ht="28.8">
      <c r="A898">
        <v>1307</v>
      </c>
      <c r="B898" s="3" t="s">
        <v>1308</v>
      </c>
      <c r="C898" s="3" t="s">
        <v>5417</v>
      </c>
      <c r="D898">
        <v>50000</v>
      </c>
      <c r="E898">
        <v>5757</v>
      </c>
      <c r="F898" t="s">
        <v>8220</v>
      </c>
      <c r="G898" t="s">
        <v>8224</v>
      </c>
      <c r="H898" t="s">
        <v>8246</v>
      </c>
      <c r="I898">
        <v>1455710679</v>
      </c>
      <c r="J898">
        <v>1453118679</v>
      </c>
      <c r="K898" t="b">
        <v>0</v>
      </c>
      <c r="L898">
        <v>45</v>
      </c>
      <c r="M898" t="b">
        <v>0</v>
      </c>
      <c r="N898" t="s">
        <v>8273</v>
      </c>
      <c r="O898" s="6">
        <f t="shared" si="84"/>
        <v>0.12</v>
      </c>
      <c r="P898">
        <f t="shared" si="85"/>
        <v>127.93</v>
      </c>
      <c r="Q898" t="str">
        <f t="shared" si="86"/>
        <v>technology</v>
      </c>
      <c r="R898" t="str">
        <f t="shared" si="87"/>
        <v>wearables</v>
      </c>
      <c r="S898" s="9">
        <f t="shared" si="88"/>
        <v>42387.503229166672</v>
      </c>
      <c r="T898" s="8">
        <f t="shared" si="89"/>
        <v>42417.503229166672</v>
      </c>
    </row>
    <row r="899" spans="1:20" ht="43.2">
      <c r="A899">
        <v>2129</v>
      </c>
      <c r="B899" s="3" t="s">
        <v>2130</v>
      </c>
      <c r="C899" s="3" t="s">
        <v>6239</v>
      </c>
      <c r="D899">
        <v>2000</v>
      </c>
      <c r="E899">
        <v>236</v>
      </c>
      <c r="F899" t="s">
        <v>8221</v>
      </c>
      <c r="G899" t="s">
        <v>8224</v>
      </c>
      <c r="H899" t="s">
        <v>8246</v>
      </c>
      <c r="I899">
        <v>1457570100</v>
      </c>
      <c r="J899">
        <v>1454978100</v>
      </c>
      <c r="K899" t="b">
        <v>0</v>
      </c>
      <c r="L899">
        <v>12</v>
      </c>
      <c r="M899" t="b">
        <v>0</v>
      </c>
      <c r="N899" t="s">
        <v>8282</v>
      </c>
      <c r="O899" s="6">
        <f t="shared" si="84"/>
        <v>0.12</v>
      </c>
      <c r="P899">
        <f t="shared" si="85"/>
        <v>19.670000000000002</v>
      </c>
      <c r="Q899" t="str">
        <f t="shared" si="86"/>
        <v>games</v>
      </c>
      <c r="R899" t="str">
        <f t="shared" si="87"/>
        <v>video games</v>
      </c>
      <c r="S899" s="9">
        <f t="shared" si="88"/>
        <v>42409.024305555555</v>
      </c>
      <c r="T899" s="8">
        <f t="shared" si="89"/>
        <v>42439.024305555555</v>
      </c>
    </row>
    <row r="900" spans="1:20" ht="28.8">
      <c r="A900">
        <v>2595</v>
      </c>
      <c r="B900" s="3" t="s">
        <v>2595</v>
      </c>
      <c r="C900" s="3" t="s">
        <v>6705</v>
      </c>
      <c r="D900">
        <v>15000</v>
      </c>
      <c r="E900">
        <v>1825</v>
      </c>
      <c r="F900" t="s">
        <v>8221</v>
      </c>
      <c r="G900" t="s">
        <v>8224</v>
      </c>
      <c r="H900" t="s">
        <v>8246</v>
      </c>
      <c r="I900">
        <v>1487915500</v>
      </c>
      <c r="J900">
        <v>1485323500</v>
      </c>
      <c r="K900" t="b">
        <v>0</v>
      </c>
      <c r="L900">
        <v>19</v>
      </c>
      <c r="M900" t="b">
        <v>0</v>
      </c>
      <c r="N900" t="s">
        <v>8284</v>
      </c>
      <c r="O900" s="6">
        <f t="shared" si="84"/>
        <v>0.12</v>
      </c>
      <c r="P900">
        <f t="shared" si="85"/>
        <v>96.05</v>
      </c>
      <c r="Q900" t="str">
        <f t="shared" si="86"/>
        <v>food</v>
      </c>
      <c r="R900" t="str">
        <f t="shared" si="87"/>
        <v>food trucks</v>
      </c>
      <c r="S900" s="9">
        <f t="shared" si="88"/>
        <v>42760.244212962964</v>
      </c>
      <c r="T900" s="8">
        <f t="shared" si="89"/>
        <v>42790.244212962964</v>
      </c>
    </row>
    <row r="901" spans="1:20" ht="43.2">
      <c r="A901">
        <v>2653</v>
      </c>
      <c r="B901" s="3" t="s">
        <v>2653</v>
      </c>
      <c r="C901" s="3" t="s">
        <v>6763</v>
      </c>
      <c r="D901">
        <v>51000</v>
      </c>
      <c r="E901">
        <v>5876</v>
      </c>
      <c r="F901" t="s">
        <v>8220</v>
      </c>
      <c r="G901" t="s">
        <v>8224</v>
      </c>
      <c r="H901" t="s">
        <v>8246</v>
      </c>
      <c r="I901">
        <v>1402632000</v>
      </c>
      <c r="J901">
        <v>1399909127</v>
      </c>
      <c r="K901" t="b">
        <v>0</v>
      </c>
      <c r="L901">
        <v>70</v>
      </c>
      <c r="M901" t="b">
        <v>0</v>
      </c>
      <c r="N901" t="s">
        <v>8301</v>
      </c>
      <c r="O901" s="6">
        <f t="shared" si="84"/>
        <v>0.12</v>
      </c>
      <c r="P901">
        <f t="shared" si="85"/>
        <v>83.94</v>
      </c>
      <c r="Q901" t="str">
        <f t="shared" si="86"/>
        <v>technology</v>
      </c>
      <c r="R901" t="str">
        <f t="shared" si="87"/>
        <v>space exploration</v>
      </c>
      <c r="S901" s="9">
        <f t="shared" si="88"/>
        <v>41771.651932870373</v>
      </c>
      <c r="T901" s="8">
        <f t="shared" si="89"/>
        <v>41803.166666666664</v>
      </c>
    </row>
    <row r="902" spans="1:20" ht="57.6">
      <c r="A902">
        <v>2758</v>
      </c>
      <c r="B902" s="3" t="s">
        <v>2758</v>
      </c>
      <c r="C902" s="3" t="s">
        <v>6868</v>
      </c>
      <c r="D902">
        <v>2000</v>
      </c>
      <c r="E902">
        <v>234</v>
      </c>
      <c r="F902" t="s">
        <v>8221</v>
      </c>
      <c r="G902" t="s">
        <v>8226</v>
      </c>
      <c r="H902" t="s">
        <v>8248</v>
      </c>
      <c r="I902">
        <v>1476095783</v>
      </c>
      <c r="J902">
        <v>1474886183</v>
      </c>
      <c r="K902" t="b">
        <v>0</v>
      </c>
      <c r="L902">
        <v>6</v>
      </c>
      <c r="M902" t="b">
        <v>0</v>
      </c>
      <c r="N902" t="s">
        <v>8304</v>
      </c>
      <c r="O902" s="6">
        <f t="shared" si="84"/>
        <v>0.12</v>
      </c>
      <c r="P902">
        <f t="shared" si="85"/>
        <v>39</v>
      </c>
      <c r="Q902" t="str">
        <f t="shared" si="86"/>
        <v>publishing</v>
      </c>
      <c r="R902" t="str">
        <f t="shared" si="87"/>
        <v>children's books</v>
      </c>
      <c r="S902" s="9">
        <f t="shared" si="88"/>
        <v>42639.441932870366</v>
      </c>
      <c r="T902" s="8">
        <f t="shared" si="89"/>
        <v>42653.441932870366</v>
      </c>
    </row>
    <row r="903" spans="1:20" ht="43.2">
      <c r="A903">
        <v>3066</v>
      </c>
      <c r="B903" s="3" t="s">
        <v>3066</v>
      </c>
      <c r="C903" s="3" t="s">
        <v>7176</v>
      </c>
      <c r="D903">
        <v>350000</v>
      </c>
      <c r="E903">
        <v>41950</v>
      </c>
      <c r="F903" t="s">
        <v>8221</v>
      </c>
      <c r="G903" t="s">
        <v>8226</v>
      </c>
      <c r="H903" t="s">
        <v>8248</v>
      </c>
      <c r="I903">
        <v>1468128537</v>
      </c>
      <c r="J903">
        <v>1465536537</v>
      </c>
      <c r="K903" t="b">
        <v>0</v>
      </c>
      <c r="L903">
        <v>15</v>
      </c>
      <c r="M903" t="b">
        <v>0</v>
      </c>
      <c r="N903" t="s">
        <v>8303</v>
      </c>
      <c r="O903" s="6">
        <f t="shared" si="84"/>
        <v>0.12</v>
      </c>
      <c r="P903">
        <f t="shared" si="85"/>
        <v>2796.67</v>
      </c>
      <c r="Q903" t="str">
        <f t="shared" si="86"/>
        <v>theater</v>
      </c>
      <c r="R903" t="str">
        <f t="shared" si="87"/>
        <v>spaces</v>
      </c>
      <c r="S903" s="9">
        <f t="shared" si="88"/>
        <v>42531.228437500002</v>
      </c>
      <c r="T903" s="8">
        <f t="shared" si="89"/>
        <v>42561.228437500002</v>
      </c>
    </row>
    <row r="904" spans="1:20" ht="57.6">
      <c r="A904">
        <v>3084</v>
      </c>
      <c r="B904" s="3" t="s">
        <v>3084</v>
      </c>
      <c r="C904" s="3" t="s">
        <v>7194</v>
      </c>
      <c r="D904">
        <v>4059</v>
      </c>
      <c r="E904">
        <v>470</v>
      </c>
      <c r="F904" t="s">
        <v>8221</v>
      </c>
      <c r="G904" t="s">
        <v>8224</v>
      </c>
      <c r="H904" t="s">
        <v>8246</v>
      </c>
      <c r="I904">
        <v>1430851680</v>
      </c>
      <c r="J904">
        <v>1428340931</v>
      </c>
      <c r="K904" t="b">
        <v>0</v>
      </c>
      <c r="L904">
        <v>6</v>
      </c>
      <c r="M904" t="b">
        <v>0</v>
      </c>
      <c r="N904" t="s">
        <v>8303</v>
      </c>
      <c r="O904" s="6">
        <f t="shared" si="84"/>
        <v>0.12</v>
      </c>
      <c r="P904">
        <f t="shared" si="85"/>
        <v>78.33</v>
      </c>
      <c r="Q904" t="str">
        <f t="shared" si="86"/>
        <v>theater</v>
      </c>
      <c r="R904" t="str">
        <f t="shared" si="87"/>
        <v>spaces</v>
      </c>
      <c r="S904" s="9">
        <f t="shared" si="88"/>
        <v>42100.723738425921</v>
      </c>
      <c r="T904" s="8">
        <f t="shared" si="89"/>
        <v>42129.783333333333</v>
      </c>
    </row>
    <row r="905" spans="1:20" ht="57.6">
      <c r="A905">
        <v>3101</v>
      </c>
      <c r="B905" s="3" t="s">
        <v>3101</v>
      </c>
      <c r="C905" s="3" t="s">
        <v>7211</v>
      </c>
      <c r="D905">
        <v>2500</v>
      </c>
      <c r="E905">
        <v>300</v>
      </c>
      <c r="F905" t="s">
        <v>8221</v>
      </c>
      <c r="G905" t="s">
        <v>8230</v>
      </c>
      <c r="H905" t="s">
        <v>8249</v>
      </c>
      <c r="I905">
        <v>1437033360</v>
      </c>
      <c r="J905">
        <v>1434445937</v>
      </c>
      <c r="K905" t="b">
        <v>0</v>
      </c>
      <c r="L905">
        <v>12</v>
      </c>
      <c r="M905" t="b">
        <v>0</v>
      </c>
      <c r="N905" t="s">
        <v>8303</v>
      </c>
      <c r="O905" s="6">
        <f t="shared" si="84"/>
        <v>0.12</v>
      </c>
      <c r="P905">
        <f t="shared" si="85"/>
        <v>25</v>
      </c>
      <c r="Q905" t="str">
        <f t="shared" si="86"/>
        <v>theater</v>
      </c>
      <c r="R905" t="str">
        <f t="shared" si="87"/>
        <v>spaces</v>
      </c>
      <c r="S905" s="9">
        <f t="shared" si="88"/>
        <v>42171.383530092593</v>
      </c>
      <c r="T905" s="8">
        <f t="shared" si="89"/>
        <v>42201.330555555556</v>
      </c>
    </row>
    <row r="906" spans="1:20" ht="57.6">
      <c r="A906">
        <v>3189</v>
      </c>
      <c r="B906" s="3" t="s">
        <v>3189</v>
      </c>
      <c r="C906" s="3" t="s">
        <v>7299</v>
      </c>
      <c r="D906">
        <v>55000</v>
      </c>
      <c r="E906">
        <v>6780</v>
      </c>
      <c r="F906" t="s">
        <v>8221</v>
      </c>
      <c r="G906" t="s">
        <v>8235</v>
      </c>
      <c r="H906" t="s">
        <v>8255</v>
      </c>
      <c r="I906">
        <v>1432455532</v>
      </c>
      <c r="J906">
        <v>1429863532</v>
      </c>
      <c r="K906" t="b">
        <v>0</v>
      </c>
      <c r="L906">
        <v>19</v>
      </c>
      <c r="M906" t="b">
        <v>0</v>
      </c>
      <c r="N906" t="s">
        <v>8305</v>
      </c>
      <c r="O906" s="6">
        <f t="shared" si="84"/>
        <v>0.12</v>
      </c>
      <c r="P906">
        <f t="shared" si="85"/>
        <v>356.84</v>
      </c>
      <c r="Q906" t="str">
        <f t="shared" si="86"/>
        <v>theater</v>
      </c>
      <c r="R906" t="str">
        <f t="shared" si="87"/>
        <v>musical</v>
      </c>
      <c r="S906" s="9">
        <f t="shared" si="88"/>
        <v>42118.346435185187</v>
      </c>
      <c r="T906" s="8">
        <f t="shared" si="89"/>
        <v>42148.346435185187</v>
      </c>
    </row>
    <row r="907" spans="1:20" ht="43.2">
      <c r="A907">
        <v>3193</v>
      </c>
      <c r="B907" s="3" t="s">
        <v>3193</v>
      </c>
      <c r="C907" s="3" t="s">
        <v>7303</v>
      </c>
      <c r="D907">
        <v>5000</v>
      </c>
      <c r="E907">
        <v>587</v>
      </c>
      <c r="F907" t="s">
        <v>8221</v>
      </c>
      <c r="G907" t="s">
        <v>8225</v>
      </c>
      <c r="H907" t="s">
        <v>8247</v>
      </c>
      <c r="I907">
        <v>1424474056</v>
      </c>
      <c r="J907">
        <v>1420586056</v>
      </c>
      <c r="K907" t="b">
        <v>0</v>
      </c>
      <c r="L907">
        <v>24</v>
      </c>
      <c r="M907" t="b">
        <v>0</v>
      </c>
      <c r="N907" t="s">
        <v>8305</v>
      </c>
      <c r="O907" s="6">
        <f t="shared" si="84"/>
        <v>0.12</v>
      </c>
      <c r="P907">
        <f t="shared" si="85"/>
        <v>24.46</v>
      </c>
      <c r="Q907" t="str">
        <f t="shared" si="86"/>
        <v>theater</v>
      </c>
      <c r="R907" t="str">
        <f t="shared" si="87"/>
        <v>musical</v>
      </c>
      <c r="S907" s="9">
        <f t="shared" si="88"/>
        <v>42010.968240740738</v>
      </c>
      <c r="T907" s="8">
        <f t="shared" si="89"/>
        <v>42055.968240740738</v>
      </c>
    </row>
    <row r="908" spans="1:20" ht="43.2">
      <c r="A908">
        <v>3905</v>
      </c>
      <c r="B908" s="3" t="s">
        <v>3902</v>
      </c>
      <c r="C908" s="3" t="s">
        <v>8013</v>
      </c>
      <c r="D908">
        <v>1500</v>
      </c>
      <c r="E908">
        <v>173</v>
      </c>
      <c r="F908" t="s">
        <v>8221</v>
      </c>
      <c r="G908" t="s">
        <v>8225</v>
      </c>
      <c r="H908" t="s">
        <v>8247</v>
      </c>
      <c r="I908">
        <v>1434063600</v>
      </c>
      <c r="J908">
        <v>1430405903</v>
      </c>
      <c r="K908" t="b">
        <v>0</v>
      </c>
      <c r="L908">
        <v>7</v>
      </c>
      <c r="M908" t="b">
        <v>0</v>
      </c>
      <c r="N908" t="s">
        <v>8271</v>
      </c>
      <c r="O908" s="6">
        <f t="shared" si="84"/>
        <v>0.12</v>
      </c>
      <c r="P908">
        <f t="shared" si="85"/>
        <v>24.71</v>
      </c>
      <c r="Q908" t="str">
        <f t="shared" si="86"/>
        <v>theater</v>
      </c>
      <c r="R908" t="str">
        <f t="shared" si="87"/>
        <v>plays</v>
      </c>
      <c r="S908" s="9">
        <f t="shared" si="88"/>
        <v>42124.623877314814</v>
      </c>
      <c r="T908" s="8">
        <f t="shared" si="89"/>
        <v>42166.958333333328</v>
      </c>
    </row>
    <row r="909" spans="1:20" ht="43.2">
      <c r="A909">
        <v>3923</v>
      </c>
      <c r="B909" s="3" t="s">
        <v>3920</v>
      </c>
      <c r="C909" s="3" t="s">
        <v>8031</v>
      </c>
      <c r="D909">
        <v>11500</v>
      </c>
      <c r="E909">
        <v>1384</v>
      </c>
      <c r="F909" t="s">
        <v>8221</v>
      </c>
      <c r="G909" t="s">
        <v>8225</v>
      </c>
      <c r="H909" t="s">
        <v>8247</v>
      </c>
      <c r="I909">
        <v>1428622271</v>
      </c>
      <c r="J909">
        <v>1426203071</v>
      </c>
      <c r="K909" t="b">
        <v>0</v>
      </c>
      <c r="L909">
        <v>17</v>
      </c>
      <c r="M909" t="b">
        <v>0</v>
      </c>
      <c r="N909" t="s">
        <v>8271</v>
      </c>
      <c r="O909" s="6">
        <f t="shared" si="84"/>
        <v>0.12</v>
      </c>
      <c r="P909">
        <f t="shared" si="85"/>
        <v>81.41</v>
      </c>
      <c r="Q909" t="str">
        <f t="shared" si="86"/>
        <v>theater</v>
      </c>
      <c r="R909" t="str">
        <f t="shared" si="87"/>
        <v>plays</v>
      </c>
      <c r="S909" s="9">
        <f t="shared" si="88"/>
        <v>42075.979988425926</v>
      </c>
      <c r="T909" s="8">
        <f t="shared" si="89"/>
        <v>42103.979988425926</v>
      </c>
    </row>
    <row r="910" spans="1:20" ht="43.2">
      <c r="A910">
        <v>3938</v>
      </c>
      <c r="B910" s="3" t="s">
        <v>3935</v>
      </c>
      <c r="C910" s="3" t="s">
        <v>8046</v>
      </c>
      <c r="D910">
        <v>3255</v>
      </c>
      <c r="E910">
        <v>397</v>
      </c>
      <c r="F910" t="s">
        <v>8221</v>
      </c>
      <c r="G910" t="s">
        <v>8224</v>
      </c>
      <c r="H910" t="s">
        <v>8246</v>
      </c>
      <c r="I910">
        <v>1435441454</v>
      </c>
      <c r="J910">
        <v>1432763054</v>
      </c>
      <c r="K910" t="b">
        <v>0</v>
      </c>
      <c r="L910">
        <v>5</v>
      </c>
      <c r="M910" t="b">
        <v>0</v>
      </c>
      <c r="N910" t="s">
        <v>8271</v>
      </c>
      <c r="O910" s="6">
        <f t="shared" si="84"/>
        <v>0.12</v>
      </c>
      <c r="P910">
        <f t="shared" si="85"/>
        <v>79.400000000000006</v>
      </c>
      <c r="Q910" t="str">
        <f t="shared" si="86"/>
        <v>theater</v>
      </c>
      <c r="R910" t="str">
        <f t="shared" si="87"/>
        <v>plays</v>
      </c>
      <c r="S910" s="9">
        <f t="shared" si="88"/>
        <v>42151.905717592592</v>
      </c>
      <c r="T910" s="8">
        <f t="shared" si="89"/>
        <v>42182.905717592592</v>
      </c>
    </row>
    <row r="911" spans="1:20" ht="43.2">
      <c r="A911">
        <v>4038</v>
      </c>
      <c r="B911" s="3" t="s">
        <v>4034</v>
      </c>
      <c r="C911" s="3" t="s">
        <v>8142</v>
      </c>
      <c r="D911">
        <v>2500</v>
      </c>
      <c r="E911">
        <v>301</v>
      </c>
      <c r="F911" t="s">
        <v>8221</v>
      </c>
      <c r="G911" t="s">
        <v>8224</v>
      </c>
      <c r="H911" t="s">
        <v>8246</v>
      </c>
      <c r="I911">
        <v>1413573010</v>
      </c>
      <c r="J911">
        <v>1408389010</v>
      </c>
      <c r="K911" t="b">
        <v>0</v>
      </c>
      <c r="L911">
        <v>4</v>
      </c>
      <c r="M911" t="b">
        <v>0</v>
      </c>
      <c r="N911" t="s">
        <v>8271</v>
      </c>
      <c r="O911" s="6">
        <f t="shared" si="84"/>
        <v>0.12</v>
      </c>
      <c r="P911">
        <f t="shared" si="85"/>
        <v>75.25</v>
      </c>
      <c r="Q911" t="str">
        <f t="shared" si="86"/>
        <v>theater</v>
      </c>
      <c r="R911" t="str">
        <f t="shared" si="87"/>
        <v>plays</v>
      </c>
      <c r="S911" s="9">
        <f t="shared" si="88"/>
        <v>41869.798726851848</v>
      </c>
      <c r="T911" s="8">
        <f t="shared" si="89"/>
        <v>41929.798726851848</v>
      </c>
    </row>
    <row r="912" spans="1:20" ht="43.2">
      <c r="A912">
        <v>141</v>
      </c>
      <c r="B912" s="3" t="s">
        <v>143</v>
      </c>
      <c r="C912" s="3" t="s">
        <v>4251</v>
      </c>
      <c r="D912">
        <v>12000</v>
      </c>
      <c r="E912">
        <v>1293</v>
      </c>
      <c r="F912" t="s">
        <v>8220</v>
      </c>
      <c r="G912" t="s">
        <v>8224</v>
      </c>
      <c r="H912" t="s">
        <v>8246</v>
      </c>
      <c r="I912">
        <v>1433043623</v>
      </c>
      <c r="J912">
        <v>1429155623</v>
      </c>
      <c r="K912" t="b">
        <v>0</v>
      </c>
      <c r="L912">
        <v>28</v>
      </c>
      <c r="M912" t="b">
        <v>0</v>
      </c>
      <c r="N912" t="s">
        <v>8267</v>
      </c>
      <c r="O912" s="6">
        <f t="shared" si="84"/>
        <v>0.11</v>
      </c>
      <c r="P912">
        <f t="shared" si="85"/>
        <v>46.18</v>
      </c>
      <c r="Q912" t="str">
        <f t="shared" si="86"/>
        <v>film &amp; video</v>
      </c>
      <c r="R912" t="str">
        <f t="shared" si="87"/>
        <v>science fiction</v>
      </c>
      <c r="S912" s="9">
        <f t="shared" si="88"/>
        <v>42110.153043981481</v>
      </c>
      <c r="T912" s="8">
        <f t="shared" si="89"/>
        <v>42155.153043981481</v>
      </c>
    </row>
    <row r="913" spans="1:20" ht="43.2">
      <c r="A913">
        <v>924</v>
      </c>
      <c r="B913" s="3" t="s">
        <v>925</v>
      </c>
      <c r="C913" s="3" t="s">
        <v>5034</v>
      </c>
      <c r="D913">
        <v>3000</v>
      </c>
      <c r="E913">
        <v>327</v>
      </c>
      <c r="F913" t="s">
        <v>8221</v>
      </c>
      <c r="G913" t="s">
        <v>8224</v>
      </c>
      <c r="H913" t="s">
        <v>8246</v>
      </c>
      <c r="I913">
        <v>1360795069</v>
      </c>
      <c r="J913">
        <v>1358203069</v>
      </c>
      <c r="K913" t="b">
        <v>0</v>
      </c>
      <c r="L913">
        <v>15</v>
      </c>
      <c r="M913" t="b">
        <v>0</v>
      </c>
      <c r="N913" t="s">
        <v>8278</v>
      </c>
      <c r="O913" s="6">
        <f t="shared" si="84"/>
        <v>0.11</v>
      </c>
      <c r="P913">
        <f t="shared" si="85"/>
        <v>21.8</v>
      </c>
      <c r="Q913" t="str">
        <f t="shared" si="86"/>
        <v>music</v>
      </c>
      <c r="R913" t="str">
        <f t="shared" si="87"/>
        <v>jazz</v>
      </c>
      <c r="S913" s="9">
        <f t="shared" si="88"/>
        <v>41288.942928240736</v>
      </c>
      <c r="T913" s="8">
        <f t="shared" si="89"/>
        <v>41318.942928240736</v>
      </c>
    </row>
    <row r="914" spans="1:20" ht="43.2">
      <c r="A914">
        <v>928</v>
      </c>
      <c r="B914" s="3" t="s">
        <v>929</v>
      </c>
      <c r="C914" s="3" t="s">
        <v>5038</v>
      </c>
      <c r="D914">
        <v>14500</v>
      </c>
      <c r="E914">
        <v>1575</v>
      </c>
      <c r="F914" t="s">
        <v>8221</v>
      </c>
      <c r="G914" t="s">
        <v>8224</v>
      </c>
      <c r="H914" t="s">
        <v>8246</v>
      </c>
      <c r="I914">
        <v>1353196800</v>
      </c>
      <c r="J914">
        <v>1348864913</v>
      </c>
      <c r="K914" t="b">
        <v>0</v>
      </c>
      <c r="L914">
        <v>28</v>
      </c>
      <c r="M914" t="b">
        <v>0</v>
      </c>
      <c r="N914" t="s">
        <v>8278</v>
      </c>
      <c r="O914" s="6">
        <f t="shared" si="84"/>
        <v>0.11</v>
      </c>
      <c r="P914">
        <f t="shared" si="85"/>
        <v>56.25</v>
      </c>
      <c r="Q914" t="str">
        <f t="shared" si="86"/>
        <v>music</v>
      </c>
      <c r="R914" t="str">
        <f t="shared" si="87"/>
        <v>jazz</v>
      </c>
      <c r="S914" s="9">
        <f t="shared" si="88"/>
        <v>41180.86241898148</v>
      </c>
      <c r="T914" s="8">
        <f t="shared" si="89"/>
        <v>41231</v>
      </c>
    </row>
    <row r="915" spans="1:20" ht="57.6">
      <c r="A915">
        <v>958</v>
      </c>
      <c r="B915" s="3" t="s">
        <v>959</v>
      </c>
      <c r="C915" s="3" t="s">
        <v>5068</v>
      </c>
      <c r="D915">
        <v>7777</v>
      </c>
      <c r="E915">
        <v>881</v>
      </c>
      <c r="F915" t="s">
        <v>8221</v>
      </c>
      <c r="G915" t="s">
        <v>8224</v>
      </c>
      <c r="H915" t="s">
        <v>8246</v>
      </c>
      <c r="I915">
        <v>1428641940</v>
      </c>
      <c r="J915">
        <v>1426792563</v>
      </c>
      <c r="K915" t="b">
        <v>0</v>
      </c>
      <c r="L915">
        <v>17</v>
      </c>
      <c r="M915" t="b">
        <v>0</v>
      </c>
      <c r="N915" t="s">
        <v>8273</v>
      </c>
      <c r="O915" s="6">
        <f t="shared" si="84"/>
        <v>0.11</v>
      </c>
      <c r="P915">
        <f t="shared" si="85"/>
        <v>51.82</v>
      </c>
      <c r="Q915" t="str">
        <f t="shared" si="86"/>
        <v>technology</v>
      </c>
      <c r="R915" t="str">
        <f t="shared" si="87"/>
        <v>wearables</v>
      </c>
      <c r="S915" s="9">
        <f t="shared" si="88"/>
        <v>42082.802812499998</v>
      </c>
      <c r="T915" s="8">
        <f t="shared" si="89"/>
        <v>42104.207638888889</v>
      </c>
    </row>
    <row r="916" spans="1:20" ht="28.8">
      <c r="A916">
        <v>1308</v>
      </c>
      <c r="B916" s="3" t="s">
        <v>1309</v>
      </c>
      <c r="C916" s="3" t="s">
        <v>5418</v>
      </c>
      <c r="D916">
        <v>10000</v>
      </c>
      <c r="E916">
        <v>1136</v>
      </c>
      <c r="F916" t="s">
        <v>8220</v>
      </c>
      <c r="G916" t="s">
        <v>8224</v>
      </c>
      <c r="H916" t="s">
        <v>8246</v>
      </c>
      <c r="I916">
        <v>1475937812</v>
      </c>
      <c r="J916">
        <v>1472481812</v>
      </c>
      <c r="K916" t="b">
        <v>0</v>
      </c>
      <c r="L916">
        <v>38</v>
      </c>
      <c r="M916" t="b">
        <v>0</v>
      </c>
      <c r="N916" t="s">
        <v>8273</v>
      </c>
      <c r="O916" s="6">
        <f t="shared" si="84"/>
        <v>0.11</v>
      </c>
      <c r="P916">
        <f t="shared" si="85"/>
        <v>29.89</v>
      </c>
      <c r="Q916" t="str">
        <f t="shared" si="86"/>
        <v>technology</v>
      </c>
      <c r="R916" t="str">
        <f t="shared" si="87"/>
        <v>wearables</v>
      </c>
      <c r="S916" s="9">
        <f t="shared" si="88"/>
        <v>42611.613564814819</v>
      </c>
      <c r="T916" s="8">
        <f t="shared" si="89"/>
        <v>42651.613564814819</v>
      </c>
    </row>
    <row r="917" spans="1:20" ht="43.2">
      <c r="A917">
        <v>1334</v>
      </c>
      <c r="B917" s="3" t="s">
        <v>1335</v>
      </c>
      <c r="C917" s="3" t="s">
        <v>5444</v>
      </c>
      <c r="D917">
        <v>133000</v>
      </c>
      <c r="E917">
        <v>14303</v>
      </c>
      <c r="F917" t="s">
        <v>8220</v>
      </c>
      <c r="G917" t="s">
        <v>8224</v>
      </c>
      <c r="H917" t="s">
        <v>8246</v>
      </c>
      <c r="I917">
        <v>1457721287</v>
      </c>
      <c r="J917">
        <v>1455129287</v>
      </c>
      <c r="K917" t="b">
        <v>0</v>
      </c>
      <c r="L917">
        <v>276</v>
      </c>
      <c r="M917" t="b">
        <v>0</v>
      </c>
      <c r="N917" t="s">
        <v>8273</v>
      </c>
      <c r="O917" s="6">
        <f t="shared" si="84"/>
        <v>0.11</v>
      </c>
      <c r="P917">
        <f t="shared" si="85"/>
        <v>51.82</v>
      </c>
      <c r="Q917" t="str">
        <f t="shared" si="86"/>
        <v>technology</v>
      </c>
      <c r="R917" t="str">
        <f t="shared" si="87"/>
        <v>wearables</v>
      </c>
      <c r="S917" s="9">
        <f t="shared" si="88"/>
        <v>42410.774155092593</v>
      </c>
      <c r="T917" s="8">
        <f t="shared" si="89"/>
        <v>42440.774155092593</v>
      </c>
    </row>
    <row r="918" spans="1:20" ht="43.2">
      <c r="A918">
        <v>1455</v>
      </c>
      <c r="B918" s="3" t="s">
        <v>1456</v>
      </c>
      <c r="C918" s="3" t="s">
        <v>5565</v>
      </c>
      <c r="D918">
        <v>15000</v>
      </c>
      <c r="E918">
        <v>1575</v>
      </c>
      <c r="F918" t="s">
        <v>8220</v>
      </c>
      <c r="G918" t="s">
        <v>8224</v>
      </c>
      <c r="H918" t="s">
        <v>8246</v>
      </c>
      <c r="I918">
        <v>1409924340</v>
      </c>
      <c r="J918">
        <v>1405181320</v>
      </c>
      <c r="K918" t="b">
        <v>0</v>
      </c>
      <c r="L918">
        <v>7</v>
      </c>
      <c r="M918" t="b">
        <v>0</v>
      </c>
      <c r="N918" t="s">
        <v>8287</v>
      </c>
      <c r="O918" s="6">
        <f t="shared" si="84"/>
        <v>0.11</v>
      </c>
      <c r="P918">
        <f t="shared" si="85"/>
        <v>225</v>
      </c>
      <c r="Q918" t="str">
        <f t="shared" si="86"/>
        <v>publishing</v>
      </c>
      <c r="R918" t="str">
        <f t="shared" si="87"/>
        <v>translations</v>
      </c>
      <c r="S918" s="9">
        <f t="shared" si="88"/>
        <v>41832.672685185185</v>
      </c>
      <c r="T918" s="8">
        <f t="shared" si="89"/>
        <v>41887.568749999999</v>
      </c>
    </row>
    <row r="919" spans="1:20" ht="57.6">
      <c r="A919">
        <v>1578</v>
      </c>
      <c r="B919" s="3" t="s">
        <v>1579</v>
      </c>
      <c r="C919" s="3" t="s">
        <v>5688</v>
      </c>
      <c r="D919">
        <v>1897</v>
      </c>
      <c r="E919">
        <v>205</v>
      </c>
      <c r="F919" t="s">
        <v>8220</v>
      </c>
      <c r="G919" t="s">
        <v>8224</v>
      </c>
      <c r="H919" t="s">
        <v>8246</v>
      </c>
      <c r="I919">
        <v>1283392800</v>
      </c>
      <c r="J919">
        <v>1281317691</v>
      </c>
      <c r="K919" t="b">
        <v>0</v>
      </c>
      <c r="L919">
        <v>4</v>
      </c>
      <c r="M919" t="b">
        <v>0</v>
      </c>
      <c r="N919" t="s">
        <v>8290</v>
      </c>
      <c r="O919" s="6">
        <f t="shared" si="84"/>
        <v>0.11</v>
      </c>
      <c r="P919">
        <f t="shared" si="85"/>
        <v>51.25</v>
      </c>
      <c r="Q919" t="str">
        <f t="shared" si="86"/>
        <v>publishing</v>
      </c>
      <c r="R919" t="str">
        <f t="shared" si="87"/>
        <v>art books</v>
      </c>
      <c r="S919" s="9">
        <f t="shared" si="88"/>
        <v>40399.065868055557</v>
      </c>
      <c r="T919" s="8">
        <f t="shared" si="89"/>
        <v>40423.083333333336</v>
      </c>
    </row>
    <row r="920" spans="1:20" ht="43.2">
      <c r="A920">
        <v>1711</v>
      </c>
      <c r="B920" s="3" t="s">
        <v>1712</v>
      </c>
      <c r="C920" s="3" t="s">
        <v>5821</v>
      </c>
      <c r="D920">
        <v>10000</v>
      </c>
      <c r="E920">
        <v>1050</v>
      </c>
      <c r="F920" t="s">
        <v>8221</v>
      </c>
      <c r="G920" t="s">
        <v>8224</v>
      </c>
      <c r="H920" t="s">
        <v>8246</v>
      </c>
      <c r="I920">
        <v>1409585434</v>
      </c>
      <c r="J920">
        <v>1406907034</v>
      </c>
      <c r="K920" t="b">
        <v>0</v>
      </c>
      <c r="L920">
        <v>2</v>
      </c>
      <c r="M920" t="b">
        <v>0</v>
      </c>
      <c r="N920" t="s">
        <v>8293</v>
      </c>
      <c r="O920" s="6">
        <f t="shared" si="84"/>
        <v>0.11</v>
      </c>
      <c r="P920">
        <f t="shared" si="85"/>
        <v>525</v>
      </c>
      <c r="Q920" t="str">
        <f t="shared" si="86"/>
        <v>music</v>
      </c>
      <c r="R920" t="str">
        <f t="shared" si="87"/>
        <v>faith</v>
      </c>
      <c r="S920" s="9">
        <f t="shared" si="88"/>
        <v>41852.646226851852</v>
      </c>
      <c r="T920" s="8">
        <f t="shared" si="89"/>
        <v>41883.646226851852</v>
      </c>
    </row>
    <row r="921" spans="1:20" ht="43.2">
      <c r="A921">
        <v>1735</v>
      </c>
      <c r="B921" s="3" t="s">
        <v>1736</v>
      </c>
      <c r="C921" s="3" t="s">
        <v>5845</v>
      </c>
      <c r="D921">
        <v>1000</v>
      </c>
      <c r="E921">
        <v>110</v>
      </c>
      <c r="F921" t="s">
        <v>8221</v>
      </c>
      <c r="G921" t="s">
        <v>8224</v>
      </c>
      <c r="H921" t="s">
        <v>8246</v>
      </c>
      <c r="I921">
        <v>1470598345</v>
      </c>
      <c r="J921">
        <v>1468006345</v>
      </c>
      <c r="K921" t="b">
        <v>0</v>
      </c>
      <c r="L921">
        <v>2</v>
      </c>
      <c r="M921" t="b">
        <v>0</v>
      </c>
      <c r="N921" t="s">
        <v>8293</v>
      </c>
      <c r="O921" s="6">
        <f t="shared" si="84"/>
        <v>0.11</v>
      </c>
      <c r="P921">
        <f t="shared" si="85"/>
        <v>55</v>
      </c>
      <c r="Q921" t="str">
        <f t="shared" si="86"/>
        <v>music</v>
      </c>
      <c r="R921" t="str">
        <f t="shared" si="87"/>
        <v>faith</v>
      </c>
      <c r="S921" s="9">
        <f t="shared" si="88"/>
        <v>42559.81417824074</v>
      </c>
      <c r="T921" s="8">
        <f t="shared" si="89"/>
        <v>42589.81417824074</v>
      </c>
    </row>
    <row r="922" spans="1:20" ht="43.2">
      <c r="A922">
        <v>1794</v>
      </c>
      <c r="B922" s="3" t="s">
        <v>1795</v>
      </c>
      <c r="C922" s="3" t="s">
        <v>5904</v>
      </c>
      <c r="D922">
        <v>9000</v>
      </c>
      <c r="E922">
        <v>997</v>
      </c>
      <c r="F922" t="s">
        <v>8221</v>
      </c>
      <c r="G922" t="s">
        <v>8224</v>
      </c>
      <c r="H922" t="s">
        <v>8246</v>
      </c>
      <c r="I922">
        <v>1423660422</v>
      </c>
      <c r="J922">
        <v>1420636422</v>
      </c>
      <c r="K922" t="b">
        <v>1</v>
      </c>
      <c r="L922">
        <v>18</v>
      </c>
      <c r="M922" t="b">
        <v>0</v>
      </c>
      <c r="N922" t="s">
        <v>8285</v>
      </c>
      <c r="O922" s="6">
        <f t="shared" si="84"/>
        <v>0.11</v>
      </c>
      <c r="P922">
        <f t="shared" si="85"/>
        <v>55.39</v>
      </c>
      <c r="Q922" t="str">
        <f t="shared" si="86"/>
        <v>photography</v>
      </c>
      <c r="R922" t="str">
        <f t="shared" si="87"/>
        <v>photobooks</v>
      </c>
      <c r="S922" s="9">
        <f t="shared" si="88"/>
        <v>42011.551180555558</v>
      </c>
      <c r="T922" s="8">
        <f t="shared" si="89"/>
        <v>42046.551180555558</v>
      </c>
    </row>
    <row r="923" spans="1:20" ht="28.8">
      <c r="A923">
        <v>1807</v>
      </c>
      <c r="B923" s="3" t="s">
        <v>1808</v>
      </c>
      <c r="C923" s="3" t="s">
        <v>5917</v>
      </c>
      <c r="D923">
        <v>5000</v>
      </c>
      <c r="E923">
        <v>553</v>
      </c>
      <c r="F923" t="s">
        <v>8221</v>
      </c>
      <c r="G923" t="s">
        <v>8224</v>
      </c>
      <c r="H923" t="s">
        <v>8246</v>
      </c>
      <c r="I923">
        <v>1411868313</v>
      </c>
      <c r="J923">
        <v>1409276313</v>
      </c>
      <c r="K923" t="b">
        <v>1</v>
      </c>
      <c r="L923">
        <v>8</v>
      </c>
      <c r="M923" t="b">
        <v>0</v>
      </c>
      <c r="N923" t="s">
        <v>8285</v>
      </c>
      <c r="O923" s="6">
        <f t="shared" si="84"/>
        <v>0.11</v>
      </c>
      <c r="P923">
        <f t="shared" si="85"/>
        <v>69.13</v>
      </c>
      <c r="Q923" t="str">
        <f t="shared" si="86"/>
        <v>photography</v>
      </c>
      <c r="R923" t="str">
        <f t="shared" si="87"/>
        <v>photobooks</v>
      </c>
      <c r="S923" s="9">
        <f t="shared" si="88"/>
        <v>41880.068437499998</v>
      </c>
      <c r="T923" s="8">
        <f t="shared" si="89"/>
        <v>41910.068437499998</v>
      </c>
    </row>
    <row r="924" spans="1:20" ht="43.2">
      <c r="A924">
        <v>1809</v>
      </c>
      <c r="B924" s="3" t="s">
        <v>1810</v>
      </c>
      <c r="C924" s="3" t="s">
        <v>5919</v>
      </c>
      <c r="D924">
        <v>3500</v>
      </c>
      <c r="E924">
        <v>380</v>
      </c>
      <c r="F924" t="s">
        <v>8221</v>
      </c>
      <c r="G924" t="s">
        <v>8229</v>
      </c>
      <c r="H924" t="s">
        <v>8251</v>
      </c>
      <c r="I924">
        <v>1425246439</v>
      </c>
      <c r="J924">
        <v>1422222439</v>
      </c>
      <c r="K924" t="b">
        <v>1</v>
      </c>
      <c r="L924">
        <v>9</v>
      </c>
      <c r="M924" t="b">
        <v>0</v>
      </c>
      <c r="N924" t="s">
        <v>8285</v>
      </c>
      <c r="O924" s="6">
        <f t="shared" si="84"/>
        <v>0.11</v>
      </c>
      <c r="P924">
        <f t="shared" si="85"/>
        <v>42.22</v>
      </c>
      <c r="Q924" t="str">
        <f t="shared" si="86"/>
        <v>photography</v>
      </c>
      <c r="R924" t="str">
        <f t="shared" si="87"/>
        <v>photobooks</v>
      </c>
      <c r="S924" s="9">
        <f t="shared" si="88"/>
        <v>42029.907858796301</v>
      </c>
      <c r="T924" s="8">
        <f t="shared" si="89"/>
        <v>42064.907858796301</v>
      </c>
    </row>
    <row r="925" spans="1:20" ht="43.2">
      <c r="A925">
        <v>2143</v>
      </c>
      <c r="B925" s="3" t="s">
        <v>2144</v>
      </c>
      <c r="C925" s="3" t="s">
        <v>6253</v>
      </c>
      <c r="D925">
        <v>2000</v>
      </c>
      <c r="E925">
        <v>225</v>
      </c>
      <c r="F925" t="s">
        <v>8221</v>
      </c>
      <c r="G925" t="s">
        <v>8224</v>
      </c>
      <c r="H925" t="s">
        <v>8246</v>
      </c>
      <c r="I925">
        <v>1279738800</v>
      </c>
      <c r="J925">
        <v>1275599812</v>
      </c>
      <c r="K925" t="b">
        <v>0</v>
      </c>
      <c r="L925">
        <v>5</v>
      </c>
      <c r="M925" t="b">
        <v>0</v>
      </c>
      <c r="N925" t="s">
        <v>8282</v>
      </c>
      <c r="O925" s="6">
        <f t="shared" si="84"/>
        <v>0.11</v>
      </c>
      <c r="P925">
        <f t="shared" si="85"/>
        <v>45</v>
      </c>
      <c r="Q925" t="str">
        <f t="shared" si="86"/>
        <v>games</v>
      </c>
      <c r="R925" t="str">
        <f t="shared" si="87"/>
        <v>video games</v>
      </c>
      <c r="S925" s="9">
        <f t="shared" si="88"/>
        <v>40332.886712962965</v>
      </c>
      <c r="T925" s="8">
        <f t="shared" si="89"/>
        <v>40380.791666666664</v>
      </c>
    </row>
    <row r="926" spans="1:20" ht="43.2">
      <c r="A926">
        <v>2366</v>
      </c>
      <c r="B926" s="3" t="s">
        <v>2367</v>
      </c>
      <c r="C926" s="3" t="s">
        <v>6476</v>
      </c>
      <c r="D926">
        <v>25000</v>
      </c>
      <c r="E926">
        <v>2630</v>
      </c>
      <c r="F926" t="s">
        <v>8220</v>
      </c>
      <c r="G926" t="s">
        <v>8225</v>
      </c>
      <c r="H926" t="s">
        <v>8247</v>
      </c>
      <c r="I926">
        <v>1445431533</v>
      </c>
      <c r="J926">
        <v>1442839533</v>
      </c>
      <c r="K926" t="b">
        <v>0</v>
      </c>
      <c r="L926">
        <v>27</v>
      </c>
      <c r="M926" t="b">
        <v>0</v>
      </c>
      <c r="N926" t="s">
        <v>8272</v>
      </c>
      <c r="O926" s="6">
        <f t="shared" si="84"/>
        <v>0.11</v>
      </c>
      <c r="P926">
        <f t="shared" si="85"/>
        <v>97.41</v>
      </c>
      <c r="Q926" t="str">
        <f t="shared" si="86"/>
        <v>technology</v>
      </c>
      <c r="R926" t="str">
        <f t="shared" si="87"/>
        <v>web</v>
      </c>
      <c r="S926" s="9">
        <f t="shared" si="88"/>
        <v>42268.531631944439</v>
      </c>
      <c r="T926" s="8">
        <f t="shared" si="89"/>
        <v>42298.531631944439</v>
      </c>
    </row>
    <row r="927" spans="1:20" ht="43.2">
      <c r="A927">
        <v>2376</v>
      </c>
      <c r="B927" s="3" t="s">
        <v>2377</v>
      </c>
      <c r="C927" s="3" t="s">
        <v>6486</v>
      </c>
      <c r="D927">
        <v>3000</v>
      </c>
      <c r="E927">
        <v>326.33</v>
      </c>
      <c r="F927" t="s">
        <v>8220</v>
      </c>
      <c r="G927" t="s">
        <v>8224</v>
      </c>
      <c r="H927" t="s">
        <v>8246</v>
      </c>
      <c r="I927">
        <v>1449785566</v>
      </c>
      <c r="J927">
        <v>1447193566</v>
      </c>
      <c r="K927" t="b">
        <v>0</v>
      </c>
      <c r="L927">
        <v>4</v>
      </c>
      <c r="M927" t="b">
        <v>0</v>
      </c>
      <c r="N927" t="s">
        <v>8272</v>
      </c>
      <c r="O927" s="6">
        <f t="shared" si="84"/>
        <v>0.11</v>
      </c>
      <c r="P927">
        <f t="shared" si="85"/>
        <v>81.58</v>
      </c>
      <c r="Q927" t="str">
        <f t="shared" si="86"/>
        <v>technology</v>
      </c>
      <c r="R927" t="str">
        <f t="shared" si="87"/>
        <v>web</v>
      </c>
      <c r="S927" s="9">
        <f t="shared" si="88"/>
        <v>42318.925532407404</v>
      </c>
      <c r="T927" s="8">
        <f t="shared" si="89"/>
        <v>42348.925532407404</v>
      </c>
    </row>
    <row r="928" spans="1:20" ht="43.2">
      <c r="A928">
        <v>2581</v>
      </c>
      <c r="B928" s="3" t="s">
        <v>2581</v>
      </c>
      <c r="C928" s="3" t="s">
        <v>6691</v>
      </c>
      <c r="D928">
        <v>5000</v>
      </c>
      <c r="E928">
        <v>530</v>
      </c>
      <c r="F928" t="s">
        <v>8221</v>
      </c>
      <c r="G928" t="s">
        <v>8224</v>
      </c>
      <c r="H928" t="s">
        <v>8246</v>
      </c>
      <c r="I928">
        <v>1447689898</v>
      </c>
      <c r="J928">
        <v>1445094298</v>
      </c>
      <c r="K928" t="b">
        <v>0</v>
      </c>
      <c r="L928">
        <v>11</v>
      </c>
      <c r="M928" t="b">
        <v>0</v>
      </c>
      <c r="N928" t="s">
        <v>8284</v>
      </c>
      <c r="O928" s="6">
        <f t="shared" si="84"/>
        <v>0.11</v>
      </c>
      <c r="P928">
        <f t="shared" si="85"/>
        <v>48.18</v>
      </c>
      <c r="Q928" t="str">
        <f t="shared" si="86"/>
        <v>food</v>
      </c>
      <c r="R928" t="str">
        <f t="shared" si="87"/>
        <v>food trucks</v>
      </c>
      <c r="S928" s="9">
        <f t="shared" si="88"/>
        <v>42294.628449074073</v>
      </c>
      <c r="T928" s="8">
        <f t="shared" si="89"/>
        <v>42324.670115740737</v>
      </c>
    </row>
    <row r="929" spans="1:20" ht="43.2">
      <c r="A929">
        <v>2645</v>
      </c>
      <c r="B929" s="3" t="s">
        <v>2645</v>
      </c>
      <c r="C929" s="3" t="s">
        <v>6755</v>
      </c>
      <c r="D929">
        <v>20000</v>
      </c>
      <c r="E929">
        <v>2100</v>
      </c>
      <c r="F929" t="s">
        <v>8220</v>
      </c>
      <c r="G929" t="s">
        <v>8226</v>
      </c>
      <c r="H929" t="s">
        <v>8248</v>
      </c>
      <c r="I929">
        <v>1415481203</v>
      </c>
      <c r="J929">
        <v>1412885603</v>
      </c>
      <c r="K929" t="b">
        <v>1</v>
      </c>
      <c r="L929">
        <v>23</v>
      </c>
      <c r="M929" t="b">
        <v>0</v>
      </c>
      <c r="N929" t="s">
        <v>8301</v>
      </c>
      <c r="O929" s="6">
        <f t="shared" si="84"/>
        <v>0.11</v>
      </c>
      <c r="P929">
        <f t="shared" si="85"/>
        <v>91.3</v>
      </c>
      <c r="Q929" t="str">
        <f t="shared" si="86"/>
        <v>technology</v>
      </c>
      <c r="R929" t="str">
        <f t="shared" si="87"/>
        <v>space exploration</v>
      </c>
      <c r="S929" s="9">
        <f t="shared" si="88"/>
        <v>41921.842627314814</v>
      </c>
      <c r="T929" s="8">
        <f t="shared" si="89"/>
        <v>41951.884293981479</v>
      </c>
    </row>
    <row r="930" spans="1:20" ht="28.8">
      <c r="A930">
        <v>2656</v>
      </c>
      <c r="B930" s="3" t="s">
        <v>2656</v>
      </c>
      <c r="C930" s="3" t="s">
        <v>6766</v>
      </c>
      <c r="D930">
        <v>150000</v>
      </c>
      <c r="E930">
        <v>17155</v>
      </c>
      <c r="F930" t="s">
        <v>8220</v>
      </c>
      <c r="G930" t="s">
        <v>8224</v>
      </c>
      <c r="H930" t="s">
        <v>8246</v>
      </c>
      <c r="I930">
        <v>1489345200</v>
      </c>
      <c r="J930">
        <v>1485966688</v>
      </c>
      <c r="K930" t="b">
        <v>0</v>
      </c>
      <c r="L930">
        <v>152</v>
      </c>
      <c r="M930" t="b">
        <v>0</v>
      </c>
      <c r="N930" t="s">
        <v>8301</v>
      </c>
      <c r="O930" s="6">
        <f t="shared" si="84"/>
        <v>0.11</v>
      </c>
      <c r="P930">
        <f t="shared" si="85"/>
        <v>112.86</v>
      </c>
      <c r="Q930" t="str">
        <f t="shared" si="86"/>
        <v>technology</v>
      </c>
      <c r="R930" t="str">
        <f t="shared" si="87"/>
        <v>space exploration</v>
      </c>
      <c r="S930" s="9">
        <f t="shared" si="88"/>
        <v>42767.688518518524</v>
      </c>
      <c r="T930" s="8">
        <f t="shared" si="89"/>
        <v>42806.791666666672</v>
      </c>
    </row>
    <row r="931" spans="1:20" ht="43.2">
      <c r="A931">
        <v>2671</v>
      </c>
      <c r="B931" s="3" t="s">
        <v>2671</v>
      </c>
      <c r="C931" s="3" t="s">
        <v>6781</v>
      </c>
      <c r="D931">
        <v>25000</v>
      </c>
      <c r="E931">
        <v>2836</v>
      </c>
      <c r="F931" t="s">
        <v>8221</v>
      </c>
      <c r="G931" t="s">
        <v>8224</v>
      </c>
      <c r="H931" t="s">
        <v>8246</v>
      </c>
      <c r="I931">
        <v>1419017880</v>
      </c>
      <c r="J931">
        <v>1416419916</v>
      </c>
      <c r="K931" t="b">
        <v>1</v>
      </c>
      <c r="L931">
        <v>84</v>
      </c>
      <c r="M931" t="b">
        <v>0</v>
      </c>
      <c r="N931" t="s">
        <v>8302</v>
      </c>
      <c r="O931" s="6">
        <f t="shared" si="84"/>
        <v>0.11</v>
      </c>
      <c r="P931">
        <f t="shared" si="85"/>
        <v>33.76</v>
      </c>
      <c r="Q931" t="str">
        <f t="shared" si="86"/>
        <v>technology</v>
      </c>
      <c r="R931" t="str">
        <f t="shared" si="87"/>
        <v>makerspaces</v>
      </c>
      <c r="S931" s="9">
        <f t="shared" si="88"/>
        <v>41962.749027777776</v>
      </c>
      <c r="T931" s="8">
        <f t="shared" si="89"/>
        <v>41992.818055555559</v>
      </c>
    </row>
    <row r="932" spans="1:20" ht="57.6">
      <c r="A932">
        <v>2690</v>
      </c>
      <c r="B932" s="3" t="s">
        <v>2690</v>
      </c>
      <c r="C932" s="3" t="s">
        <v>6800</v>
      </c>
      <c r="D932">
        <v>80000</v>
      </c>
      <c r="E932">
        <v>8586</v>
      </c>
      <c r="F932" t="s">
        <v>8221</v>
      </c>
      <c r="G932" t="s">
        <v>8224</v>
      </c>
      <c r="H932" t="s">
        <v>8246</v>
      </c>
      <c r="I932">
        <v>1433298676</v>
      </c>
      <c r="J932">
        <v>1429410676</v>
      </c>
      <c r="K932" t="b">
        <v>0</v>
      </c>
      <c r="L932">
        <v>118</v>
      </c>
      <c r="M932" t="b">
        <v>0</v>
      </c>
      <c r="N932" t="s">
        <v>8284</v>
      </c>
      <c r="O932" s="6">
        <f t="shared" si="84"/>
        <v>0.11</v>
      </c>
      <c r="P932">
        <f t="shared" si="85"/>
        <v>72.760000000000005</v>
      </c>
      <c r="Q932" t="str">
        <f t="shared" si="86"/>
        <v>food</v>
      </c>
      <c r="R932" t="str">
        <f t="shared" si="87"/>
        <v>food trucks</v>
      </c>
      <c r="S932" s="9">
        <f t="shared" si="88"/>
        <v>42113.105046296296</v>
      </c>
      <c r="T932" s="8">
        <f t="shared" si="89"/>
        <v>42158.105046296296</v>
      </c>
    </row>
    <row r="933" spans="1:20" ht="43.2">
      <c r="A933">
        <v>2752</v>
      </c>
      <c r="B933" s="3" t="s">
        <v>2752</v>
      </c>
      <c r="C933" s="3" t="s">
        <v>6862</v>
      </c>
      <c r="D933">
        <v>4800</v>
      </c>
      <c r="E933">
        <v>550</v>
      </c>
      <c r="F933" t="s">
        <v>8221</v>
      </c>
      <c r="G933" t="s">
        <v>8224</v>
      </c>
      <c r="H933" t="s">
        <v>8246</v>
      </c>
      <c r="I933">
        <v>1324232504</v>
      </c>
      <c r="J933">
        <v>1320776504</v>
      </c>
      <c r="K933" t="b">
        <v>0</v>
      </c>
      <c r="L933">
        <v>14</v>
      </c>
      <c r="M933" t="b">
        <v>0</v>
      </c>
      <c r="N933" t="s">
        <v>8304</v>
      </c>
      <c r="O933" s="6">
        <f t="shared" si="84"/>
        <v>0.11</v>
      </c>
      <c r="P933">
        <f t="shared" si="85"/>
        <v>39.29</v>
      </c>
      <c r="Q933" t="str">
        <f t="shared" si="86"/>
        <v>publishing</v>
      </c>
      <c r="R933" t="str">
        <f t="shared" si="87"/>
        <v>children's books</v>
      </c>
      <c r="S933" s="9">
        <f t="shared" si="88"/>
        <v>40855.765092592592</v>
      </c>
      <c r="T933" s="8">
        <f t="shared" si="89"/>
        <v>40895.765092592592</v>
      </c>
    </row>
    <row r="934" spans="1:20" ht="43.2">
      <c r="A934">
        <v>2759</v>
      </c>
      <c r="B934" s="3" t="s">
        <v>2759</v>
      </c>
      <c r="C934" s="3" t="s">
        <v>6869</v>
      </c>
      <c r="D934">
        <v>1000</v>
      </c>
      <c r="E934">
        <v>105</v>
      </c>
      <c r="F934" t="s">
        <v>8221</v>
      </c>
      <c r="G934" t="s">
        <v>8226</v>
      </c>
      <c r="H934" t="s">
        <v>8248</v>
      </c>
      <c r="I934">
        <v>1468658866</v>
      </c>
      <c r="J934">
        <v>1464943666</v>
      </c>
      <c r="K934" t="b">
        <v>0</v>
      </c>
      <c r="L934">
        <v>2</v>
      </c>
      <c r="M934" t="b">
        <v>0</v>
      </c>
      <c r="N934" t="s">
        <v>8304</v>
      </c>
      <c r="O934" s="6">
        <f t="shared" si="84"/>
        <v>0.11</v>
      </c>
      <c r="P934">
        <f t="shared" si="85"/>
        <v>52.5</v>
      </c>
      <c r="Q934" t="str">
        <f t="shared" si="86"/>
        <v>publishing</v>
      </c>
      <c r="R934" t="str">
        <f t="shared" si="87"/>
        <v>children's books</v>
      </c>
      <c r="S934" s="9">
        <f t="shared" si="88"/>
        <v>42524.36650462963</v>
      </c>
      <c r="T934" s="8">
        <f t="shared" si="89"/>
        <v>42567.36650462963</v>
      </c>
    </row>
    <row r="935" spans="1:20" ht="43.2">
      <c r="A935">
        <v>2877</v>
      </c>
      <c r="B935" s="3" t="s">
        <v>2877</v>
      </c>
      <c r="C935" s="3" t="s">
        <v>6987</v>
      </c>
      <c r="D935">
        <v>6000</v>
      </c>
      <c r="E935">
        <v>650</v>
      </c>
      <c r="F935" t="s">
        <v>8221</v>
      </c>
      <c r="G935" t="s">
        <v>8224</v>
      </c>
      <c r="H935" t="s">
        <v>8246</v>
      </c>
      <c r="I935">
        <v>1480525200</v>
      </c>
      <c r="J935">
        <v>1477781724</v>
      </c>
      <c r="K935" t="b">
        <v>0</v>
      </c>
      <c r="L935">
        <v>6</v>
      </c>
      <c r="M935" t="b">
        <v>0</v>
      </c>
      <c r="N935" t="s">
        <v>8271</v>
      </c>
      <c r="O935" s="6">
        <f t="shared" si="84"/>
        <v>0.11</v>
      </c>
      <c r="P935">
        <f t="shared" si="85"/>
        <v>108.33</v>
      </c>
      <c r="Q935" t="str">
        <f t="shared" si="86"/>
        <v>theater</v>
      </c>
      <c r="R935" t="str">
        <f t="shared" si="87"/>
        <v>plays</v>
      </c>
      <c r="S935" s="9">
        <f t="shared" si="88"/>
        <v>42672.955138888894</v>
      </c>
      <c r="T935" s="8">
        <f t="shared" si="89"/>
        <v>42704.708333333328</v>
      </c>
    </row>
    <row r="936" spans="1:20" ht="28.8">
      <c r="A936">
        <v>3064</v>
      </c>
      <c r="B936" s="3" t="s">
        <v>3064</v>
      </c>
      <c r="C936" s="3" t="s">
        <v>7174</v>
      </c>
      <c r="D936">
        <v>75000</v>
      </c>
      <c r="E936">
        <v>8471</v>
      </c>
      <c r="F936" t="s">
        <v>8221</v>
      </c>
      <c r="G936" t="s">
        <v>8224</v>
      </c>
      <c r="H936" t="s">
        <v>8246</v>
      </c>
      <c r="I936">
        <v>1448175540</v>
      </c>
      <c r="J936">
        <v>1445483246</v>
      </c>
      <c r="K936" t="b">
        <v>0</v>
      </c>
      <c r="L936">
        <v>72</v>
      </c>
      <c r="M936" t="b">
        <v>0</v>
      </c>
      <c r="N936" t="s">
        <v>8303</v>
      </c>
      <c r="O936" s="6">
        <f t="shared" si="84"/>
        <v>0.11</v>
      </c>
      <c r="P936">
        <f t="shared" si="85"/>
        <v>117.65</v>
      </c>
      <c r="Q936" t="str">
        <f t="shared" si="86"/>
        <v>theater</v>
      </c>
      <c r="R936" t="str">
        <f t="shared" si="87"/>
        <v>spaces</v>
      </c>
      <c r="S936" s="9">
        <f t="shared" si="88"/>
        <v>42299.130162037036</v>
      </c>
      <c r="T936" s="8">
        <f t="shared" si="89"/>
        <v>42330.290972222225</v>
      </c>
    </row>
    <row r="937" spans="1:20" ht="28.8">
      <c r="A937">
        <v>3197</v>
      </c>
      <c r="B937" s="3" t="s">
        <v>3197</v>
      </c>
      <c r="C937" s="3" t="s">
        <v>7307</v>
      </c>
      <c r="D937">
        <v>10000</v>
      </c>
      <c r="E937">
        <v>1145</v>
      </c>
      <c r="F937" t="s">
        <v>8221</v>
      </c>
      <c r="G937" t="s">
        <v>8234</v>
      </c>
      <c r="H937" t="s">
        <v>8254</v>
      </c>
      <c r="I937">
        <v>1423050618</v>
      </c>
      <c r="J937">
        <v>1420458618</v>
      </c>
      <c r="K937" t="b">
        <v>0</v>
      </c>
      <c r="L937">
        <v>4</v>
      </c>
      <c r="M937" t="b">
        <v>0</v>
      </c>
      <c r="N937" t="s">
        <v>8305</v>
      </c>
      <c r="O937" s="6">
        <f t="shared" si="84"/>
        <v>0.11</v>
      </c>
      <c r="P937">
        <f t="shared" si="85"/>
        <v>286.25</v>
      </c>
      <c r="Q937" t="str">
        <f t="shared" si="86"/>
        <v>theater</v>
      </c>
      <c r="R937" t="str">
        <f t="shared" si="87"/>
        <v>musical</v>
      </c>
      <c r="S937" s="9">
        <f t="shared" si="88"/>
        <v>42009.493263888886</v>
      </c>
      <c r="T937" s="8">
        <f t="shared" si="89"/>
        <v>42039.493263888886</v>
      </c>
    </row>
    <row r="938" spans="1:20" ht="43.2">
      <c r="A938">
        <v>3731</v>
      </c>
      <c r="B938" s="3" t="s">
        <v>3728</v>
      </c>
      <c r="C938" s="3" t="s">
        <v>7841</v>
      </c>
      <c r="D938">
        <v>5500</v>
      </c>
      <c r="E938">
        <v>620</v>
      </c>
      <c r="F938" t="s">
        <v>8221</v>
      </c>
      <c r="G938" t="s">
        <v>8224</v>
      </c>
      <c r="H938" t="s">
        <v>8246</v>
      </c>
      <c r="I938">
        <v>1420860180</v>
      </c>
      <c r="J938">
        <v>1418234646</v>
      </c>
      <c r="K938" t="b">
        <v>0</v>
      </c>
      <c r="L938">
        <v>12</v>
      </c>
      <c r="M938" t="b">
        <v>0</v>
      </c>
      <c r="N938" t="s">
        <v>8271</v>
      </c>
      <c r="O938" s="6">
        <f t="shared" si="84"/>
        <v>0.11</v>
      </c>
      <c r="P938">
        <f t="shared" si="85"/>
        <v>51.67</v>
      </c>
      <c r="Q938" t="str">
        <f t="shared" si="86"/>
        <v>theater</v>
      </c>
      <c r="R938" t="str">
        <f t="shared" si="87"/>
        <v>plays</v>
      </c>
      <c r="S938" s="9">
        <f t="shared" si="88"/>
        <v>41983.752847222218</v>
      </c>
      <c r="T938" s="8">
        <f t="shared" si="89"/>
        <v>42014.140972222223</v>
      </c>
    </row>
    <row r="939" spans="1:20" ht="43.2">
      <c r="A939">
        <v>3896</v>
      </c>
      <c r="B939" s="3" t="s">
        <v>3893</v>
      </c>
      <c r="C939" s="3" t="s">
        <v>8004</v>
      </c>
      <c r="D939">
        <v>1600</v>
      </c>
      <c r="E939">
        <v>170</v>
      </c>
      <c r="F939" t="s">
        <v>8221</v>
      </c>
      <c r="G939" t="s">
        <v>8224</v>
      </c>
      <c r="H939" t="s">
        <v>8246</v>
      </c>
      <c r="I939">
        <v>1402979778</v>
      </c>
      <c r="J939">
        <v>1401770178</v>
      </c>
      <c r="K939" t="b">
        <v>0</v>
      </c>
      <c r="L939">
        <v>4</v>
      </c>
      <c r="M939" t="b">
        <v>0</v>
      </c>
      <c r="N939" t="s">
        <v>8271</v>
      </c>
      <c r="O939" s="6">
        <f t="shared" si="84"/>
        <v>0.11</v>
      </c>
      <c r="P939">
        <f t="shared" si="85"/>
        <v>42.5</v>
      </c>
      <c r="Q939" t="str">
        <f t="shared" si="86"/>
        <v>theater</v>
      </c>
      <c r="R939" t="str">
        <f t="shared" si="87"/>
        <v>plays</v>
      </c>
      <c r="S939" s="9">
        <f t="shared" si="88"/>
        <v>41793.191875000004</v>
      </c>
      <c r="T939" s="8">
        <f t="shared" si="89"/>
        <v>41807.191875000004</v>
      </c>
    </row>
    <row r="940" spans="1:20" ht="43.2">
      <c r="A940">
        <v>3934</v>
      </c>
      <c r="B940" s="3" t="s">
        <v>3931</v>
      </c>
      <c r="C940" s="3" t="s">
        <v>8042</v>
      </c>
      <c r="D940">
        <v>5000</v>
      </c>
      <c r="E940">
        <v>550</v>
      </c>
      <c r="F940" t="s">
        <v>8221</v>
      </c>
      <c r="G940" t="s">
        <v>8224</v>
      </c>
      <c r="H940" t="s">
        <v>8246</v>
      </c>
      <c r="I940">
        <v>1443704400</v>
      </c>
      <c r="J940">
        <v>1439827639</v>
      </c>
      <c r="K940" t="b">
        <v>0</v>
      </c>
      <c r="L940">
        <v>12</v>
      </c>
      <c r="M940" t="b">
        <v>0</v>
      </c>
      <c r="N940" t="s">
        <v>8271</v>
      </c>
      <c r="O940" s="6">
        <f t="shared" si="84"/>
        <v>0.11</v>
      </c>
      <c r="P940">
        <f t="shared" si="85"/>
        <v>45.83</v>
      </c>
      <c r="Q940" t="str">
        <f t="shared" si="86"/>
        <v>theater</v>
      </c>
      <c r="R940" t="str">
        <f t="shared" si="87"/>
        <v>plays</v>
      </c>
      <c r="S940" s="9">
        <f t="shared" si="88"/>
        <v>42233.671747685185</v>
      </c>
      <c r="T940" s="8">
        <f t="shared" si="89"/>
        <v>42278.541666666672</v>
      </c>
    </row>
    <row r="941" spans="1:20" ht="43.2">
      <c r="A941">
        <v>3968</v>
      </c>
      <c r="B941" s="3" t="s">
        <v>3965</v>
      </c>
      <c r="C941" s="3" t="s">
        <v>8075</v>
      </c>
      <c r="D941">
        <v>5000</v>
      </c>
      <c r="E941">
        <v>527</v>
      </c>
      <c r="F941" t="s">
        <v>8221</v>
      </c>
      <c r="G941" t="s">
        <v>8224</v>
      </c>
      <c r="H941" t="s">
        <v>8246</v>
      </c>
      <c r="I941">
        <v>1463945673</v>
      </c>
      <c r="J941">
        <v>1458761673</v>
      </c>
      <c r="K941" t="b">
        <v>0</v>
      </c>
      <c r="L941">
        <v>11</v>
      </c>
      <c r="M941" t="b">
        <v>0</v>
      </c>
      <c r="N941" t="s">
        <v>8271</v>
      </c>
      <c r="O941" s="6">
        <f t="shared" si="84"/>
        <v>0.11</v>
      </c>
      <c r="P941">
        <f t="shared" si="85"/>
        <v>47.91</v>
      </c>
      <c r="Q941" t="str">
        <f t="shared" si="86"/>
        <v>theater</v>
      </c>
      <c r="R941" t="str">
        <f t="shared" si="87"/>
        <v>plays</v>
      </c>
      <c r="S941" s="9">
        <f t="shared" si="88"/>
        <v>42452.815659722226</v>
      </c>
      <c r="T941" s="8">
        <f t="shared" si="89"/>
        <v>42512.815659722226</v>
      </c>
    </row>
    <row r="942" spans="1:20" ht="43.2">
      <c r="A942">
        <v>3978</v>
      </c>
      <c r="B942" s="3" t="s">
        <v>3975</v>
      </c>
      <c r="C942" s="3" t="s">
        <v>8085</v>
      </c>
      <c r="D942">
        <v>2000</v>
      </c>
      <c r="E942">
        <v>214</v>
      </c>
      <c r="F942" t="s">
        <v>8221</v>
      </c>
      <c r="G942" t="s">
        <v>8224</v>
      </c>
      <c r="H942" t="s">
        <v>8246</v>
      </c>
      <c r="I942">
        <v>1422717953</v>
      </c>
      <c r="J942">
        <v>1417533953</v>
      </c>
      <c r="K942" t="b">
        <v>0</v>
      </c>
      <c r="L942">
        <v>8</v>
      </c>
      <c r="M942" t="b">
        <v>0</v>
      </c>
      <c r="N942" t="s">
        <v>8271</v>
      </c>
      <c r="O942" s="6">
        <f t="shared" si="84"/>
        <v>0.11</v>
      </c>
      <c r="P942">
        <f t="shared" si="85"/>
        <v>26.75</v>
      </c>
      <c r="Q942" t="str">
        <f t="shared" si="86"/>
        <v>theater</v>
      </c>
      <c r="R942" t="str">
        <f t="shared" si="87"/>
        <v>plays</v>
      </c>
      <c r="S942" s="9">
        <f t="shared" si="88"/>
        <v>41975.642974537041</v>
      </c>
      <c r="T942" s="8">
        <f t="shared" si="89"/>
        <v>42035.642974537041</v>
      </c>
    </row>
    <row r="943" spans="1:20" ht="57.6">
      <c r="A943">
        <v>4037</v>
      </c>
      <c r="B943" s="3" t="s">
        <v>4033</v>
      </c>
      <c r="C943" s="3" t="s">
        <v>8141</v>
      </c>
      <c r="D943">
        <v>700</v>
      </c>
      <c r="E943">
        <v>80</v>
      </c>
      <c r="F943" t="s">
        <v>8221</v>
      </c>
      <c r="G943" t="s">
        <v>8224</v>
      </c>
      <c r="H943" t="s">
        <v>8246</v>
      </c>
      <c r="I943">
        <v>1464099900</v>
      </c>
      <c r="J943">
        <v>1462585315</v>
      </c>
      <c r="K943" t="b">
        <v>0</v>
      </c>
      <c r="L943">
        <v>2</v>
      </c>
      <c r="M943" t="b">
        <v>0</v>
      </c>
      <c r="N943" t="s">
        <v>8271</v>
      </c>
      <c r="O943" s="6">
        <f t="shared" si="84"/>
        <v>0.11</v>
      </c>
      <c r="P943">
        <f t="shared" si="85"/>
        <v>40</v>
      </c>
      <c r="Q943" t="str">
        <f t="shared" si="86"/>
        <v>theater</v>
      </c>
      <c r="R943" t="str">
        <f t="shared" si="87"/>
        <v>plays</v>
      </c>
      <c r="S943" s="9">
        <f t="shared" si="88"/>
        <v>42497.070775462962</v>
      </c>
      <c r="T943" s="8">
        <f t="shared" si="89"/>
        <v>42514.600694444445</v>
      </c>
    </row>
    <row r="944" spans="1:20" ht="43.2">
      <c r="A944">
        <v>4088</v>
      </c>
      <c r="B944" s="3" t="s">
        <v>4084</v>
      </c>
      <c r="C944" s="3" t="s">
        <v>8191</v>
      </c>
      <c r="D944">
        <v>2000</v>
      </c>
      <c r="E944">
        <v>216</v>
      </c>
      <c r="F944" t="s">
        <v>8221</v>
      </c>
      <c r="G944" t="s">
        <v>8225</v>
      </c>
      <c r="H944" t="s">
        <v>8247</v>
      </c>
      <c r="I944">
        <v>1421403960</v>
      </c>
      <c r="J944">
        <v>1418827324</v>
      </c>
      <c r="K944" t="b">
        <v>0</v>
      </c>
      <c r="L944">
        <v>3</v>
      </c>
      <c r="M944" t="b">
        <v>0</v>
      </c>
      <c r="N944" t="s">
        <v>8271</v>
      </c>
      <c r="O944" s="6">
        <f t="shared" si="84"/>
        <v>0.11</v>
      </c>
      <c r="P944">
        <f t="shared" si="85"/>
        <v>72</v>
      </c>
      <c r="Q944" t="str">
        <f t="shared" si="86"/>
        <v>theater</v>
      </c>
      <c r="R944" t="str">
        <f t="shared" si="87"/>
        <v>plays</v>
      </c>
      <c r="S944" s="9">
        <f t="shared" si="88"/>
        <v>41990.612546296295</v>
      </c>
      <c r="T944" s="8">
        <f t="shared" si="89"/>
        <v>42020.43472222222</v>
      </c>
    </row>
    <row r="945" spans="1:20" ht="43.2">
      <c r="A945">
        <v>4096</v>
      </c>
      <c r="B945" s="3" t="s">
        <v>4092</v>
      </c>
      <c r="C945" s="3" t="s">
        <v>8199</v>
      </c>
      <c r="D945">
        <v>3500</v>
      </c>
      <c r="E945">
        <v>400</v>
      </c>
      <c r="F945" t="s">
        <v>8221</v>
      </c>
      <c r="G945" t="s">
        <v>8225</v>
      </c>
      <c r="H945" t="s">
        <v>8247</v>
      </c>
      <c r="I945">
        <v>1488271860</v>
      </c>
      <c r="J945">
        <v>1484484219</v>
      </c>
      <c r="K945" t="b">
        <v>0</v>
      </c>
      <c r="L945">
        <v>5</v>
      </c>
      <c r="M945" t="b">
        <v>0</v>
      </c>
      <c r="N945" t="s">
        <v>8271</v>
      </c>
      <c r="O945" s="6">
        <f t="shared" si="84"/>
        <v>0.11</v>
      </c>
      <c r="P945">
        <f t="shared" si="85"/>
        <v>80</v>
      </c>
      <c r="Q945" t="str">
        <f t="shared" si="86"/>
        <v>theater</v>
      </c>
      <c r="R945" t="str">
        <f t="shared" si="87"/>
        <v>plays</v>
      </c>
      <c r="S945" s="9">
        <f t="shared" si="88"/>
        <v>42750.530312499999</v>
      </c>
      <c r="T945" s="8">
        <f t="shared" si="89"/>
        <v>42794.368750000001</v>
      </c>
    </row>
    <row r="946" spans="1:20" ht="43.2">
      <c r="A946">
        <v>132</v>
      </c>
      <c r="B946" s="3" t="s">
        <v>134</v>
      </c>
      <c r="C946" s="3" t="s">
        <v>4243</v>
      </c>
      <c r="D946">
        <v>80000</v>
      </c>
      <c r="E946">
        <v>7655</v>
      </c>
      <c r="F946" t="s">
        <v>8220</v>
      </c>
      <c r="G946" t="s">
        <v>8224</v>
      </c>
      <c r="H946" t="s">
        <v>8246</v>
      </c>
      <c r="I946">
        <v>1415392207</v>
      </c>
      <c r="J946">
        <v>1411500607</v>
      </c>
      <c r="K946" t="b">
        <v>0</v>
      </c>
      <c r="L946">
        <v>81</v>
      </c>
      <c r="M946" t="b">
        <v>0</v>
      </c>
      <c r="N946" t="s">
        <v>8267</v>
      </c>
      <c r="O946" s="6">
        <f t="shared" si="84"/>
        <v>0.1</v>
      </c>
      <c r="P946">
        <f t="shared" si="85"/>
        <v>94.51</v>
      </c>
      <c r="Q946" t="str">
        <f t="shared" si="86"/>
        <v>film &amp; video</v>
      </c>
      <c r="R946" t="str">
        <f t="shared" si="87"/>
        <v>science fiction</v>
      </c>
      <c r="S946" s="9">
        <f t="shared" si="88"/>
        <v>41905.812581018516</v>
      </c>
      <c r="T946" s="8">
        <f t="shared" si="89"/>
        <v>41950.854247685187</v>
      </c>
    </row>
    <row r="947" spans="1:20" ht="43.2">
      <c r="A947">
        <v>197</v>
      </c>
      <c r="B947" s="3" t="s">
        <v>199</v>
      </c>
      <c r="C947" s="3" t="s">
        <v>4307</v>
      </c>
      <c r="D947">
        <v>2500</v>
      </c>
      <c r="E947">
        <v>262</v>
      </c>
      <c r="F947" t="s">
        <v>8221</v>
      </c>
      <c r="G947" t="s">
        <v>8225</v>
      </c>
      <c r="H947" t="s">
        <v>8247</v>
      </c>
      <c r="I947">
        <v>1487365200</v>
      </c>
      <c r="J947">
        <v>1483734100</v>
      </c>
      <c r="K947" t="b">
        <v>0</v>
      </c>
      <c r="L947">
        <v>8</v>
      </c>
      <c r="M947" t="b">
        <v>0</v>
      </c>
      <c r="N947" t="s">
        <v>8268</v>
      </c>
      <c r="O947" s="6">
        <f t="shared" si="84"/>
        <v>0.1</v>
      </c>
      <c r="P947">
        <f t="shared" si="85"/>
        <v>32.75</v>
      </c>
      <c r="Q947" t="str">
        <f t="shared" si="86"/>
        <v>film &amp; video</v>
      </c>
      <c r="R947" t="str">
        <f t="shared" si="87"/>
        <v>drama</v>
      </c>
      <c r="S947" s="9">
        <f t="shared" si="88"/>
        <v>42741.848379629635</v>
      </c>
      <c r="T947" s="8">
        <f t="shared" si="89"/>
        <v>42783.875</v>
      </c>
    </row>
    <row r="948" spans="1:20" ht="57.6">
      <c r="A948">
        <v>432</v>
      </c>
      <c r="B948" s="3" t="s">
        <v>433</v>
      </c>
      <c r="C948" s="3" t="s">
        <v>4542</v>
      </c>
      <c r="D948">
        <v>6000</v>
      </c>
      <c r="E948">
        <v>570</v>
      </c>
      <c r="F948" t="s">
        <v>8221</v>
      </c>
      <c r="G948" t="s">
        <v>8224</v>
      </c>
      <c r="H948" t="s">
        <v>8246</v>
      </c>
      <c r="I948">
        <v>1445448381</v>
      </c>
      <c r="J948">
        <v>1440264381</v>
      </c>
      <c r="K948" t="b">
        <v>0</v>
      </c>
      <c r="L948">
        <v>8</v>
      </c>
      <c r="M948" t="b">
        <v>0</v>
      </c>
      <c r="N948" t="s">
        <v>8270</v>
      </c>
      <c r="O948" s="6">
        <f t="shared" si="84"/>
        <v>0.1</v>
      </c>
      <c r="P948">
        <f t="shared" si="85"/>
        <v>71.25</v>
      </c>
      <c r="Q948" t="str">
        <f t="shared" si="86"/>
        <v>film &amp; video</v>
      </c>
      <c r="R948" t="str">
        <f t="shared" si="87"/>
        <v>animation</v>
      </c>
      <c r="S948" s="9">
        <f t="shared" si="88"/>
        <v>42238.726631944446</v>
      </c>
      <c r="T948" s="8">
        <f t="shared" si="89"/>
        <v>42298.726631944446</v>
      </c>
    </row>
    <row r="949" spans="1:20" ht="57.6">
      <c r="A949">
        <v>499</v>
      </c>
      <c r="B949" s="3" t="s">
        <v>500</v>
      </c>
      <c r="C949" s="3" t="s">
        <v>4609</v>
      </c>
      <c r="D949">
        <v>20000</v>
      </c>
      <c r="E949">
        <v>1910</v>
      </c>
      <c r="F949" t="s">
        <v>8221</v>
      </c>
      <c r="G949" t="s">
        <v>8224</v>
      </c>
      <c r="H949" t="s">
        <v>8246</v>
      </c>
      <c r="I949">
        <v>1255381140</v>
      </c>
      <c r="J949">
        <v>1250630968</v>
      </c>
      <c r="K949" t="b">
        <v>0</v>
      </c>
      <c r="L949">
        <v>26</v>
      </c>
      <c r="M949" t="b">
        <v>0</v>
      </c>
      <c r="N949" t="s">
        <v>8270</v>
      </c>
      <c r="O949" s="6">
        <f t="shared" si="84"/>
        <v>0.1</v>
      </c>
      <c r="P949">
        <f t="shared" si="85"/>
        <v>73.459999999999994</v>
      </c>
      <c r="Q949" t="str">
        <f t="shared" si="86"/>
        <v>film &amp; video</v>
      </c>
      <c r="R949" t="str">
        <f t="shared" si="87"/>
        <v>animation</v>
      </c>
      <c r="S949" s="9">
        <f t="shared" si="88"/>
        <v>40043.895462962959</v>
      </c>
      <c r="T949" s="8">
        <f t="shared" si="89"/>
        <v>40098.874305555553</v>
      </c>
    </row>
    <row r="950" spans="1:20" ht="43.2">
      <c r="A950">
        <v>667</v>
      </c>
      <c r="B950" s="3" t="s">
        <v>668</v>
      </c>
      <c r="C950" s="3" t="s">
        <v>4777</v>
      </c>
      <c r="D950">
        <v>50000</v>
      </c>
      <c r="E950">
        <v>5010</v>
      </c>
      <c r="F950" t="s">
        <v>8221</v>
      </c>
      <c r="G950" t="s">
        <v>8237</v>
      </c>
      <c r="H950" t="s">
        <v>8249</v>
      </c>
      <c r="I950">
        <v>1477731463</v>
      </c>
      <c r="J950">
        <v>1474275463</v>
      </c>
      <c r="K950" t="b">
        <v>0</v>
      </c>
      <c r="L950">
        <v>28</v>
      </c>
      <c r="M950" t="b">
        <v>0</v>
      </c>
      <c r="N950" t="s">
        <v>8273</v>
      </c>
      <c r="O950" s="6">
        <f t="shared" si="84"/>
        <v>0.1</v>
      </c>
      <c r="P950">
        <f t="shared" si="85"/>
        <v>178.93</v>
      </c>
      <c r="Q950" t="str">
        <f t="shared" si="86"/>
        <v>technology</v>
      </c>
      <c r="R950" t="str">
        <f t="shared" si="87"/>
        <v>wearables</v>
      </c>
      <c r="S950" s="9">
        <f t="shared" si="88"/>
        <v>42632.373414351852</v>
      </c>
      <c r="T950" s="8">
        <f t="shared" si="89"/>
        <v>42672.373414351852</v>
      </c>
    </row>
    <row r="951" spans="1:20" ht="43.2">
      <c r="A951">
        <v>716</v>
      </c>
      <c r="B951" s="3" t="s">
        <v>717</v>
      </c>
      <c r="C951" s="3" t="s">
        <v>4826</v>
      </c>
      <c r="D951">
        <v>7000</v>
      </c>
      <c r="E951">
        <v>715</v>
      </c>
      <c r="F951" t="s">
        <v>8221</v>
      </c>
      <c r="G951" t="s">
        <v>8224</v>
      </c>
      <c r="H951" t="s">
        <v>8246</v>
      </c>
      <c r="I951">
        <v>1417392000</v>
      </c>
      <c r="J951">
        <v>1414511307</v>
      </c>
      <c r="K951" t="b">
        <v>0</v>
      </c>
      <c r="L951">
        <v>16</v>
      </c>
      <c r="M951" t="b">
        <v>0</v>
      </c>
      <c r="N951" t="s">
        <v>8273</v>
      </c>
      <c r="O951" s="6">
        <f t="shared" si="84"/>
        <v>0.1</v>
      </c>
      <c r="P951">
        <f t="shared" si="85"/>
        <v>44.69</v>
      </c>
      <c r="Q951" t="str">
        <f t="shared" si="86"/>
        <v>technology</v>
      </c>
      <c r="R951" t="str">
        <f t="shared" si="87"/>
        <v>wearables</v>
      </c>
      <c r="S951" s="9">
        <f t="shared" si="88"/>
        <v>41940.658645833333</v>
      </c>
      <c r="T951" s="8">
        <f t="shared" si="89"/>
        <v>41974</v>
      </c>
    </row>
    <row r="952" spans="1:20" ht="43.2">
      <c r="A952">
        <v>893</v>
      </c>
      <c r="B952" s="3" t="s">
        <v>894</v>
      </c>
      <c r="C952" s="3" t="s">
        <v>5003</v>
      </c>
      <c r="D952">
        <v>2000</v>
      </c>
      <c r="E952">
        <v>200</v>
      </c>
      <c r="F952" t="s">
        <v>8221</v>
      </c>
      <c r="G952" t="s">
        <v>8224</v>
      </c>
      <c r="H952" t="s">
        <v>8246</v>
      </c>
      <c r="I952">
        <v>1427920363</v>
      </c>
      <c r="J952">
        <v>1425331963</v>
      </c>
      <c r="K952" t="b">
        <v>0</v>
      </c>
      <c r="L952">
        <v>5</v>
      </c>
      <c r="M952" t="b">
        <v>0</v>
      </c>
      <c r="N952" t="s">
        <v>8279</v>
      </c>
      <c r="O952" s="6">
        <f t="shared" si="84"/>
        <v>0.1</v>
      </c>
      <c r="P952">
        <f t="shared" si="85"/>
        <v>40</v>
      </c>
      <c r="Q952" t="str">
        <f t="shared" si="86"/>
        <v>music</v>
      </c>
      <c r="R952" t="str">
        <f t="shared" si="87"/>
        <v>indie rock</v>
      </c>
      <c r="S952" s="9">
        <f t="shared" si="88"/>
        <v>42065.897719907407</v>
      </c>
      <c r="T952" s="8">
        <f t="shared" si="89"/>
        <v>42095.856053240743</v>
      </c>
    </row>
    <row r="953" spans="1:20" ht="28.8">
      <c r="A953">
        <v>943</v>
      </c>
      <c r="B953" s="3" t="s">
        <v>944</v>
      </c>
      <c r="C953" s="3" t="s">
        <v>5053</v>
      </c>
      <c r="D953">
        <v>3000</v>
      </c>
      <c r="E953">
        <v>289</v>
      </c>
      <c r="F953" t="s">
        <v>8221</v>
      </c>
      <c r="G953" t="s">
        <v>8224</v>
      </c>
      <c r="H953" t="s">
        <v>8246</v>
      </c>
      <c r="I953">
        <v>1480438905</v>
      </c>
      <c r="J953">
        <v>1477843305</v>
      </c>
      <c r="K953" t="b">
        <v>0</v>
      </c>
      <c r="L953">
        <v>12</v>
      </c>
      <c r="M953" t="b">
        <v>0</v>
      </c>
      <c r="N953" t="s">
        <v>8273</v>
      </c>
      <c r="O953" s="6">
        <f t="shared" si="84"/>
        <v>0.1</v>
      </c>
      <c r="P953">
        <f t="shared" si="85"/>
        <v>24.08</v>
      </c>
      <c r="Q953" t="str">
        <f t="shared" si="86"/>
        <v>technology</v>
      </c>
      <c r="R953" t="str">
        <f t="shared" si="87"/>
        <v>wearables</v>
      </c>
      <c r="S953" s="9">
        <f t="shared" si="88"/>
        <v>42673.66788194445</v>
      </c>
      <c r="T953" s="8">
        <f t="shared" si="89"/>
        <v>42703.709548611107</v>
      </c>
    </row>
    <row r="954" spans="1:20" ht="28.8">
      <c r="A954">
        <v>1150</v>
      </c>
      <c r="B954" s="3" t="s">
        <v>1151</v>
      </c>
      <c r="C954" s="3" t="s">
        <v>5260</v>
      </c>
      <c r="D954">
        <v>2500</v>
      </c>
      <c r="E954">
        <v>252</v>
      </c>
      <c r="F954" t="s">
        <v>8221</v>
      </c>
      <c r="G954" t="s">
        <v>8224</v>
      </c>
      <c r="H954" t="s">
        <v>8246</v>
      </c>
      <c r="I954">
        <v>1452293675</v>
      </c>
      <c r="J954">
        <v>1447109675</v>
      </c>
      <c r="K954" t="b">
        <v>0</v>
      </c>
      <c r="L954">
        <v>6</v>
      </c>
      <c r="M954" t="b">
        <v>0</v>
      </c>
      <c r="N954" t="s">
        <v>8284</v>
      </c>
      <c r="O954" s="6">
        <f t="shared" ref="O954:O1017" si="90">ROUND((E954/D954),2)</f>
        <v>0.1</v>
      </c>
      <c r="P954">
        <f t="shared" ref="P954:P1017" si="91">IF(L954&gt;0,ROUND(E954/L954,2),0)</f>
        <v>42</v>
      </c>
      <c r="Q954" t="str">
        <f t="shared" ref="Q954:Q1017" si="92">LEFT(N954, SEARCH("/",N954,1)-1)</f>
        <v>food</v>
      </c>
      <c r="R954" t="str">
        <f t="shared" ref="R954:R1017" si="93">RIGHT(N954,LEN(N954)-SEARCH("/",N954,1))</f>
        <v>food trucks</v>
      </c>
      <c r="S954" s="9">
        <f t="shared" ref="S954:S1017" si="94">(J954/86400)+DATE(1970,1,1)</f>
        <v>42317.954571759255</v>
      </c>
      <c r="T954" s="8">
        <f t="shared" ref="T954:T1017" si="95">(I954/86400)+DATE(1970,1,1)</f>
        <v>42377.954571759255</v>
      </c>
    </row>
    <row r="955" spans="1:20" ht="43.2">
      <c r="A955">
        <v>1324</v>
      </c>
      <c r="B955" s="3" t="s">
        <v>1325</v>
      </c>
      <c r="C955" s="3" t="s">
        <v>5434</v>
      </c>
      <c r="D955">
        <v>50000</v>
      </c>
      <c r="E955">
        <v>4920</v>
      </c>
      <c r="F955" t="s">
        <v>8220</v>
      </c>
      <c r="G955" t="s">
        <v>8224</v>
      </c>
      <c r="H955" t="s">
        <v>8246</v>
      </c>
      <c r="I955">
        <v>1476371552</v>
      </c>
      <c r="J955">
        <v>1473779552</v>
      </c>
      <c r="K955" t="b">
        <v>0</v>
      </c>
      <c r="L955">
        <v>90</v>
      </c>
      <c r="M955" t="b">
        <v>0</v>
      </c>
      <c r="N955" t="s">
        <v>8273</v>
      </c>
      <c r="O955" s="6">
        <f t="shared" si="90"/>
        <v>0.1</v>
      </c>
      <c r="P955">
        <f t="shared" si="91"/>
        <v>54.67</v>
      </c>
      <c r="Q955" t="str">
        <f t="shared" si="92"/>
        <v>technology</v>
      </c>
      <c r="R955" t="str">
        <f t="shared" si="93"/>
        <v>wearables</v>
      </c>
      <c r="S955" s="9">
        <f t="shared" si="94"/>
        <v>42626.633703703701</v>
      </c>
      <c r="T955" s="8">
        <f t="shared" si="95"/>
        <v>42656.633703703701</v>
      </c>
    </row>
    <row r="956" spans="1:20" ht="43.2">
      <c r="A956">
        <v>1434</v>
      </c>
      <c r="B956" s="3" t="s">
        <v>1435</v>
      </c>
      <c r="C956" s="3" t="s">
        <v>5544</v>
      </c>
      <c r="D956">
        <v>82000</v>
      </c>
      <c r="E956">
        <v>8190</v>
      </c>
      <c r="F956" t="s">
        <v>8221</v>
      </c>
      <c r="G956" t="s">
        <v>8232</v>
      </c>
      <c r="H956" t="s">
        <v>8253</v>
      </c>
      <c r="I956">
        <v>1433775600</v>
      </c>
      <c r="J956">
        <v>1431973478</v>
      </c>
      <c r="K956" t="b">
        <v>0</v>
      </c>
      <c r="L956">
        <v>11</v>
      </c>
      <c r="M956" t="b">
        <v>0</v>
      </c>
      <c r="N956" t="s">
        <v>8287</v>
      </c>
      <c r="O956" s="6">
        <f t="shared" si="90"/>
        <v>0.1</v>
      </c>
      <c r="P956">
        <f t="shared" si="91"/>
        <v>744.55</v>
      </c>
      <c r="Q956" t="str">
        <f t="shared" si="92"/>
        <v>publishing</v>
      </c>
      <c r="R956" t="str">
        <f t="shared" si="93"/>
        <v>translations</v>
      </c>
      <c r="S956" s="9">
        <f t="shared" si="94"/>
        <v>42142.767106481479</v>
      </c>
      <c r="T956" s="8">
        <f t="shared" si="95"/>
        <v>42163.625</v>
      </c>
    </row>
    <row r="957" spans="1:20" ht="43.2">
      <c r="A957">
        <v>1707</v>
      </c>
      <c r="B957" s="3" t="s">
        <v>1708</v>
      </c>
      <c r="C957" s="3" t="s">
        <v>5817</v>
      </c>
      <c r="D957">
        <v>5000</v>
      </c>
      <c r="E957">
        <v>487</v>
      </c>
      <c r="F957" t="s">
        <v>8221</v>
      </c>
      <c r="G957" t="s">
        <v>8224</v>
      </c>
      <c r="H957" t="s">
        <v>8246</v>
      </c>
      <c r="I957">
        <v>1459181895</v>
      </c>
      <c r="J957">
        <v>1456593495</v>
      </c>
      <c r="K957" t="b">
        <v>0</v>
      </c>
      <c r="L957">
        <v>9</v>
      </c>
      <c r="M957" t="b">
        <v>0</v>
      </c>
      <c r="N957" t="s">
        <v>8293</v>
      </c>
      <c r="O957" s="6">
        <f t="shared" si="90"/>
        <v>0.1</v>
      </c>
      <c r="P957">
        <f t="shared" si="91"/>
        <v>54.11</v>
      </c>
      <c r="Q957" t="str">
        <f t="shared" si="92"/>
        <v>music</v>
      </c>
      <c r="R957" t="str">
        <f t="shared" si="93"/>
        <v>faith</v>
      </c>
      <c r="S957" s="9">
        <f t="shared" si="94"/>
        <v>42427.721006944441</v>
      </c>
      <c r="T957" s="8">
        <f t="shared" si="95"/>
        <v>42457.679340277777</v>
      </c>
    </row>
    <row r="958" spans="1:20" ht="43.2">
      <c r="A958">
        <v>1725</v>
      </c>
      <c r="B958" s="3" t="s">
        <v>1726</v>
      </c>
      <c r="C958" s="3" t="s">
        <v>5835</v>
      </c>
      <c r="D958">
        <v>5500</v>
      </c>
      <c r="E958">
        <v>560</v>
      </c>
      <c r="F958" t="s">
        <v>8221</v>
      </c>
      <c r="G958" t="s">
        <v>8224</v>
      </c>
      <c r="H958" t="s">
        <v>8246</v>
      </c>
      <c r="I958">
        <v>1408922049</v>
      </c>
      <c r="J958">
        <v>1406330049</v>
      </c>
      <c r="K958" t="b">
        <v>0</v>
      </c>
      <c r="L958">
        <v>9</v>
      </c>
      <c r="M958" t="b">
        <v>0</v>
      </c>
      <c r="N958" t="s">
        <v>8293</v>
      </c>
      <c r="O958" s="6">
        <f t="shared" si="90"/>
        <v>0.1</v>
      </c>
      <c r="P958">
        <f t="shared" si="91"/>
        <v>62.22</v>
      </c>
      <c r="Q958" t="str">
        <f t="shared" si="92"/>
        <v>music</v>
      </c>
      <c r="R958" t="str">
        <f t="shared" si="93"/>
        <v>faith</v>
      </c>
      <c r="S958" s="9">
        <f t="shared" si="94"/>
        <v>41845.968159722222</v>
      </c>
      <c r="T958" s="8">
        <f t="shared" si="95"/>
        <v>41875.968159722222</v>
      </c>
    </row>
    <row r="959" spans="1:20" ht="43.2">
      <c r="A959">
        <v>1870</v>
      </c>
      <c r="B959" s="3" t="s">
        <v>1871</v>
      </c>
      <c r="C959" s="3" t="s">
        <v>5980</v>
      </c>
      <c r="D959">
        <v>3500</v>
      </c>
      <c r="E959">
        <v>361</v>
      </c>
      <c r="F959" t="s">
        <v>8221</v>
      </c>
      <c r="G959" t="s">
        <v>8224</v>
      </c>
      <c r="H959" t="s">
        <v>8246</v>
      </c>
      <c r="I959">
        <v>1454213820</v>
      </c>
      <c r="J959">
        <v>1451723535</v>
      </c>
      <c r="K959" t="b">
        <v>0</v>
      </c>
      <c r="L959">
        <v>11</v>
      </c>
      <c r="M959" t="b">
        <v>0</v>
      </c>
      <c r="N959" t="s">
        <v>8283</v>
      </c>
      <c r="O959" s="6">
        <f t="shared" si="90"/>
        <v>0.1</v>
      </c>
      <c r="P959">
        <f t="shared" si="91"/>
        <v>32.82</v>
      </c>
      <c r="Q959" t="str">
        <f t="shared" si="92"/>
        <v>games</v>
      </c>
      <c r="R959" t="str">
        <f t="shared" si="93"/>
        <v>mobile games</v>
      </c>
      <c r="S959" s="9">
        <f t="shared" si="94"/>
        <v>42371.355729166666</v>
      </c>
      <c r="T959" s="8">
        <f t="shared" si="95"/>
        <v>42400.178472222222</v>
      </c>
    </row>
    <row r="960" spans="1:20" ht="57.6">
      <c r="A960">
        <v>2123</v>
      </c>
      <c r="B960" s="3" t="s">
        <v>2124</v>
      </c>
      <c r="C960" s="3" t="s">
        <v>6233</v>
      </c>
      <c r="D960">
        <v>500</v>
      </c>
      <c r="E960">
        <v>50</v>
      </c>
      <c r="F960" t="s">
        <v>8221</v>
      </c>
      <c r="G960" t="s">
        <v>8224</v>
      </c>
      <c r="H960" t="s">
        <v>8246</v>
      </c>
      <c r="I960">
        <v>1268636340</v>
      </c>
      <c r="J960">
        <v>1263982307</v>
      </c>
      <c r="K960" t="b">
        <v>0</v>
      </c>
      <c r="L960">
        <v>5</v>
      </c>
      <c r="M960" t="b">
        <v>0</v>
      </c>
      <c r="N960" t="s">
        <v>8282</v>
      </c>
      <c r="O960" s="6">
        <f t="shared" si="90"/>
        <v>0.1</v>
      </c>
      <c r="P960">
        <f t="shared" si="91"/>
        <v>10</v>
      </c>
      <c r="Q960" t="str">
        <f t="shared" si="92"/>
        <v>games</v>
      </c>
      <c r="R960" t="str">
        <f t="shared" si="93"/>
        <v>video games</v>
      </c>
      <c r="S960" s="9">
        <f t="shared" si="94"/>
        <v>40198.424849537041</v>
      </c>
      <c r="T960" s="8">
        <f t="shared" si="95"/>
        <v>40252.290972222225</v>
      </c>
    </row>
    <row r="961" spans="1:20" ht="57.6">
      <c r="A961">
        <v>2124</v>
      </c>
      <c r="B961" s="3" t="s">
        <v>2125</v>
      </c>
      <c r="C961" s="3" t="s">
        <v>6234</v>
      </c>
      <c r="D961">
        <v>1100</v>
      </c>
      <c r="E961">
        <v>115</v>
      </c>
      <c r="F961" t="s">
        <v>8221</v>
      </c>
      <c r="G961" t="s">
        <v>8224</v>
      </c>
      <c r="H961" t="s">
        <v>8246</v>
      </c>
      <c r="I961">
        <v>1291093200</v>
      </c>
      <c r="J961">
        <v>1286930435</v>
      </c>
      <c r="K961" t="b">
        <v>0</v>
      </c>
      <c r="L961">
        <v>5</v>
      </c>
      <c r="M961" t="b">
        <v>0</v>
      </c>
      <c r="N961" t="s">
        <v>8282</v>
      </c>
      <c r="O961" s="6">
        <f t="shared" si="90"/>
        <v>0.1</v>
      </c>
      <c r="P961">
        <f t="shared" si="91"/>
        <v>23</v>
      </c>
      <c r="Q961" t="str">
        <f t="shared" si="92"/>
        <v>games</v>
      </c>
      <c r="R961" t="str">
        <f t="shared" si="93"/>
        <v>video games</v>
      </c>
      <c r="S961" s="9">
        <f t="shared" si="94"/>
        <v>40464.028182870374</v>
      </c>
      <c r="T961" s="8">
        <f t="shared" si="95"/>
        <v>40512.208333333336</v>
      </c>
    </row>
    <row r="962" spans="1:20" ht="43.2">
      <c r="A962">
        <v>2135</v>
      </c>
      <c r="B962" s="3" t="s">
        <v>2136</v>
      </c>
      <c r="C962" s="3" t="s">
        <v>6245</v>
      </c>
      <c r="D962">
        <v>5000</v>
      </c>
      <c r="E962">
        <v>478</v>
      </c>
      <c r="F962" t="s">
        <v>8221</v>
      </c>
      <c r="G962" t="s">
        <v>8224</v>
      </c>
      <c r="H962" t="s">
        <v>8246</v>
      </c>
      <c r="I962">
        <v>1349392033</v>
      </c>
      <c r="J962">
        <v>1346800033</v>
      </c>
      <c r="K962" t="b">
        <v>0</v>
      </c>
      <c r="L962">
        <v>22</v>
      </c>
      <c r="M962" t="b">
        <v>0</v>
      </c>
      <c r="N962" t="s">
        <v>8282</v>
      </c>
      <c r="O962" s="6">
        <f t="shared" si="90"/>
        <v>0.1</v>
      </c>
      <c r="P962">
        <f t="shared" si="91"/>
        <v>21.73</v>
      </c>
      <c r="Q962" t="str">
        <f t="shared" si="92"/>
        <v>games</v>
      </c>
      <c r="R962" t="str">
        <f t="shared" si="93"/>
        <v>video games</v>
      </c>
      <c r="S962" s="9">
        <f t="shared" si="94"/>
        <v>41156.96334490741</v>
      </c>
      <c r="T962" s="8">
        <f t="shared" si="95"/>
        <v>41186.96334490741</v>
      </c>
    </row>
    <row r="963" spans="1:20" ht="43.2">
      <c r="A963">
        <v>2517</v>
      </c>
      <c r="B963" s="3" t="s">
        <v>2517</v>
      </c>
      <c r="C963" s="3" t="s">
        <v>6627</v>
      </c>
      <c r="D963">
        <v>18000</v>
      </c>
      <c r="E963">
        <v>1767</v>
      </c>
      <c r="F963" t="s">
        <v>8221</v>
      </c>
      <c r="G963" t="s">
        <v>8229</v>
      </c>
      <c r="H963" t="s">
        <v>8251</v>
      </c>
      <c r="I963">
        <v>1426788930</v>
      </c>
      <c r="J963">
        <v>1424200530</v>
      </c>
      <c r="K963" t="b">
        <v>0</v>
      </c>
      <c r="L963">
        <v>33</v>
      </c>
      <c r="M963" t="b">
        <v>0</v>
      </c>
      <c r="N963" t="s">
        <v>8299</v>
      </c>
      <c r="O963" s="6">
        <f t="shared" si="90"/>
        <v>0.1</v>
      </c>
      <c r="P963">
        <f t="shared" si="91"/>
        <v>53.55</v>
      </c>
      <c r="Q963" t="str">
        <f t="shared" si="92"/>
        <v>food</v>
      </c>
      <c r="R963" t="str">
        <f t="shared" si="93"/>
        <v>restaurants</v>
      </c>
      <c r="S963" s="9">
        <f t="shared" si="94"/>
        <v>42052.802430555559</v>
      </c>
      <c r="T963" s="8">
        <f t="shared" si="95"/>
        <v>42082.760763888888</v>
      </c>
    </row>
    <row r="964" spans="1:20" ht="43.2">
      <c r="A964">
        <v>2756</v>
      </c>
      <c r="B964" s="3" t="s">
        <v>2756</v>
      </c>
      <c r="C964" s="3" t="s">
        <v>6866</v>
      </c>
      <c r="D964">
        <v>10000</v>
      </c>
      <c r="E964">
        <v>1048</v>
      </c>
      <c r="F964" t="s">
        <v>8221</v>
      </c>
      <c r="G964" t="s">
        <v>8224</v>
      </c>
      <c r="H964" t="s">
        <v>8246</v>
      </c>
      <c r="I964">
        <v>1389476201</v>
      </c>
      <c r="J964">
        <v>1386884201</v>
      </c>
      <c r="K964" t="b">
        <v>0</v>
      </c>
      <c r="L964">
        <v>33</v>
      </c>
      <c r="M964" t="b">
        <v>0</v>
      </c>
      <c r="N964" t="s">
        <v>8304</v>
      </c>
      <c r="O964" s="6">
        <f t="shared" si="90"/>
        <v>0.1</v>
      </c>
      <c r="P964">
        <f t="shared" si="91"/>
        <v>31.76</v>
      </c>
      <c r="Q964" t="str">
        <f t="shared" si="92"/>
        <v>publishing</v>
      </c>
      <c r="R964" t="str">
        <f t="shared" si="93"/>
        <v>children's books</v>
      </c>
      <c r="S964" s="9">
        <f t="shared" si="94"/>
        <v>41620.900474537033</v>
      </c>
      <c r="T964" s="8">
        <f t="shared" si="95"/>
        <v>41650.900474537033</v>
      </c>
    </row>
    <row r="965" spans="1:20" ht="43.2">
      <c r="A965">
        <v>2770</v>
      </c>
      <c r="B965" s="3" t="s">
        <v>2770</v>
      </c>
      <c r="C965" s="3" t="s">
        <v>6880</v>
      </c>
      <c r="D965">
        <v>20000</v>
      </c>
      <c r="E965">
        <v>2082.25</v>
      </c>
      <c r="F965" t="s">
        <v>8221</v>
      </c>
      <c r="G965" t="s">
        <v>8224</v>
      </c>
      <c r="H965" t="s">
        <v>8246</v>
      </c>
      <c r="I965">
        <v>1395158130</v>
      </c>
      <c r="J965">
        <v>1392569730</v>
      </c>
      <c r="K965" t="b">
        <v>0</v>
      </c>
      <c r="L965">
        <v>33</v>
      </c>
      <c r="M965" t="b">
        <v>0</v>
      </c>
      <c r="N965" t="s">
        <v>8304</v>
      </c>
      <c r="O965" s="6">
        <f t="shared" si="90"/>
        <v>0.1</v>
      </c>
      <c r="P965">
        <f t="shared" si="91"/>
        <v>63.1</v>
      </c>
      <c r="Q965" t="str">
        <f t="shared" si="92"/>
        <v>publishing</v>
      </c>
      <c r="R965" t="str">
        <f t="shared" si="93"/>
        <v>children's books</v>
      </c>
      <c r="S965" s="9">
        <f t="shared" si="94"/>
        <v>41686.705208333333</v>
      </c>
      <c r="T965" s="8">
        <f t="shared" si="95"/>
        <v>41716.663541666669</v>
      </c>
    </row>
    <row r="966" spans="1:20" ht="43.2">
      <c r="A966">
        <v>3730</v>
      </c>
      <c r="B966" s="3" t="s">
        <v>3727</v>
      </c>
      <c r="C966" s="3" t="s">
        <v>7840</v>
      </c>
      <c r="D966">
        <v>1000</v>
      </c>
      <c r="E966">
        <v>100</v>
      </c>
      <c r="F966" t="s">
        <v>8221</v>
      </c>
      <c r="G966" t="s">
        <v>8224</v>
      </c>
      <c r="H966" t="s">
        <v>8246</v>
      </c>
      <c r="I966">
        <v>1439828159</v>
      </c>
      <c r="J966">
        <v>1437236159</v>
      </c>
      <c r="K966" t="b">
        <v>0</v>
      </c>
      <c r="L966">
        <v>1</v>
      </c>
      <c r="M966" t="b">
        <v>0</v>
      </c>
      <c r="N966" t="s">
        <v>8271</v>
      </c>
      <c r="O966" s="6">
        <f t="shared" si="90"/>
        <v>0.1</v>
      </c>
      <c r="P966">
        <f t="shared" si="91"/>
        <v>100</v>
      </c>
      <c r="Q966" t="str">
        <f t="shared" si="92"/>
        <v>theater</v>
      </c>
      <c r="R966" t="str">
        <f t="shared" si="93"/>
        <v>plays</v>
      </c>
      <c r="S966" s="9">
        <f t="shared" si="94"/>
        <v>42203.677766203706</v>
      </c>
      <c r="T966" s="8">
        <f t="shared" si="95"/>
        <v>42233.677766203706</v>
      </c>
    </row>
    <row r="967" spans="1:20" ht="43.2">
      <c r="A967">
        <v>3745</v>
      </c>
      <c r="B967" s="3" t="s">
        <v>3742</v>
      </c>
      <c r="C967" s="3" t="s">
        <v>7855</v>
      </c>
      <c r="D967">
        <v>100</v>
      </c>
      <c r="E967">
        <v>10</v>
      </c>
      <c r="F967" t="s">
        <v>8221</v>
      </c>
      <c r="G967" t="s">
        <v>8224</v>
      </c>
      <c r="H967" t="s">
        <v>8246</v>
      </c>
      <c r="I967">
        <v>1407689102</v>
      </c>
      <c r="J967">
        <v>1405097102</v>
      </c>
      <c r="K967" t="b">
        <v>0</v>
      </c>
      <c r="L967">
        <v>1</v>
      </c>
      <c r="M967" t="b">
        <v>0</v>
      </c>
      <c r="N967" t="s">
        <v>8271</v>
      </c>
      <c r="O967" s="6">
        <f t="shared" si="90"/>
        <v>0.1</v>
      </c>
      <c r="P967">
        <f t="shared" si="91"/>
        <v>10</v>
      </c>
      <c r="Q967" t="str">
        <f t="shared" si="92"/>
        <v>theater</v>
      </c>
      <c r="R967" t="str">
        <f t="shared" si="93"/>
        <v>plays</v>
      </c>
      <c r="S967" s="9">
        <f t="shared" si="94"/>
        <v>41831.697939814811</v>
      </c>
      <c r="T967" s="8">
        <f t="shared" si="95"/>
        <v>41861.697939814811</v>
      </c>
    </row>
    <row r="968" spans="1:20" ht="43.2">
      <c r="A968">
        <v>3913</v>
      </c>
      <c r="B968" s="3" t="s">
        <v>3910</v>
      </c>
      <c r="C968" s="3" t="s">
        <v>8021</v>
      </c>
      <c r="D968">
        <v>10000</v>
      </c>
      <c r="E968">
        <v>1000</v>
      </c>
      <c r="F968" t="s">
        <v>8221</v>
      </c>
      <c r="G968" t="s">
        <v>8224</v>
      </c>
      <c r="H968" t="s">
        <v>8246</v>
      </c>
      <c r="I968">
        <v>1448863449</v>
      </c>
      <c r="J968">
        <v>1446267849</v>
      </c>
      <c r="K968" t="b">
        <v>0</v>
      </c>
      <c r="L968">
        <v>7</v>
      </c>
      <c r="M968" t="b">
        <v>0</v>
      </c>
      <c r="N968" t="s">
        <v>8271</v>
      </c>
      <c r="O968" s="6">
        <f t="shared" si="90"/>
        <v>0.1</v>
      </c>
      <c r="P968">
        <f t="shared" si="91"/>
        <v>142.86000000000001</v>
      </c>
      <c r="Q968" t="str">
        <f t="shared" si="92"/>
        <v>theater</v>
      </c>
      <c r="R968" t="str">
        <f t="shared" si="93"/>
        <v>plays</v>
      </c>
      <c r="S968" s="9">
        <f t="shared" si="94"/>
        <v>42308.211215277777</v>
      </c>
      <c r="T968" s="8">
        <f t="shared" si="95"/>
        <v>42338.252881944441</v>
      </c>
    </row>
    <row r="969" spans="1:20" ht="43.2">
      <c r="A969">
        <v>3925</v>
      </c>
      <c r="B969" s="3" t="s">
        <v>3922</v>
      </c>
      <c r="C969" s="3" t="s">
        <v>8033</v>
      </c>
      <c r="D969">
        <v>150</v>
      </c>
      <c r="E969">
        <v>15</v>
      </c>
      <c r="F969" t="s">
        <v>8221</v>
      </c>
      <c r="G969" t="s">
        <v>8224</v>
      </c>
      <c r="H969" t="s">
        <v>8246</v>
      </c>
      <c r="I969">
        <v>1406753639</v>
      </c>
      <c r="J969">
        <v>1404161639</v>
      </c>
      <c r="K969" t="b">
        <v>0</v>
      </c>
      <c r="L969">
        <v>3</v>
      </c>
      <c r="M969" t="b">
        <v>0</v>
      </c>
      <c r="N969" t="s">
        <v>8271</v>
      </c>
      <c r="O969" s="6">
        <f t="shared" si="90"/>
        <v>0.1</v>
      </c>
      <c r="P969">
        <f t="shared" si="91"/>
        <v>5</v>
      </c>
      <c r="Q969" t="str">
        <f t="shared" si="92"/>
        <v>theater</v>
      </c>
      <c r="R969" t="str">
        <f t="shared" si="93"/>
        <v>plays</v>
      </c>
      <c r="S969" s="9">
        <f t="shared" si="94"/>
        <v>41820.870821759258</v>
      </c>
      <c r="T969" s="8">
        <f t="shared" si="95"/>
        <v>41850.870821759258</v>
      </c>
    </row>
    <row r="970" spans="1:20" ht="57.6">
      <c r="A970">
        <v>3986</v>
      </c>
      <c r="B970" s="3" t="s">
        <v>3982</v>
      </c>
      <c r="C970" s="3" t="s">
        <v>8092</v>
      </c>
      <c r="D970">
        <v>5000</v>
      </c>
      <c r="E970">
        <v>488</v>
      </c>
      <c r="F970" t="s">
        <v>8221</v>
      </c>
      <c r="G970" t="s">
        <v>8225</v>
      </c>
      <c r="H970" t="s">
        <v>8247</v>
      </c>
      <c r="I970">
        <v>1462539840</v>
      </c>
      <c r="J970">
        <v>1460034594</v>
      </c>
      <c r="K970" t="b">
        <v>0</v>
      </c>
      <c r="L970">
        <v>13</v>
      </c>
      <c r="M970" t="b">
        <v>0</v>
      </c>
      <c r="N970" t="s">
        <v>8271</v>
      </c>
      <c r="O970" s="6">
        <f t="shared" si="90"/>
        <v>0.1</v>
      </c>
      <c r="P970">
        <f t="shared" si="91"/>
        <v>37.54</v>
      </c>
      <c r="Q970" t="str">
        <f t="shared" si="92"/>
        <v>theater</v>
      </c>
      <c r="R970" t="str">
        <f t="shared" si="93"/>
        <v>plays</v>
      </c>
      <c r="S970" s="9">
        <f t="shared" si="94"/>
        <v>42467.548541666663</v>
      </c>
      <c r="T970" s="8">
        <f t="shared" si="95"/>
        <v>42496.544444444444</v>
      </c>
    </row>
    <row r="971" spans="1:20" ht="43.2">
      <c r="A971">
        <v>4003</v>
      </c>
      <c r="B971" s="3" t="s">
        <v>3999</v>
      </c>
      <c r="C971" s="3" t="s">
        <v>8071</v>
      </c>
      <c r="D971">
        <v>2000</v>
      </c>
      <c r="E971">
        <v>201</v>
      </c>
      <c r="F971" t="s">
        <v>8221</v>
      </c>
      <c r="G971" t="s">
        <v>8224</v>
      </c>
      <c r="H971" t="s">
        <v>8246</v>
      </c>
      <c r="I971">
        <v>1424009147</v>
      </c>
      <c r="J971">
        <v>1421417147</v>
      </c>
      <c r="K971" t="b">
        <v>0</v>
      </c>
      <c r="L971">
        <v>2</v>
      </c>
      <c r="M971" t="b">
        <v>0</v>
      </c>
      <c r="N971" t="s">
        <v>8271</v>
      </c>
      <c r="O971" s="6">
        <f t="shared" si="90"/>
        <v>0.1</v>
      </c>
      <c r="P971">
        <f t="shared" si="91"/>
        <v>100.5</v>
      </c>
      <c r="Q971" t="str">
        <f t="shared" si="92"/>
        <v>theater</v>
      </c>
      <c r="R971" t="str">
        <f t="shared" si="93"/>
        <v>plays</v>
      </c>
      <c r="S971" s="9">
        <f t="shared" si="94"/>
        <v>42020.587349537032</v>
      </c>
      <c r="T971" s="8">
        <f t="shared" si="95"/>
        <v>42050.587349537032</v>
      </c>
    </row>
    <row r="972" spans="1:20" ht="43.2">
      <c r="A972">
        <v>4103</v>
      </c>
      <c r="B972" s="3" t="s">
        <v>4099</v>
      </c>
      <c r="C972" s="3" t="s">
        <v>8206</v>
      </c>
      <c r="D972">
        <v>1000</v>
      </c>
      <c r="E972">
        <v>100</v>
      </c>
      <c r="F972" t="s">
        <v>8221</v>
      </c>
      <c r="G972" t="s">
        <v>8224</v>
      </c>
      <c r="H972" t="s">
        <v>8246</v>
      </c>
      <c r="I972">
        <v>1440613920</v>
      </c>
      <c r="J972">
        <v>1435953566</v>
      </c>
      <c r="K972" t="b">
        <v>0</v>
      </c>
      <c r="L972">
        <v>6</v>
      </c>
      <c r="M972" t="b">
        <v>0</v>
      </c>
      <c r="N972" t="s">
        <v>8271</v>
      </c>
      <c r="O972" s="6">
        <f t="shared" si="90"/>
        <v>0.1</v>
      </c>
      <c r="P972">
        <f t="shared" si="91"/>
        <v>16.670000000000002</v>
      </c>
      <c r="Q972" t="str">
        <f t="shared" si="92"/>
        <v>theater</v>
      </c>
      <c r="R972" t="str">
        <f t="shared" si="93"/>
        <v>plays</v>
      </c>
      <c r="S972" s="9">
        <f t="shared" si="94"/>
        <v>42188.83293981482</v>
      </c>
      <c r="T972" s="8">
        <f t="shared" si="95"/>
        <v>42242.772222222222</v>
      </c>
    </row>
    <row r="973" spans="1:20" ht="43.2">
      <c r="A973">
        <v>438</v>
      </c>
      <c r="B973" s="3" t="s">
        <v>439</v>
      </c>
      <c r="C973" s="3" t="s">
        <v>4548</v>
      </c>
      <c r="D973">
        <v>20000</v>
      </c>
      <c r="E973">
        <v>1876</v>
      </c>
      <c r="F973" t="s">
        <v>8221</v>
      </c>
      <c r="G973" t="s">
        <v>8224</v>
      </c>
      <c r="H973" t="s">
        <v>8246</v>
      </c>
      <c r="I973">
        <v>1447830958</v>
      </c>
      <c r="J973">
        <v>1445235358</v>
      </c>
      <c r="K973" t="b">
        <v>0</v>
      </c>
      <c r="L973">
        <v>11</v>
      </c>
      <c r="M973" t="b">
        <v>0</v>
      </c>
      <c r="N973" t="s">
        <v>8270</v>
      </c>
      <c r="O973" s="6">
        <f t="shared" si="90"/>
        <v>0.09</v>
      </c>
      <c r="P973">
        <f t="shared" si="91"/>
        <v>170.55</v>
      </c>
      <c r="Q973" t="str">
        <f t="shared" si="92"/>
        <v>film &amp; video</v>
      </c>
      <c r="R973" t="str">
        <f t="shared" si="93"/>
        <v>animation</v>
      </c>
      <c r="S973" s="9">
        <f t="shared" si="94"/>
        <v>42296.261087962965</v>
      </c>
      <c r="T973" s="8">
        <f t="shared" si="95"/>
        <v>42326.302754629629</v>
      </c>
    </row>
    <row r="974" spans="1:20" ht="72">
      <c r="A974">
        <v>587</v>
      </c>
      <c r="B974" s="3" t="s">
        <v>588</v>
      </c>
      <c r="C974" s="3" t="s">
        <v>4697</v>
      </c>
      <c r="D974">
        <v>30000</v>
      </c>
      <c r="E974">
        <v>2725</v>
      </c>
      <c r="F974" t="s">
        <v>8221</v>
      </c>
      <c r="G974" t="s">
        <v>8229</v>
      </c>
      <c r="H974" t="s">
        <v>8251</v>
      </c>
      <c r="I974">
        <v>1429207833</v>
      </c>
      <c r="J974">
        <v>1426615833</v>
      </c>
      <c r="K974" t="b">
        <v>0</v>
      </c>
      <c r="L974">
        <v>7</v>
      </c>
      <c r="M974" t="b">
        <v>0</v>
      </c>
      <c r="N974" t="s">
        <v>8272</v>
      </c>
      <c r="O974" s="6">
        <f t="shared" si="90"/>
        <v>0.09</v>
      </c>
      <c r="P974">
        <f t="shared" si="91"/>
        <v>389.29</v>
      </c>
      <c r="Q974" t="str">
        <f t="shared" si="92"/>
        <v>technology</v>
      </c>
      <c r="R974" t="str">
        <f t="shared" si="93"/>
        <v>web</v>
      </c>
      <c r="S974" s="9">
        <f t="shared" si="94"/>
        <v>42080.757326388892</v>
      </c>
      <c r="T974" s="8">
        <f t="shared" si="95"/>
        <v>42110.757326388892</v>
      </c>
    </row>
    <row r="975" spans="1:20" ht="43.2">
      <c r="A975">
        <v>889</v>
      </c>
      <c r="B975" s="3" t="s">
        <v>890</v>
      </c>
      <c r="C975" s="3" t="s">
        <v>4999</v>
      </c>
      <c r="D975">
        <v>25000</v>
      </c>
      <c r="E975">
        <v>2360.3200000000002</v>
      </c>
      <c r="F975" t="s">
        <v>8221</v>
      </c>
      <c r="G975" t="s">
        <v>8224</v>
      </c>
      <c r="H975" t="s">
        <v>8246</v>
      </c>
      <c r="I975">
        <v>1412534943</v>
      </c>
      <c r="J975">
        <v>1409942943</v>
      </c>
      <c r="K975" t="b">
        <v>0</v>
      </c>
      <c r="L975">
        <v>32</v>
      </c>
      <c r="M975" t="b">
        <v>0</v>
      </c>
      <c r="N975" t="s">
        <v>8279</v>
      </c>
      <c r="O975" s="6">
        <f t="shared" si="90"/>
        <v>0.09</v>
      </c>
      <c r="P975">
        <f t="shared" si="91"/>
        <v>73.760000000000005</v>
      </c>
      <c r="Q975" t="str">
        <f t="shared" si="92"/>
        <v>music</v>
      </c>
      <c r="R975" t="str">
        <f t="shared" si="93"/>
        <v>indie rock</v>
      </c>
      <c r="S975" s="9">
        <f t="shared" si="94"/>
        <v>41887.784062500003</v>
      </c>
      <c r="T975" s="8">
        <f t="shared" si="95"/>
        <v>41917.784062500003</v>
      </c>
    </row>
    <row r="976" spans="1:20" ht="57.6">
      <c r="A976">
        <v>942</v>
      </c>
      <c r="B976" s="3" t="s">
        <v>943</v>
      </c>
      <c r="C976" s="3" t="s">
        <v>5052</v>
      </c>
      <c r="D976">
        <v>7500</v>
      </c>
      <c r="E976">
        <v>668</v>
      </c>
      <c r="F976" t="s">
        <v>8221</v>
      </c>
      <c r="G976" t="s">
        <v>8224</v>
      </c>
      <c r="H976" t="s">
        <v>8246</v>
      </c>
      <c r="I976">
        <v>1455826460</v>
      </c>
      <c r="J976">
        <v>1452716060</v>
      </c>
      <c r="K976" t="b">
        <v>0</v>
      </c>
      <c r="L976">
        <v>16</v>
      </c>
      <c r="M976" t="b">
        <v>0</v>
      </c>
      <c r="N976" t="s">
        <v>8273</v>
      </c>
      <c r="O976" s="6">
        <f t="shared" si="90"/>
        <v>0.09</v>
      </c>
      <c r="P976">
        <f t="shared" si="91"/>
        <v>41.75</v>
      </c>
      <c r="Q976" t="str">
        <f t="shared" si="92"/>
        <v>technology</v>
      </c>
      <c r="R976" t="str">
        <f t="shared" si="93"/>
        <v>wearables</v>
      </c>
      <c r="S976" s="9">
        <f t="shared" si="94"/>
        <v>42382.843287037038</v>
      </c>
      <c r="T976" s="8">
        <f t="shared" si="95"/>
        <v>42418.843287037038</v>
      </c>
    </row>
    <row r="977" spans="1:20" ht="43.2">
      <c r="A977">
        <v>1043</v>
      </c>
      <c r="B977" s="3" t="s">
        <v>1044</v>
      </c>
      <c r="C977" s="3" t="s">
        <v>5153</v>
      </c>
      <c r="D977">
        <v>100000</v>
      </c>
      <c r="E977">
        <v>8537</v>
      </c>
      <c r="F977" t="s">
        <v>8220</v>
      </c>
      <c r="G977" t="s">
        <v>8224</v>
      </c>
      <c r="H977" t="s">
        <v>8246</v>
      </c>
      <c r="I977">
        <v>1432101855</v>
      </c>
      <c r="J977">
        <v>1429509855</v>
      </c>
      <c r="K977" t="b">
        <v>0</v>
      </c>
      <c r="L977">
        <v>292</v>
      </c>
      <c r="M977" t="b">
        <v>0</v>
      </c>
      <c r="N977" t="s">
        <v>8281</v>
      </c>
      <c r="O977" s="6">
        <f t="shared" si="90"/>
        <v>0.09</v>
      </c>
      <c r="P977">
        <f t="shared" si="91"/>
        <v>29.24</v>
      </c>
      <c r="Q977" t="str">
        <f t="shared" si="92"/>
        <v>journalism</v>
      </c>
      <c r="R977" t="str">
        <f t="shared" si="93"/>
        <v>audio</v>
      </c>
      <c r="S977" s="9">
        <f t="shared" si="94"/>
        <v>42114.252951388888</v>
      </c>
      <c r="T977" s="8">
        <f t="shared" si="95"/>
        <v>42144.252951388888</v>
      </c>
    </row>
    <row r="978" spans="1:20" ht="43.2">
      <c r="A978">
        <v>1064</v>
      </c>
      <c r="B978" s="3" t="s">
        <v>1065</v>
      </c>
      <c r="C978" s="3" t="s">
        <v>5174</v>
      </c>
      <c r="D978">
        <v>90000</v>
      </c>
      <c r="E978">
        <v>8077</v>
      </c>
      <c r="F978" t="s">
        <v>8221</v>
      </c>
      <c r="G978" t="s">
        <v>8224</v>
      </c>
      <c r="H978" t="s">
        <v>8246</v>
      </c>
      <c r="I978">
        <v>1373174903</v>
      </c>
      <c r="J978">
        <v>1369286903</v>
      </c>
      <c r="K978" t="b">
        <v>0</v>
      </c>
      <c r="L978">
        <v>123</v>
      </c>
      <c r="M978" t="b">
        <v>0</v>
      </c>
      <c r="N978" t="s">
        <v>8282</v>
      </c>
      <c r="O978" s="6">
        <f t="shared" si="90"/>
        <v>0.09</v>
      </c>
      <c r="P978">
        <f t="shared" si="91"/>
        <v>65.67</v>
      </c>
      <c r="Q978" t="str">
        <f t="shared" si="92"/>
        <v>games</v>
      </c>
      <c r="R978" t="str">
        <f t="shared" si="93"/>
        <v>video games</v>
      </c>
      <c r="S978" s="9">
        <f t="shared" si="94"/>
        <v>41417.228043981479</v>
      </c>
      <c r="T978" s="8">
        <f t="shared" si="95"/>
        <v>41462.228043981479</v>
      </c>
    </row>
    <row r="979" spans="1:20" ht="43.2">
      <c r="A979">
        <v>1080</v>
      </c>
      <c r="B979" s="3" t="s">
        <v>1081</v>
      </c>
      <c r="C979" s="3" t="s">
        <v>5190</v>
      </c>
      <c r="D979">
        <v>20000</v>
      </c>
      <c r="E979">
        <v>1821</v>
      </c>
      <c r="F979" t="s">
        <v>8221</v>
      </c>
      <c r="G979" t="s">
        <v>8224</v>
      </c>
      <c r="H979" t="s">
        <v>8246</v>
      </c>
      <c r="I979">
        <v>1399778333</v>
      </c>
      <c r="J979">
        <v>1397186333</v>
      </c>
      <c r="K979" t="b">
        <v>0</v>
      </c>
      <c r="L979">
        <v>98</v>
      </c>
      <c r="M979" t="b">
        <v>0</v>
      </c>
      <c r="N979" t="s">
        <v>8282</v>
      </c>
      <c r="O979" s="6">
        <f t="shared" si="90"/>
        <v>0.09</v>
      </c>
      <c r="P979">
        <f t="shared" si="91"/>
        <v>18.579999999999998</v>
      </c>
      <c r="Q979" t="str">
        <f t="shared" si="92"/>
        <v>games</v>
      </c>
      <c r="R979" t="str">
        <f t="shared" si="93"/>
        <v>video games</v>
      </c>
      <c r="S979" s="9">
        <f t="shared" si="94"/>
        <v>41740.138113425928</v>
      </c>
      <c r="T979" s="8">
        <f t="shared" si="95"/>
        <v>41770.138113425928</v>
      </c>
    </row>
    <row r="980" spans="1:20" ht="43.2">
      <c r="A980">
        <v>1146</v>
      </c>
      <c r="B980" s="3" t="s">
        <v>1147</v>
      </c>
      <c r="C980" s="3" t="s">
        <v>5256</v>
      </c>
      <c r="D980">
        <v>6000</v>
      </c>
      <c r="E980">
        <v>530</v>
      </c>
      <c r="F980" t="s">
        <v>8221</v>
      </c>
      <c r="G980" t="s">
        <v>8224</v>
      </c>
      <c r="H980" t="s">
        <v>8246</v>
      </c>
      <c r="I980">
        <v>1399071173</v>
      </c>
      <c r="J980">
        <v>1395787973</v>
      </c>
      <c r="K980" t="b">
        <v>0</v>
      </c>
      <c r="L980">
        <v>12</v>
      </c>
      <c r="M980" t="b">
        <v>0</v>
      </c>
      <c r="N980" t="s">
        <v>8284</v>
      </c>
      <c r="O980" s="6">
        <f t="shared" si="90"/>
        <v>0.09</v>
      </c>
      <c r="P980">
        <f t="shared" si="91"/>
        <v>44.17</v>
      </c>
      <c r="Q980" t="str">
        <f t="shared" si="92"/>
        <v>food</v>
      </c>
      <c r="R980" t="str">
        <f t="shared" si="93"/>
        <v>food trucks</v>
      </c>
      <c r="S980" s="9">
        <f t="shared" si="94"/>
        <v>41723.9533912037</v>
      </c>
      <c r="T980" s="8">
        <f t="shared" si="95"/>
        <v>41761.9533912037</v>
      </c>
    </row>
    <row r="981" spans="1:20" ht="43.2">
      <c r="A981">
        <v>1323</v>
      </c>
      <c r="B981" s="3" t="s">
        <v>1324</v>
      </c>
      <c r="C981" s="3" t="s">
        <v>5433</v>
      </c>
      <c r="D981">
        <v>15000</v>
      </c>
      <c r="E981">
        <v>1332</v>
      </c>
      <c r="F981" t="s">
        <v>8220</v>
      </c>
      <c r="G981" t="s">
        <v>8224</v>
      </c>
      <c r="H981" t="s">
        <v>8246</v>
      </c>
      <c r="I981">
        <v>1461653700</v>
      </c>
      <c r="J981">
        <v>1458665146</v>
      </c>
      <c r="K981" t="b">
        <v>0</v>
      </c>
      <c r="L981">
        <v>44</v>
      </c>
      <c r="M981" t="b">
        <v>0</v>
      </c>
      <c r="N981" t="s">
        <v>8273</v>
      </c>
      <c r="O981" s="6">
        <f t="shared" si="90"/>
        <v>0.09</v>
      </c>
      <c r="P981">
        <f t="shared" si="91"/>
        <v>30.27</v>
      </c>
      <c r="Q981" t="str">
        <f t="shared" si="92"/>
        <v>technology</v>
      </c>
      <c r="R981" t="str">
        <f t="shared" si="93"/>
        <v>wearables</v>
      </c>
      <c r="S981" s="9">
        <f t="shared" si="94"/>
        <v>42451.698449074072</v>
      </c>
      <c r="T981" s="8">
        <f t="shared" si="95"/>
        <v>42486.288194444445</v>
      </c>
    </row>
    <row r="982" spans="1:20" ht="43.2">
      <c r="A982">
        <v>1494</v>
      </c>
      <c r="B982" s="3" t="s">
        <v>1495</v>
      </c>
      <c r="C982" s="3" t="s">
        <v>5604</v>
      </c>
      <c r="D982">
        <v>5000</v>
      </c>
      <c r="E982">
        <v>445</v>
      </c>
      <c r="F982" t="s">
        <v>8221</v>
      </c>
      <c r="G982" t="s">
        <v>8224</v>
      </c>
      <c r="H982" t="s">
        <v>8246</v>
      </c>
      <c r="I982">
        <v>1428075480</v>
      </c>
      <c r="J982">
        <v>1425489613</v>
      </c>
      <c r="K982" t="b">
        <v>0</v>
      </c>
      <c r="L982">
        <v>11</v>
      </c>
      <c r="M982" t="b">
        <v>0</v>
      </c>
      <c r="N982" t="s">
        <v>8275</v>
      </c>
      <c r="O982" s="6">
        <f t="shared" si="90"/>
        <v>0.09</v>
      </c>
      <c r="P982">
        <f t="shared" si="91"/>
        <v>40.450000000000003</v>
      </c>
      <c r="Q982" t="str">
        <f t="shared" si="92"/>
        <v>publishing</v>
      </c>
      <c r="R982" t="str">
        <f t="shared" si="93"/>
        <v>fiction</v>
      </c>
      <c r="S982" s="9">
        <f t="shared" si="94"/>
        <v>42067.722372685181</v>
      </c>
      <c r="T982" s="8">
        <f t="shared" si="95"/>
        <v>42097.651388888888</v>
      </c>
    </row>
    <row r="983" spans="1:20" ht="28.8">
      <c r="A983">
        <v>1548</v>
      </c>
      <c r="B983" s="3" t="s">
        <v>1549</v>
      </c>
      <c r="C983" s="3" t="s">
        <v>5658</v>
      </c>
      <c r="D983">
        <v>700</v>
      </c>
      <c r="E983">
        <v>60</v>
      </c>
      <c r="F983" t="s">
        <v>8221</v>
      </c>
      <c r="G983" t="s">
        <v>8224</v>
      </c>
      <c r="H983" t="s">
        <v>8246</v>
      </c>
      <c r="I983">
        <v>1447020620</v>
      </c>
      <c r="J983">
        <v>1444425020</v>
      </c>
      <c r="K983" t="b">
        <v>0</v>
      </c>
      <c r="L983">
        <v>1</v>
      </c>
      <c r="M983" t="b">
        <v>0</v>
      </c>
      <c r="N983" t="s">
        <v>8289</v>
      </c>
      <c r="O983" s="6">
        <f t="shared" si="90"/>
        <v>0.09</v>
      </c>
      <c r="P983">
        <f t="shared" si="91"/>
        <v>60</v>
      </c>
      <c r="Q983" t="str">
        <f t="shared" si="92"/>
        <v>photography</v>
      </c>
      <c r="R983" t="str">
        <f t="shared" si="93"/>
        <v>nature</v>
      </c>
      <c r="S983" s="9">
        <f t="shared" si="94"/>
        <v>42286.88217592593</v>
      </c>
      <c r="T983" s="8">
        <f t="shared" si="95"/>
        <v>42316.923842592594</v>
      </c>
    </row>
    <row r="984" spans="1:20" ht="28.8">
      <c r="A984">
        <v>1582</v>
      </c>
      <c r="B984" s="3" t="s">
        <v>1583</v>
      </c>
      <c r="C984" s="3" t="s">
        <v>5692</v>
      </c>
      <c r="D984">
        <v>1000</v>
      </c>
      <c r="E984">
        <v>93</v>
      </c>
      <c r="F984" t="s">
        <v>8221</v>
      </c>
      <c r="G984" t="s">
        <v>8224</v>
      </c>
      <c r="H984" t="s">
        <v>8246</v>
      </c>
      <c r="I984">
        <v>1445894400</v>
      </c>
      <c r="J984">
        <v>1440961053</v>
      </c>
      <c r="K984" t="b">
        <v>0</v>
      </c>
      <c r="L984">
        <v>3</v>
      </c>
      <c r="M984" t="b">
        <v>0</v>
      </c>
      <c r="N984" t="s">
        <v>8291</v>
      </c>
      <c r="O984" s="6">
        <f t="shared" si="90"/>
        <v>0.09</v>
      </c>
      <c r="P984">
        <f t="shared" si="91"/>
        <v>31</v>
      </c>
      <c r="Q984" t="str">
        <f t="shared" si="92"/>
        <v>photography</v>
      </c>
      <c r="R984" t="str">
        <f t="shared" si="93"/>
        <v>places</v>
      </c>
      <c r="S984" s="9">
        <f t="shared" si="94"/>
        <v>42246.789965277778</v>
      </c>
      <c r="T984" s="8">
        <f t="shared" si="95"/>
        <v>42303.888888888891</v>
      </c>
    </row>
    <row r="985" spans="1:20" ht="43.2">
      <c r="A985">
        <v>1914</v>
      </c>
      <c r="B985" s="3" t="s">
        <v>1915</v>
      </c>
      <c r="C985" s="3" t="s">
        <v>6024</v>
      </c>
      <c r="D985">
        <v>666</v>
      </c>
      <c r="E985">
        <v>60</v>
      </c>
      <c r="F985" t="s">
        <v>8221</v>
      </c>
      <c r="G985" t="s">
        <v>8224</v>
      </c>
      <c r="H985" t="s">
        <v>8246</v>
      </c>
      <c r="I985">
        <v>1414814340</v>
      </c>
      <c r="J985">
        <v>1413519073</v>
      </c>
      <c r="K985" t="b">
        <v>0</v>
      </c>
      <c r="L985">
        <v>2</v>
      </c>
      <c r="M985" t="b">
        <v>0</v>
      </c>
      <c r="N985" t="s">
        <v>8294</v>
      </c>
      <c r="O985" s="6">
        <f t="shared" si="90"/>
        <v>0.09</v>
      </c>
      <c r="P985">
        <f t="shared" si="91"/>
        <v>30</v>
      </c>
      <c r="Q985" t="str">
        <f t="shared" si="92"/>
        <v>technology</v>
      </c>
      <c r="R985" t="str">
        <f t="shared" si="93"/>
        <v>gadgets</v>
      </c>
      <c r="S985" s="9">
        <f t="shared" si="94"/>
        <v>41929.174456018518</v>
      </c>
      <c r="T985" s="8">
        <f t="shared" si="95"/>
        <v>41944.165972222225</v>
      </c>
    </row>
    <row r="986" spans="1:20" ht="43.2">
      <c r="A986">
        <v>2892</v>
      </c>
      <c r="B986" s="3" t="s">
        <v>2892</v>
      </c>
      <c r="C986" s="3" t="s">
        <v>7002</v>
      </c>
      <c r="D986">
        <v>5500</v>
      </c>
      <c r="E986">
        <v>500</v>
      </c>
      <c r="F986" t="s">
        <v>8221</v>
      </c>
      <c r="G986" t="s">
        <v>8224</v>
      </c>
      <c r="H986" t="s">
        <v>8246</v>
      </c>
      <c r="I986">
        <v>1409000400</v>
      </c>
      <c r="J986">
        <v>1408381704</v>
      </c>
      <c r="K986" t="b">
        <v>0</v>
      </c>
      <c r="L986">
        <v>17</v>
      </c>
      <c r="M986" t="b">
        <v>0</v>
      </c>
      <c r="N986" t="s">
        <v>8271</v>
      </c>
      <c r="O986" s="6">
        <f t="shared" si="90"/>
        <v>0.09</v>
      </c>
      <c r="P986">
        <f t="shared" si="91"/>
        <v>29.41</v>
      </c>
      <c r="Q986" t="str">
        <f t="shared" si="92"/>
        <v>theater</v>
      </c>
      <c r="R986" t="str">
        <f t="shared" si="93"/>
        <v>plays</v>
      </c>
      <c r="S986" s="9">
        <f t="shared" si="94"/>
        <v>41869.714166666665</v>
      </c>
      <c r="T986" s="8">
        <f t="shared" si="95"/>
        <v>41876.875</v>
      </c>
    </row>
    <row r="987" spans="1:20" ht="57.6">
      <c r="A987">
        <v>2906</v>
      </c>
      <c r="B987" s="3" t="s">
        <v>2906</v>
      </c>
      <c r="C987" s="3" t="s">
        <v>7016</v>
      </c>
      <c r="D987">
        <v>6000</v>
      </c>
      <c r="E987">
        <v>565</v>
      </c>
      <c r="F987" t="s">
        <v>8221</v>
      </c>
      <c r="G987" t="s">
        <v>8224</v>
      </c>
      <c r="H987" t="s">
        <v>8246</v>
      </c>
      <c r="I987">
        <v>1438390800</v>
      </c>
      <c r="J987">
        <v>1436888066</v>
      </c>
      <c r="K987" t="b">
        <v>0</v>
      </c>
      <c r="L987">
        <v>7</v>
      </c>
      <c r="M987" t="b">
        <v>0</v>
      </c>
      <c r="N987" t="s">
        <v>8271</v>
      </c>
      <c r="O987" s="6">
        <f t="shared" si="90"/>
        <v>0.09</v>
      </c>
      <c r="P987">
        <f t="shared" si="91"/>
        <v>80.709999999999994</v>
      </c>
      <c r="Q987" t="str">
        <f t="shared" si="92"/>
        <v>theater</v>
      </c>
      <c r="R987" t="str">
        <f t="shared" si="93"/>
        <v>plays</v>
      </c>
      <c r="S987" s="9">
        <f t="shared" si="94"/>
        <v>42199.648912037039</v>
      </c>
      <c r="T987" s="8">
        <f t="shared" si="95"/>
        <v>42217.041666666672</v>
      </c>
    </row>
    <row r="988" spans="1:20" ht="43.2">
      <c r="A988">
        <v>2919</v>
      </c>
      <c r="B988" s="3" t="s">
        <v>2919</v>
      </c>
      <c r="C988" s="3" t="s">
        <v>7029</v>
      </c>
      <c r="D988">
        <v>600</v>
      </c>
      <c r="E988">
        <v>51</v>
      </c>
      <c r="F988" t="s">
        <v>8221</v>
      </c>
      <c r="G988" t="s">
        <v>8224</v>
      </c>
      <c r="H988" t="s">
        <v>8246</v>
      </c>
      <c r="I988">
        <v>1407250329</v>
      </c>
      <c r="J988">
        <v>1404658329</v>
      </c>
      <c r="K988" t="b">
        <v>0</v>
      </c>
      <c r="L988">
        <v>6</v>
      </c>
      <c r="M988" t="b">
        <v>0</v>
      </c>
      <c r="N988" t="s">
        <v>8271</v>
      </c>
      <c r="O988" s="6">
        <f t="shared" si="90"/>
        <v>0.09</v>
      </c>
      <c r="P988">
        <f t="shared" si="91"/>
        <v>8.5</v>
      </c>
      <c r="Q988" t="str">
        <f t="shared" si="92"/>
        <v>theater</v>
      </c>
      <c r="R988" t="str">
        <f t="shared" si="93"/>
        <v>plays</v>
      </c>
      <c r="S988" s="9">
        <f t="shared" si="94"/>
        <v>41826.61954861111</v>
      </c>
      <c r="T988" s="8">
        <f t="shared" si="95"/>
        <v>41856.61954861111</v>
      </c>
    </row>
    <row r="989" spans="1:20" ht="43.2">
      <c r="A989">
        <v>3075</v>
      </c>
      <c r="B989" s="3" t="s">
        <v>3075</v>
      </c>
      <c r="C989" s="3" t="s">
        <v>7185</v>
      </c>
      <c r="D989">
        <v>15000</v>
      </c>
      <c r="E989">
        <v>1296</v>
      </c>
      <c r="F989" t="s">
        <v>8221</v>
      </c>
      <c r="G989" t="s">
        <v>8224</v>
      </c>
      <c r="H989" t="s">
        <v>8246</v>
      </c>
      <c r="I989">
        <v>1471573640</v>
      </c>
      <c r="J989">
        <v>1467253640</v>
      </c>
      <c r="K989" t="b">
        <v>0</v>
      </c>
      <c r="L989">
        <v>20</v>
      </c>
      <c r="M989" t="b">
        <v>0</v>
      </c>
      <c r="N989" t="s">
        <v>8303</v>
      </c>
      <c r="O989" s="6">
        <f t="shared" si="90"/>
        <v>0.09</v>
      </c>
      <c r="P989">
        <f t="shared" si="91"/>
        <v>64.8</v>
      </c>
      <c r="Q989" t="str">
        <f t="shared" si="92"/>
        <v>theater</v>
      </c>
      <c r="R989" t="str">
        <f t="shared" si="93"/>
        <v>spaces</v>
      </c>
      <c r="S989" s="9">
        <f t="shared" si="94"/>
        <v>42551.102314814816</v>
      </c>
      <c r="T989" s="8">
        <f t="shared" si="95"/>
        <v>42601.102314814816</v>
      </c>
    </row>
    <row r="990" spans="1:20" ht="43.2">
      <c r="A990">
        <v>3728</v>
      </c>
      <c r="B990" s="3" t="s">
        <v>3725</v>
      </c>
      <c r="C990" s="3" t="s">
        <v>7838</v>
      </c>
      <c r="D990">
        <v>20000</v>
      </c>
      <c r="E990">
        <v>1862</v>
      </c>
      <c r="F990" t="s">
        <v>8221</v>
      </c>
      <c r="G990" t="s">
        <v>8224</v>
      </c>
      <c r="H990" t="s">
        <v>8246</v>
      </c>
      <c r="I990">
        <v>1439957176</v>
      </c>
      <c r="J990">
        <v>1437365176</v>
      </c>
      <c r="K990" t="b">
        <v>0</v>
      </c>
      <c r="L990">
        <v>31</v>
      </c>
      <c r="M990" t="b">
        <v>0</v>
      </c>
      <c r="N990" t="s">
        <v>8271</v>
      </c>
      <c r="O990" s="6">
        <f t="shared" si="90"/>
        <v>0.09</v>
      </c>
      <c r="P990">
        <f t="shared" si="91"/>
        <v>60.06</v>
      </c>
      <c r="Q990" t="str">
        <f t="shared" si="92"/>
        <v>theater</v>
      </c>
      <c r="R990" t="str">
        <f t="shared" si="93"/>
        <v>plays</v>
      </c>
      <c r="S990" s="9">
        <f t="shared" si="94"/>
        <v>42205.171018518522</v>
      </c>
      <c r="T990" s="8">
        <f t="shared" si="95"/>
        <v>42235.171018518522</v>
      </c>
    </row>
    <row r="991" spans="1:20" ht="43.2">
      <c r="A991">
        <v>3801</v>
      </c>
      <c r="B991" s="3" t="s">
        <v>3798</v>
      </c>
      <c r="C991" s="3" t="s">
        <v>7911</v>
      </c>
      <c r="D991">
        <v>5000</v>
      </c>
      <c r="E991">
        <v>426</v>
      </c>
      <c r="F991" t="s">
        <v>8221</v>
      </c>
      <c r="G991" t="s">
        <v>8224</v>
      </c>
      <c r="H991" t="s">
        <v>8246</v>
      </c>
      <c r="I991">
        <v>1420215216</v>
      </c>
      <c r="J991">
        <v>1417536816</v>
      </c>
      <c r="K991" t="b">
        <v>0</v>
      </c>
      <c r="L991">
        <v>9</v>
      </c>
      <c r="M991" t="b">
        <v>0</v>
      </c>
      <c r="N991" t="s">
        <v>8305</v>
      </c>
      <c r="O991" s="6">
        <f t="shared" si="90"/>
        <v>0.09</v>
      </c>
      <c r="P991">
        <f t="shared" si="91"/>
        <v>47.33</v>
      </c>
      <c r="Q991" t="str">
        <f t="shared" si="92"/>
        <v>theater</v>
      </c>
      <c r="R991" t="str">
        <f t="shared" si="93"/>
        <v>musical</v>
      </c>
      <c r="S991" s="9">
        <f t="shared" si="94"/>
        <v>41975.676111111112</v>
      </c>
      <c r="T991" s="8">
        <f t="shared" si="95"/>
        <v>42006.676111111112</v>
      </c>
    </row>
    <row r="992" spans="1:20" ht="43.2">
      <c r="A992">
        <v>3841</v>
      </c>
      <c r="B992" s="3" t="s">
        <v>3838</v>
      </c>
      <c r="C992" s="3" t="s">
        <v>7950</v>
      </c>
      <c r="D992">
        <v>10000</v>
      </c>
      <c r="E992">
        <v>872</v>
      </c>
      <c r="F992" t="s">
        <v>8221</v>
      </c>
      <c r="G992" t="s">
        <v>8224</v>
      </c>
      <c r="H992" t="s">
        <v>8246</v>
      </c>
      <c r="I992">
        <v>1405882287</v>
      </c>
      <c r="J992">
        <v>1400698287</v>
      </c>
      <c r="K992" t="b">
        <v>1</v>
      </c>
      <c r="L992">
        <v>34</v>
      </c>
      <c r="M992" t="b">
        <v>0</v>
      </c>
      <c r="N992" t="s">
        <v>8271</v>
      </c>
      <c r="O992" s="6">
        <f t="shared" si="90"/>
        <v>0.09</v>
      </c>
      <c r="P992">
        <f t="shared" si="91"/>
        <v>25.65</v>
      </c>
      <c r="Q992" t="str">
        <f t="shared" si="92"/>
        <v>theater</v>
      </c>
      <c r="R992" t="str">
        <f t="shared" si="93"/>
        <v>plays</v>
      </c>
      <c r="S992" s="9">
        <f t="shared" si="94"/>
        <v>41780.785729166666</v>
      </c>
      <c r="T992" s="8">
        <f t="shared" si="95"/>
        <v>41840.785729166666</v>
      </c>
    </row>
    <row r="993" spans="1:20" ht="43.2">
      <c r="A993">
        <v>3908</v>
      </c>
      <c r="B993" s="3" t="s">
        <v>3905</v>
      </c>
      <c r="C993" s="3" t="s">
        <v>8016</v>
      </c>
      <c r="D993">
        <v>750</v>
      </c>
      <c r="E993">
        <v>65</v>
      </c>
      <c r="F993" t="s">
        <v>8221</v>
      </c>
      <c r="G993" t="s">
        <v>8224</v>
      </c>
      <c r="H993" t="s">
        <v>8246</v>
      </c>
      <c r="I993">
        <v>1406603696</v>
      </c>
      <c r="J993">
        <v>1405307696</v>
      </c>
      <c r="K993" t="b">
        <v>0</v>
      </c>
      <c r="L993">
        <v>4</v>
      </c>
      <c r="M993" t="b">
        <v>0</v>
      </c>
      <c r="N993" t="s">
        <v>8271</v>
      </c>
      <c r="O993" s="6">
        <f t="shared" si="90"/>
        <v>0.09</v>
      </c>
      <c r="P993">
        <f t="shared" si="91"/>
        <v>16.25</v>
      </c>
      <c r="Q993" t="str">
        <f t="shared" si="92"/>
        <v>theater</v>
      </c>
      <c r="R993" t="str">
        <f t="shared" si="93"/>
        <v>plays</v>
      </c>
      <c r="S993" s="9">
        <f t="shared" si="94"/>
        <v>41834.135370370372</v>
      </c>
      <c r="T993" s="8">
        <f t="shared" si="95"/>
        <v>41849.135370370372</v>
      </c>
    </row>
    <row r="994" spans="1:20" ht="28.8">
      <c r="A994">
        <v>4018</v>
      </c>
      <c r="B994" s="3" t="s">
        <v>4014</v>
      </c>
      <c r="C994" s="3" t="s">
        <v>8123</v>
      </c>
      <c r="D994">
        <v>1500</v>
      </c>
      <c r="E994">
        <v>130</v>
      </c>
      <c r="F994" t="s">
        <v>8221</v>
      </c>
      <c r="G994" t="s">
        <v>8225</v>
      </c>
      <c r="H994" t="s">
        <v>8247</v>
      </c>
      <c r="I994">
        <v>1475877108</v>
      </c>
      <c r="J994">
        <v>1473285108</v>
      </c>
      <c r="K994" t="b">
        <v>0</v>
      </c>
      <c r="L994">
        <v>4</v>
      </c>
      <c r="M994" t="b">
        <v>0</v>
      </c>
      <c r="N994" t="s">
        <v>8271</v>
      </c>
      <c r="O994" s="6">
        <f t="shared" si="90"/>
        <v>0.09</v>
      </c>
      <c r="P994">
        <f t="shared" si="91"/>
        <v>32.5</v>
      </c>
      <c r="Q994" t="str">
        <f t="shared" si="92"/>
        <v>theater</v>
      </c>
      <c r="R994" t="str">
        <f t="shared" si="93"/>
        <v>plays</v>
      </c>
      <c r="S994" s="9">
        <f t="shared" si="94"/>
        <v>42620.91097222222</v>
      </c>
      <c r="T994" s="8">
        <f t="shared" si="95"/>
        <v>42650.91097222222</v>
      </c>
    </row>
    <row r="995" spans="1:20" ht="43.2">
      <c r="A995">
        <v>4077</v>
      </c>
      <c r="B995" s="3" t="s">
        <v>4073</v>
      </c>
      <c r="C995" s="3" t="s">
        <v>8180</v>
      </c>
      <c r="D995">
        <v>15000</v>
      </c>
      <c r="E995">
        <v>1335</v>
      </c>
      <c r="F995" t="s">
        <v>8221</v>
      </c>
      <c r="G995" t="s">
        <v>8224</v>
      </c>
      <c r="H995" t="s">
        <v>8246</v>
      </c>
      <c r="I995">
        <v>1482339794</v>
      </c>
      <c r="J995">
        <v>1479747794</v>
      </c>
      <c r="K995" t="b">
        <v>0</v>
      </c>
      <c r="L995">
        <v>6</v>
      </c>
      <c r="M995" t="b">
        <v>0</v>
      </c>
      <c r="N995" t="s">
        <v>8271</v>
      </c>
      <c r="O995" s="6">
        <f t="shared" si="90"/>
        <v>0.09</v>
      </c>
      <c r="P995">
        <f t="shared" si="91"/>
        <v>222.5</v>
      </c>
      <c r="Q995" t="str">
        <f t="shared" si="92"/>
        <v>theater</v>
      </c>
      <c r="R995" t="str">
        <f t="shared" si="93"/>
        <v>plays</v>
      </c>
      <c r="S995" s="9">
        <f t="shared" si="94"/>
        <v>42695.7105787037</v>
      </c>
      <c r="T995" s="8">
        <f t="shared" si="95"/>
        <v>42725.7105787037</v>
      </c>
    </row>
    <row r="996" spans="1:20" ht="43.2">
      <c r="A996">
        <v>145</v>
      </c>
      <c r="B996" s="3" t="s">
        <v>147</v>
      </c>
      <c r="C996" s="3" t="s">
        <v>4255</v>
      </c>
      <c r="D996">
        <v>4500</v>
      </c>
      <c r="E996">
        <v>338</v>
      </c>
      <c r="F996" t="s">
        <v>8220</v>
      </c>
      <c r="G996" t="s">
        <v>8224</v>
      </c>
      <c r="H996" t="s">
        <v>8246</v>
      </c>
      <c r="I996">
        <v>1439298052</v>
      </c>
      <c r="J996">
        <v>1436965252</v>
      </c>
      <c r="K996" t="b">
        <v>0</v>
      </c>
      <c r="L996">
        <v>9</v>
      </c>
      <c r="M996" t="b">
        <v>0</v>
      </c>
      <c r="N996" t="s">
        <v>8267</v>
      </c>
      <c r="O996" s="6">
        <f t="shared" si="90"/>
        <v>0.08</v>
      </c>
      <c r="P996">
        <f t="shared" si="91"/>
        <v>37.56</v>
      </c>
      <c r="Q996" t="str">
        <f t="shared" si="92"/>
        <v>film &amp; video</v>
      </c>
      <c r="R996" t="str">
        <f t="shared" si="93"/>
        <v>science fiction</v>
      </c>
      <c r="S996" s="9">
        <f t="shared" si="94"/>
        <v>42200.542268518519</v>
      </c>
      <c r="T996" s="8">
        <f t="shared" si="95"/>
        <v>42227.542268518519</v>
      </c>
    </row>
    <row r="997" spans="1:20" ht="43.2">
      <c r="A997">
        <v>458</v>
      </c>
      <c r="B997" s="3" t="s">
        <v>459</v>
      </c>
      <c r="C997" s="3" t="s">
        <v>4568</v>
      </c>
      <c r="D997">
        <v>10000</v>
      </c>
      <c r="E997">
        <v>821</v>
      </c>
      <c r="F997" t="s">
        <v>8221</v>
      </c>
      <c r="G997" t="s">
        <v>8225</v>
      </c>
      <c r="H997" t="s">
        <v>8247</v>
      </c>
      <c r="I997">
        <v>1368550060</v>
      </c>
      <c r="J997">
        <v>1365958060</v>
      </c>
      <c r="K997" t="b">
        <v>0</v>
      </c>
      <c r="L997">
        <v>49</v>
      </c>
      <c r="M997" t="b">
        <v>0</v>
      </c>
      <c r="N997" t="s">
        <v>8270</v>
      </c>
      <c r="O997" s="6">
        <f t="shared" si="90"/>
        <v>0.08</v>
      </c>
      <c r="P997">
        <f t="shared" si="91"/>
        <v>16.760000000000002</v>
      </c>
      <c r="Q997" t="str">
        <f t="shared" si="92"/>
        <v>film &amp; video</v>
      </c>
      <c r="R997" t="str">
        <f t="shared" si="93"/>
        <v>animation</v>
      </c>
      <c r="S997" s="9">
        <f t="shared" si="94"/>
        <v>41378.69976851852</v>
      </c>
      <c r="T997" s="8">
        <f t="shared" si="95"/>
        <v>41408.69976851852</v>
      </c>
    </row>
    <row r="998" spans="1:20" ht="43.2">
      <c r="A998">
        <v>664</v>
      </c>
      <c r="B998" s="3" t="s">
        <v>665</v>
      </c>
      <c r="C998" s="3" t="s">
        <v>4774</v>
      </c>
      <c r="D998">
        <v>12000</v>
      </c>
      <c r="E998">
        <v>904</v>
      </c>
      <c r="F998" t="s">
        <v>8221</v>
      </c>
      <c r="G998" t="s">
        <v>8224</v>
      </c>
      <c r="H998" t="s">
        <v>8246</v>
      </c>
      <c r="I998">
        <v>1428940775</v>
      </c>
      <c r="J998">
        <v>1426348775</v>
      </c>
      <c r="K998" t="b">
        <v>0</v>
      </c>
      <c r="L998">
        <v>29</v>
      </c>
      <c r="M998" t="b">
        <v>0</v>
      </c>
      <c r="N998" t="s">
        <v>8273</v>
      </c>
      <c r="O998" s="6">
        <f t="shared" si="90"/>
        <v>0.08</v>
      </c>
      <c r="P998">
        <f t="shared" si="91"/>
        <v>31.17</v>
      </c>
      <c r="Q998" t="str">
        <f t="shared" si="92"/>
        <v>technology</v>
      </c>
      <c r="R998" t="str">
        <f t="shared" si="93"/>
        <v>wearables</v>
      </c>
      <c r="S998" s="9">
        <f t="shared" si="94"/>
        <v>42077.666377314818</v>
      </c>
      <c r="T998" s="8">
        <f t="shared" si="95"/>
        <v>42107.666377314818</v>
      </c>
    </row>
    <row r="999" spans="1:20" ht="43.2">
      <c r="A999">
        <v>999</v>
      </c>
      <c r="B999" s="3" t="s">
        <v>1000</v>
      </c>
      <c r="C999" s="3" t="s">
        <v>5109</v>
      </c>
      <c r="D999">
        <v>150000</v>
      </c>
      <c r="E999">
        <v>11683</v>
      </c>
      <c r="F999" t="s">
        <v>8221</v>
      </c>
      <c r="G999" t="s">
        <v>8229</v>
      </c>
      <c r="H999" t="s">
        <v>8251</v>
      </c>
      <c r="I999">
        <v>1415865720</v>
      </c>
      <c r="J999">
        <v>1413270690</v>
      </c>
      <c r="K999" t="b">
        <v>0</v>
      </c>
      <c r="L999">
        <v>40</v>
      </c>
      <c r="M999" t="b">
        <v>0</v>
      </c>
      <c r="N999" t="s">
        <v>8273</v>
      </c>
      <c r="O999" s="6">
        <f t="shared" si="90"/>
        <v>0.08</v>
      </c>
      <c r="P999">
        <f t="shared" si="91"/>
        <v>292.08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41926.29965277778</v>
      </c>
      <c r="T999" s="8">
        <f t="shared" si="95"/>
        <v>41956.334722222222</v>
      </c>
    </row>
    <row r="1000" spans="1:20" ht="57.6">
      <c r="A1000">
        <v>1078</v>
      </c>
      <c r="B1000" s="3" t="s">
        <v>1079</v>
      </c>
      <c r="C1000" s="3" t="s">
        <v>5188</v>
      </c>
      <c r="D1000">
        <v>600</v>
      </c>
      <c r="E1000">
        <v>45</v>
      </c>
      <c r="F1000" t="s">
        <v>8221</v>
      </c>
      <c r="G1000" t="s">
        <v>8224</v>
      </c>
      <c r="H1000" t="s">
        <v>8246</v>
      </c>
      <c r="I1000">
        <v>1311309721</v>
      </c>
      <c r="J1000">
        <v>1307421721</v>
      </c>
      <c r="K1000" t="b">
        <v>0</v>
      </c>
      <c r="L1000">
        <v>5</v>
      </c>
      <c r="M1000" t="b">
        <v>0</v>
      </c>
      <c r="N1000" t="s">
        <v>8282</v>
      </c>
      <c r="O1000" s="6">
        <f t="shared" si="90"/>
        <v>0.08</v>
      </c>
      <c r="P1000">
        <f t="shared" si="91"/>
        <v>9</v>
      </c>
      <c r="Q1000" t="str">
        <f t="shared" si="92"/>
        <v>games</v>
      </c>
      <c r="R1000" t="str">
        <f t="shared" si="93"/>
        <v>video games</v>
      </c>
      <c r="S1000" s="9">
        <f t="shared" si="94"/>
        <v>40701.195844907408</v>
      </c>
      <c r="T1000" s="8">
        <f t="shared" si="95"/>
        <v>40746.195844907408</v>
      </c>
    </row>
    <row r="1001" spans="1:20" ht="28.8">
      <c r="A1001">
        <v>1089</v>
      </c>
      <c r="B1001" s="3" t="s">
        <v>1090</v>
      </c>
      <c r="C1001" s="3" t="s">
        <v>5199</v>
      </c>
      <c r="D1001">
        <v>15000</v>
      </c>
      <c r="E1001">
        <v>1174</v>
      </c>
      <c r="F1001" t="s">
        <v>8221</v>
      </c>
      <c r="G1001" t="s">
        <v>8230</v>
      </c>
      <c r="H1001" t="s">
        <v>8249</v>
      </c>
      <c r="I1001">
        <v>1435293175</v>
      </c>
      <c r="J1001">
        <v>1432701175</v>
      </c>
      <c r="K1001" t="b">
        <v>0</v>
      </c>
      <c r="L1001">
        <v>49</v>
      </c>
      <c r="M1001" t="b">
        <v>0</v>
      </c>
      <c r="N1001" t="s">
        <v>8282</v>
      </c>
      <c r="O1001" s="6">
        <f t="shared" si="90"/>
        <v>0.08</v>
      </c>
      <c r="P1001">
        <f t="shared" si="91"/>
        <v>23.96</v>
      </c>
      <c r="Q1001" t="str">
        <f t="shared" si="92"/>
        <v>games</v>
      </c>
      <c r="R1001" t="str">
        <f t="shared" si="93"/>
        <v>video games</v>
      </c>
      <c r="S1001" s="9">
        <f t="shared" si="94"/>
        <v>42151.189525462964</v>
      </c>
      <c r="T1001" s="8">
        <f t="shared" si="95"/>
        <v>42181.189525462964</v>
      </c>
    </row>
    <row r="1002" spans="1:20" ht="43.2">
      <c r="A1002">
        <v>1117</v>
      </c>
      <c r="B1002" s="3" t="s">
        <v>1118</v>
      </c>
      <c r="C1002" s="3" t="s">
        <v>5227</v>
      </c>
      <c r="D1002">
        <v>1000</v>
      </c>
      <c r="E1002">
        <v>83</v>
      </c>
      <c r="F1002" t="s">
        <v>8221</v>
      </c>
      <c r="G1002" t="s">
        <v>8236</v>
      </c>
      <c r="H1002" t="s">
        <v>8249</v>
      </c>
      <c r="I1002">
        <v>1451053313</v>
      </c>
      <c r="J1002">
        <v>1448461313</v>
      </c>
      <c r="K1002" t="b">
        <v>0</v>
      </c>
      <c r="L1002">
        <v>8</v>
      </c>
      <c r="M1002" t="b">
        <v>0</v>
      </c>
      <c r="N1002" t="s">
        <v>8282</v>
      </c>
      <c r="O1002" s="6">
        <f t="shared" si="90"/>
        <v>0.08</v>
      </c>
      <c r="P1002">
        <f t="shared" si="91"/>
        <v>10.38</v>
      </c>
      <c r="Q1002" t="str">
        <f t="shared" si="92"/>
        <v>games</v>
      </c>
      <c r="R1002" t="str">
        <f t="shared" si="93"/>
        <v>video games</v>
      </c>
      <c r="S1002" s="9">
        <f t="shared" si="94"/>
        <v>42333.598530092597</v>
      </c>
      <c r="T1002" s="8">
        <f t="shared" si="95"/>
        <v>42363.598530092597</v>
      </c>
    </row>
    <row r="1003" spans="1:20" ht="57.6">
      <c r="A1003">
        <v>1427</v>
      </c>
      <c r="B1003" s="3" t="s">
        <v>1428</v>
      </c>
      <c r="C1003" s="3" t="s">
        <v>5537</v>
      </c>
      <c r="D1003">
        <v>5000</v>
      </c>
      <c r="E1003">
        <v>419</v>
      </c>
      <c r="F1003" t="s">
        <v>8221</v>
      </c>
      <c r="G1003" t="s">
        <v>8236</v>
      </c>
      <c r="H1003" t="s">
        <v>8249</v>
      </c>
      <c r="I1003">
        <v>1474230385</v>
      </c>
      <c r="J1003">
        <v>1471638385</v>
      </c>
      <c r="K1003" t="b">
        <v>0</v>
      </c>
      <c r="L1003">
        <v>4</v>
      </c>
      <c r="M1003" t="b">
        <v>0</v>
      </c>
      <c r="N1003" t="s">
        <v>8287</v>
      </c>
      <c r="O1003" s="6">
        <f t="shared" si="90"/>
        <v>0.08</v>
      </c>
      <c r="P1003">
        <f t="shared" si="91"/>
        <v>104.75</v>
      </c>
      <c r="Q1003" t="str">
        <f t="shared" si="92"/>
        <v>publishing</v>
      </c>
      <c r="R1003" t="str">
        <f t="shared" si="93"/>
        <v>translations</v>
      </c>
      <c r="S1003" s="9">
        <f t="shared" si="94"/>
        <v>42601.851678240739</v>
      </c>
      <c r="T1003" s="8">
        <f t="shared" si="95"/>
        <v>42631.851678240739</v>
      </c>
    </row>
    <row r="1004" spans="1:20" ht="43.2">
      <c r="A1004">
        <v>1430</v>
      </c>
      <c r="B1004" s="3" t="s">
        <v>1431</v>
      </c>
      <c r="C1004" s="3" t="s">
        <v>5540</v>
      </c>
      <c r="D1004">
        <v>5000</v>
      </c>
      <c r="E1004">
        <v>403</v>
      </c>
      <c r="F1004" t="s">
        <v>8221</v>
      </c>
      <c r="G1004" t="s">
        <v>8224</v>
      </c>
      <c r="H1004" t="s">
        <v>8246</v>
      </c>
      <c r="I1004">
        <v>1419017488</v>
      </c>
      <c r="J1004">
        <v>1416339088</v>
      </c>
      <c r="K1004" t="b">
        <v>0</v>
      </c>
      <c r="L1004">
        <v>5</v>
      </c>
      <c r="M1004" t="b">
        <v>0</v>
      </c>
      <c r="N1004" t="s">
        <v>8287</v>
      </c>
      <c r="O1004" s="6">
        <f t="shared" si="90"/>
        <v>0.08</v>
      </c>
      <c r="P1004">
        <f t="shared" si="91"/>
        <v>80.599999999999994</v>
      </c>
      <c r="Q1004" t="str">
        <f t="shared" si="92"/>
        <v>publishing</v>
      </c>
      <c r="R1004" t="str">
        <f t="shared" si="93"/>
        <v>translations</v>
      </c>
      <c r="S1004" s="9">
        <f t="shared" si="94"/>
        <v>41961.813518518524</v>
      </c>
      <c r="T1004" s="8">
        <f t="shared" si="95"/>
        <v>41992.813518518524</v>
      </c>
    </row>
    <row r="1005" spans="1:20" ht="43.2">
      <c r="A1005">
        <v>1491</v>
      </c>
      <c r="B1005" s="3" t="s">
        <v>1492</v>
      </c>
      <c r="C1005" s="3" t="s">
        <v>5601</v>
      </c>
      <c r="D1005">
        <v>1200</v>
      </c>
      <c r="E1005">
        <v>100</v>
      </c>
      <c r="F1005" t="s">
        <v>8221</v>
      </c>
      <c r="G1005" t="s">
        <v>8224</v>
      </c>
      <c r="H1005" t="s">
        <v>8246</v>
      </c>
      <c r="I1005">
        <v>1424014680</v>
      </c>
      <c r="J1005">
        <v>1418922443</v>
      </c>
      <c r="K1005" t="b">
        <v>0</v>
      </c>
      <c r="L1005">
        <v>1</v>
      </c>
      <c r="M1005" t="b">
        <v>0</v>
      </c>
      <c r="N1005" t="s">
        <v>8275</v>
      </c>
      <c r="O1005" s="6">
        <f t="shared" si="90"/>
        <v>0.08</v>
      </c>
      <c r="P1005">
        <f t="shared" si="91"/>
        <v>100</v>
      </c>
      <c r="Q1005" t="str">
        <f t="shared" si="92"/>
        <v>publishing</v>
      </c>
      <c r="R1005" t="str">
        <f t="shared" si="93"/>
        <v>fiction</v>
      </c>
      <c r="S1005" s="9">
        <f t="shared" si="94"/>
        <v>41991.713460648149</v>
      </c>
      <c r="T1005" s="8">
        <f t="shared" si="95"/>
        <v>42050.651388888888</v>
      </c>
    </row>
    <row r="1006" spans="1:20" ht="43.2">
      <c r="A1006">
        <v>1714</v>
      </c>
      <c r="B1006" s="3" t="s">
        <v>1715</v>
      </c>
      <c r="C1006" s="3" t="s">
        <v>5824</v>
      </c>
      <c r="D1006">
        <v>25000</v>
      </c>
      <c r="E1006">
        <v>1967</v>
      </c>
      <c r="F1006" t="s">
        <v>8221</v>
      </c>
      <c r="G1006" t="s">
        <v>8224</v>
      </c>
      <c r="H1006" t="s">
        <v>8246</v>
      </c>
      <c r="I1006">
        <v>1430517761</v>
      </c>
      <c r="J1006">
        <v>1427925761</v>
      </c>
      <c r="K1006" t="b">
        <v>0</v>
      </c>
      <c r="L1006">
        <v>17</v>
      </c>
      <c r="M1006" t="b">
        <v>0</v>
      </c>
      <c r="N1006" t="s">
        <v>8293</v>
      </c>
      <c r="O1006" s="6">
        <f t="shared" si="90"/>
        <v>0.08</v>
      </c>
      <c r="P1006">
        <f t="shared" si="91"/>
        <v>115.71</v>
      </c>
      <c r="Q1006" t="str">
        <f t="shared" si="92"/>
        <v>music</v>
      </c>
      <c r="R1006" t="str">
        <f t="shared" si="93"/>
        <v>faith</v>
      </c>
      <c r="S1006" s="9">
        <f t="shared" si="94"/>
        <v>42095.918530092589</v>
      </c>
      <c r="T1006" s="8">
        <f t="shared" si="95"/>
        <v>42125.918530092589</v>
      </c>
    </row>
    <row r="1007" spans="1:20" ht="43.2">
      <c r="A1007">
        <v>1716</v>
      </c>
      <c r="B1007" s="3" t="s">
        <v>1717</v>
      </c>
      <c r="C1007" s="3" t="s">
        <v>5826</v>
      </c>
      <c r="D1007">
        <v>2000</v>
      </c>
      <c r="E1007">
        <v>150</v>
      </c>
      <c r="F1007" t="s">
        <v>8221</v>
      </c>
      <c r="G1007" t="s">
        <v>8224</v>
      </c>
      <c r="H1007" t="s">
        <v>8246</v>
      </c>
      <c r="I1007">
        <v>1481295099</v>
      </c>
      <c r="J1007">
        <v>1477835499</v>
      </c>
      <c r="K1007" t="b">
        <v>0</v>
      </c>
      <c r="L1007">
        <v>3</v>
      </c>
      <c r="M1007" t="b">
        <v>0</v>
      </c>
      <c r="N1007" t="s">
        <v>8293</v>
      </c>
      <c r="O1007" s="6">
        <f t="shared" si="90"/>
        <v>0.08</v>
      </c>
      <c r="P1007">
        <f t="shared" si="91"/>
        <v>50</v>
      </c>
      <c r="Q1007" t="str">
        <f t="shared" si="92"/>
        <v>music</v>
      </c>
      <c r="R1007" t="str">
        <f t="shared" si="93"/>
        <v>faith</v>
      </c>
      <c r="S1007" s="9">
        <f t="shared" si="94"/>
        <v>42673.577534722222</v>
      </c>
      <c r="T1007" s="8">
        <f t="shared" si="95"/>
        <v>42713.619201388894</v>
      </c>
    </row>
    <row r="1008" spans="1:20" ht="43.2">
      <c r="A1008">
        <v>1862</v>
      </c>
      <c r="B1008" s="3" t="s">
        <v>1863</v>
      </c>
      <c r="C1008" s="3" t="s">
        <v>5972</v>
      </c>
      <c r="D1008">
        <v>18000</v>
      </c>
      <c r="E1008">
        <v>1455</v>
      </c>
      <c r="F1008" t="s">
        <v>8221</v>
      </c>
      <c r="G1008" t="s">
        <v>8224</v>
      </c>
      <c r="H1008" t="s">
        <v>8246</v>
      </c>
      <c r="I1008">
        <v>1488958200</v>
      </c>
      <c r="J1008">
        <v>1484912974</v>
      </c>
      <c r="K1008" t="b">
        <v>0</v>
      </c>
      <c r="L1008">
        <v>16</v>
      </c>
      <c r="M1008" t="b">
        <v>0</v>
      </c>
      <c r="N1008" t="s">
        <v>8283</v>
      </c>
      <c r="O1008" s="6">
        <f t="shared" si="90"/>
        <v>0.08</v>
      </c>
      <c r="P1008">
        <f t="shared" si="91"/>
        <v>90.94</v>
      </c>
      <c r="Q1008" t="str">
        <f t="shared" si="92"/>
        <v>games</v>
      </c>
      <c r="R1008" t="str">
        <f t="shared" si="93"/>
        <v>mobile games</v>
      </c>
      <c r="S1008" s="9">
        <f t="shared" si="94"/>
        <v>42755.492754629631</v>
      </c>
      <c r="T1008" s="8">
        <f t="shared" si="95"/>
        <v>42802.3125</v>
      </c>
    </row>
    <row r="1009" spans="1:20" ht="43.2">
      <c r="A1009">
        <v>1995</v>
      </c>
      <c r="B1009" s="3" t="s">
        <v>1996</v>
      </c>
      <c r="C1009" s="3" t="s">
        <v>6105</v>
      </c>
      <c r="D1009">
        <v>1000</v>
      </c>
      <c r="E1009">
        <v>78</v>
      </c>
      <c r="F1009" t="s">
        <v>8221</v>
      </c>
      <c r="G1009" t="s">
        <v>8229</v>
      </c>
      <c r="H1009" t="s">
        <v>8251</v>
      </c>
      <c r="I1009">
        <v>1437082736</v>
      </c>
      <c r="J1009">
        <v>1435354736</v>
      </c>
      <c r="K1009" t="b">
        <v>0</v>
      </c>
      <c r="L1009">
        <v>3</v>
      </c>
      <c r="M1009" t="b">
        <v>0</v>
      </c>
      <c r="N1009" t="s">
        <v>8296</v>
      </c>
      <c r="O1009" s="6">
        <f t="shared" si="90"/>
        <v>0.08</v>
      </c>
      <c r="P1009">
        <f t="shared" si="91"/>
        <v>26</v>
      </c>
      <c r="Q1009" t="str">
        <f t="shared" si="92"/>
        <v>photography</v>
      </c>
      <c r="R1009" t="str">
        <f t="shared" si="93"/>
        <v>people</v>
      </c>
      <c r="S1009" s="9">
        <f t="shared" si="94"/>
        <v>42181.902037037042</v>
      </c>
      <c r="T1009" s="8">
        <f t="shared" si="95"/>
        <v>42201.902037037042</v>
      </c>
    </row>
    <row r="1010" spans="1:20" ht="43.2">
      <c r="A1010">
        <v>2646</v>
      </c>
      <c r="B1010" s="3" t="s">
        <v>2646</v>
      </c>
      <c r="C1010" s="3" t="s">
        <v>6756</v>
      </c>
      <c r="D1010">
        <v>500000</v>
      </c>
      <c r="E1010">
        <v>42086.42</v>
      </c>
      <c r="F1010" t="s">
        <v>8220</v>
      </c>
      <c r="G1010" t="s">
        <v>8224</v>
      </c>
      <c r="H1010" t="s">
        <v>8246</v>
      </c>
      <c r="I1010">
        <v>1441783869</v>
      </c>
      <c r="J1010">
        <v>1439191869</v>
      </c>
      <c r="K1010" t="b">
        <v>1</v>
      </c>
      <c r="L1010">
        <v>535</v>
      </c>
      <c r="M1010" t="b">
        <v>0</v>
      </c>
      <c r="N1010" t="s">
        <v>8301</v>
      </c>
      <c r="O1010" s="6">
        <f t="shared" si="90"/>
        <v>0.08</v>
      </c>
      <c r="P1010">
        <f t="shared" si="91"/>
        <v>78.67</v>
      </c>
      <c r="Q1010" t="str">
        <f t="shared" si="92"/>
        <v>technology</v>
      </c>
      <c r="R1010" t="str">
        <f t="shared" si="93"/>
        <v>space exploration</v>
      </c>
      <c r="S1010" s="9">
        <f t="shared" si="94"/>
        <v>42226.313298611116</v>
      </c>
      <c r="T1010" s="8">
        <f t="shared" si="95"/>
        <v>42256.313298611116</v>
      </c>
    </row>
    <row r="1011" spans="1:20" ht="57.6">
      <c r="A1011">
        <v>2675</v>
      </c>
      <c r="B1011" s="3" t="s">
        <v>2675</v>
      </c>
      <c r="C1011" s="3" t="s">
        <v>6785</v>
      </c>
      <c r="D1011">
        <v>25000</v>
      </c>
      <c r="E1011">
        <v>1897</v>
      </c>
      <c r="F1011" t="s">
        <v>8221</v>
      </c>
      <c r="G1011" t="s">
        <v>8224</v>
      </c>
      <c r="H1011" t="s">
        <v>8246</v>
      </c>
      <c r="I1011">
        <v>1415655289</v>
      </c>
      <c r="J1011">
        <v>1413059689</v>
      </c>
      <c r="K1011" t="b">
        <v>1</v>
      </c>
      <c r="L1011">
        <v>29</v>
      </c>
      <c r="M1011" t="b">
        <v>0</v>
      </c>
      <c r="N1011" t="s">
        <v>8302</v>
      </c>
      <c r="O1011" s="6">
        <f t="shared" si="90"/>
        <v>0.08</v>
      </c>
      <c r="P1011">
        <f t="shared" si="91"/>
        <v>65.41</v>
      </c>
      <c r="Q1011" t="str">
        <f t="shared" si="92"/>
        <v>technology</v>
      </c>
      <c r="R1011" t="str">
        <f t="shared" si="93"/>
        <v>makerspaces</v>
      </c>
      <c r="S1011" s="9">
        <f t="shared" si="94"/>
        <v>41923.857511574075</v>
      </c>
      <c r="T1011" s="8">
        <f t="shared" si="95"/>
        <v>41953.899178240739</v>
      </c>
    </row>
    <row r="1012" spans="1:20" ht="57.6">
      <c r="A1012">
        <v>2776</v>
      </c>
      <c r="B1012" s="3" t="s">
        <v>2776</v>
      </c>
      <c r="C1012" s="3" t="s">
        <v>6886</v>
      </c>
      <c r="D1012">
        <v>21000</v>
      </c>
      <c r="E1012">
        <v>1655</v>
      </c>
      <c r="F1012" t="s">
        <v>8221</v>
      </c>
      <c r="G1012" t="s">
        <v>8224</v>
      </c>
      <c r="H1012" t="s">
        <v>8246</v>
      </c>
      <c r="I1012">
        <v>1434092876</v>
      </c>
      <c r="J1012">
        <v>1431414476</v>
      </c>
      <c r="K1012" t="b">
        <v>0</v>
      </c>
      <c r="L1012">
        <v>36</v>
      </c>
      <c r="M1012" t="b">
        <v>0</v>
      </c>
      <c r="N1012" t="s">
        <v>8304</v>
      </c>
      <c r="O1012" s="6">
        <f t="shared" si="90"/>
        <v>0.08</v>
      </c>
      <c r="P1012">
        <f t="shared" si="91"/>
        <v>45.97</v>
      </c>
      <c r="Q1012" t="str">
        <f t="shared" si="92"/>
        <v>publishing</v>
      </c>
      <c r="R1012" t="str">
        <f t="shared" si="93"/>
        <v>children's books</v>
      </c>
      <c r="S1012" s="9">
        <f t="shared" si="94"/>
        <v>42136.297175925924</v>
      </c>
      <c r="T1012" s="8">
        <f t="shared" si="95"/>
        <v>42167.297175925924</v>
      </c>
    </row>
    <row r="1013" spans="1:20" ht="43.2">
      <c r="A1013">
        <v>2916</v>
      </c>
      <c r="B1013" s="3" t="s">
        <v>2916</v>
      </c>
      <c r="C1013" s="3" t="s">
        <v>7026</v>
      </c>
      <c r="D1013">
        <v>1850</v>
      </c>
      <c r="E1013">
        <v>145</v>
      </c>
      <c r="F1013" t="s">
        <v>8221</v>
      </c>
      <c r="G1013" t="s">
        <v>8225</v>
      </c>
      <c r="H1013" t="s">
        <v>8247</v>
      </c>
      <c r="I1013">
        <v>1400498789</v>
      </c>
      <c r="J1013">
        <v>1398511589</v>
      </c>
      <c r="K1013" t="b">
        <v>0</v>
      </c>
      <c r="L1013">
        <v>7</v>
      </c>
      <c r="M1013" t="b">
        <v>0</v>
      </c>
      <c r="N1013" t="s">
        <v>8271</v>
      </c>
      <c r="O1013" s="6">
        <f t="shared" si="90"/>
        <v>0.08</v>
      </c>
      <c r="P1013">
        <f t="shared" si="91"/>
        <v>20.71</v>
      </c>
      <c r="Q1013" t="str">
        <f t="shared" si="92"/>
        <v>theater</v>
      </c>
      <c r="R1013" t="str">
        <f t="shared" si="93"/>
        <v>plays</v>
      </c>
      <c r="S1013" s="9">
        <f t="shared" si="94"/>
        <v>41755.476724537039</v>
      </c>
      <c r="T1013" s="8">
        <f t="shared" si="95"/>
        <v>41778.476724537039</v>
      </c>
    </row>
    <row r="1014" spans="1:20" ht="43.2">
      <c r="A1014">
        <v>2952</v>
      </c>
      <c r="B1014" s="3" t="s">
        <v>2952</v>
      </c>
      <c r="C1014" s="3" t="s">
        <v>7062</v>
      </c>
      <c r="D1014">
        <v>20000</v>
      </c>
      <c r="E1014">
        <v>1605</v>
      </c>
      <c r="F1014" t="s">
        <v>8220</v>
      </c>
      <c r="G1014" t="s">
        <v>8224</v>
      </c>
      <c r="H1014" t="s">
        <v>8246</v>
      </c>
      <c r="I1014">
        <v>1476676800</v>
      </c>
      <c r="J1014">
        <v>1473957239</v>
      </c>
      <c r="K1014" t="b">
        <v>0</v>
      </c>
      <c r="L1014">
        <v>8</v>
      </c>
      <c r="M1014" t="b">
        <v>0</v>
      </c>
      <c r="N1014" t="s">
        <v>8303</v>
      </c>
      <c r="O1014" s="6">
        <f t="shared" si="90"/>
        <v>0.08</v>
      </c>
      <c r="P1014">
        <f t="shared" si="91"/>
        <v>200.63</v>
      </c>
      <c r="Q1014" t="str">
        <f t="shared" si="92"/>
        <v>theater</v>
      </c>
      <c r="R1014" t="str">
        <f t="shared" si="93"/>
        <v>spaces</v>
      </c>
      <c r="S1014" s="9">
        <f t="shared" si="94"/>
        <v>42628.690266203703</v>
      </c>
      <c r="T1014" s="8">
        <f t="shared" si="95"/>
        <v>42660.166666666672</v>
      </c>
    </row>
    <row r="1015" spans="1:20" ht="43.2">
      <c r="A1015">
        <v>3922</v>
      </c>
      <c r="B1015" s="3" t="s">
        <v>3919</v>
      </c>
      <c r="C1015" s="3" t="s">
        <v>8030</v>
      </c>
      <c r="D1015">
        <v>750</v>
      </c>
      <c r="E1015">
        <v>61</v>
      </c>
      <c r="F1015" t="s">
        <v>8221</v>
      </c>
      <c r="G1015" t="s">
        <v>8224</v>
      </c>
      <c r="H1015" t="s">
        <v>8246</v>
      </c>
      <c r="I1015">
        <v>1425337200</v>
      </c>
      <c r="J1015">
        <v>1421432810</v>
      </c>
      <c r="K1015" t="b">
        <v>0</v>
      </c>
      <c r="L1015">
        <v>6</v>
      </c>
      <c r="M1015" t="b">
        <v>0</v>
      </c>
      <c r="N1015" t="s">
        <v>8271</v>
      </c>
      <c r="O1015" s="6">
        <f t="shared" si="90"/>
        <v>0.08</v>
      </c>
      <c r="P1015">
        <f t="shared" si="91"/>
        <v>10.17</v>
      </c>
      <c r="Q1015" t="str">
        <f t="shared" si="92"/>
        <v>theater</v>
      </c>
      <c r="R1015" t="str">
        <f t="shared" si="93"/>
        <v>plays</v>
      </c>
      <c r="S1015" s="9">
        <f t="shared" si="94"/>
        <v>42020.768634259264</v>
      </c>
      <c r="T1015" s="8">
        <f t="shared" si="95"/>
        <v>42065.958333333328</v>
      </c>
    </row>
    <row r="1016" spans="1:20" ht="43.2">
      <c r="A1016">
        <v>4011</v>
      </c>
      <c r="B1016" s="3" t="s">
        <v>4007</v>
      </c>
      <c r="C1016" s="3" t="s">
        <v>8116</v>
      </c>
      <c r="D1016">
        <v>250</v>
      </c>
      <c r="E1016">
        <v>19</v>
      </c>
      <c r="F1016" t="s">
        <v>8221</v>
      </c>
      <c r="G1016" t="s">
        <v>8225</v>
      </c>
      <c r="H1016" t="s">
        <v>8247</v>
      </c>
      <c r="I1016">
        <v>1422450278</v>
      </c>
      <c r="J1016">
        <v>1419858278</v>
      </c>
      <c r="K1016" t="b">
        <v>0</v>
      </c>
      <c r="L1016">
        <v>4</v>
      </c>
      <c r="M1016" t="b">
        <v>0</v>
      </c>
      <c r="N1016" t="s">
        <v>8271</v>
      </c>
      <c r="O1016" s="6">
        <f t="shared" si="90"/>
        <v>0.08</v>
      </c>
      <c r="P1016">
        <f t="shared" si="91"/>
        <v>4.75</v>
      </c>
      <c r="Q1016" t="str">
        <f t="shared" si="92"/>
        <v>theater</v>
      </c>
      <c r="R1016" t="str">
        <f t="shared" si="93"/>
        <v>plays</v>
      </c>
      <c r="S1016" s="9">
        <f t="shared" si="94"/>
        <v>42002.54488425926</v>
      </c>
      <c r="T1016" s="8">
        <f t="shared" si="95"/>
        <v>42032.54488425926</v>
      </c>
    </row>
    <row r="1017" spans="1:20" ht="57.6">
      <c r="A1017">
        <v>4046</v>
      </c>
      <c r="B1017" s="3" t="s">
        <v>4042</v>
      </c>
      <c r="C1017" s="3" t="s">
        <v>8150</v>
      </c>
      <c r="D1017">
        <v>5600</v>
      </c>
      <c r="E1017">
        <v>460</v>
      </c>
      <c r="F1017" t="s">
        <v>8221</v>
      </c>
      <c r="G1017" t="s">
        <v>8224</v>
      </c>
      <c r="H1017" t="s">
        <v>8246</v>
      </c>
      <c r="I1017">
        <v>1413992210</v>
      </c>
      <c r="J1017">
        <v>1411400210</v>
      </c>
      <c r="K1017" t="b">
        <v>0</v>
      </c>
      <c r="L1017">
        <v>12</v>
      </c>
      <c r="M1017" t="b">
        <v>0</v>
      </c>
      <c r="N1017" t="s">
        <v>8271</v>
      </c>
      <c r="O1017" s="6">
        <f t="shared" si="90"/>
        <v>0.08</v>
      </c>
      <c r="P1017">
        <f t="shared" si="91"/>
        <v>38.33</v>
      </c>
      <c r="Q1017" t="str">
        <f t="shared" si="92"/>
        <v>theater</v>
      </c>
      <c r="R1017" t="str">
        <f t="shared" si="93"/>
        <v>plays</v>
      </c>
      <c r="S1017" s="9">
        <f t="shared" si="94"/>
        <v>41904.650578703702</v>
      </c>
      <c r="T1017" s="8">
        <f t="shared" si="95"/>
        <v>41934.650578703702</v>
      </c>
    </row>
    <row r="1018" spans="1:20" ht="43.2">
      <c r="A1018">
        <v>424</v>
      </c>
      <c r="B1018" s="3" t="s">
        <v>425</v>
      </c>
      <c r="C1018" s="3" t="s">
        <v>4534</v>
      </c>
      <c r="D1018">
        <v>3000</v>
      </c>
      <c r="E1018">
        <v>203.9</v>
      </c>
      <c r="F1018" t="s">
        <v>8221</v>
      </c>
      <c r="G1018" t="s">
        <v>8224</v>
      </c>
      <c r="H1018" t="s">
        <v>8246</v>
      </c>
      <c r="I1018">
        <v>1332748899</v>
      </c>
      <c r="J1018">
        <v>1327568499</v>
      </c>
      <c r="K1018" t="b">
        <v>0</v>
      </c>
      <c r="L1018">
        <v>5</v>
      </c>
      <c r="M1018" t="b">
        <v>0</v>
      </c>
      <c r="N1018" t="s">
        <v>8270</v>
      </c>
      <c r="O1018" s="6">
        <f t="shared" ref="O1018:O1081" si="96">ROUND((E1018/D1018),2)</f>
        <v>7.0000000000000007E-2</v>
      </c>
      <c r="P1018">
        <f t="shared" ref="P1018:P1081" si="97">IF(L1018&gt;0,ROUND(E1018/L1018,2),0)</f>
        <v>40.78</v>
      </c>
      <c r="Q1018" t="str">
        <f t="shared" ref="Q1018:Q1081" si="98">LEFT(N1018, SEARCH("/",N1018,1)-1)</f>
        <v>film &amp; video</v>
      </c>
      <c r="R1018" t="str">
        <f t="shared" ref="R1018:R1081" si="99">RIGHT(N1018,LEN(N1018)-SEARCH("/",N1018,1))</f>
        <v>animation</v>
      </c>
      <c r="S1018" s="9">
        <f t="shared" ref="S1018:S1081" si="100">(J1018/86400)+DATE(1970,1,1)</f>
        <v>40934.376145833332</v>
      </c>
      <c r="T1018" s="8">
        <f t="shared" ref="T1018:T1081" si="101">(I1018/86400)+DATE(1970,1,1)</f>
        <v>40994.334479166668</v>
      </c>
    </row>
    <row r="1019" spans="1:20" ht="43.2">
      <c r="A1019">
        <v>446</v>
      </c>
      <c r="B1019" s="3" t="s">
        <v>447</v>
      </c>
      <c r="C1019" s="3" t="s">
        <v>4556</v>
      </c>
      <c r="D1019">
        <v>10500</v>
      </c>
      <c r="E1019">
        <v>766</v>
      </c>
      <c r="F1019" t="s">
        <v>8221</v>
      </c>
      <c r="G1019" t="s">
        <v>8224</v>
      </c>
      <c r="H1019" t="s">
        <v>8246</v>
      </c>
      <c r="I1019">
        <v>1425434420</v>
      </c>
      <c r="J1019">
        <v>1422842420</v>
      </c>
      <c r="K1019" t="b">
        <v>0</v>
      </c>
      <c r="L1019">
        <v>16</v>
      </c>
      <c r="M1019" t="b">
        <v>0</v>
      </c>
      <c r="N1019" t="s">
        <v>8270</v>
      </c>
      <c r="O1019" s="6">
        <f t="shared" si="96"/>
        <v>7.0000000000000007E-2</v>
      </c>
      <c r="P1019">
        <f t="shared" si="97"/>
        <v>47.88</v>
      </c>
      <c r="Q1019" t="str">
        <f t="shared" si="98"/>
        <v>film &amp; video</v>
      </c>
      <c r="R1019" t="str">
        <f t="shared" si="99"/>
        <v>animation</v>
      </c>
      <c r="S1019" s="9">
        <f t="shared" si="100"/>
        <v>42037.083564814813</v>
      </c>
      <c r="T1019" s="8">
        <f t="shared" si="101"/>
        <v>42067.083564814813</v>
      </c>
    </row>
    <row r="1020" spans="1:20" ht="28.8">
      <c r="A1020">
        <v>684</v>
      </c>
      <c r="B1020" s="3" t="s">
        <v>685</v>
      </c>
      <c r="C1020" s="3" t="s">
        <v>4794</v>
      </c>
      <c r="D1020">
        <v>320000</v>
      </c>
      <c r="E1020">
        <v>23948</v>
      </c>
      <c r="F1020" t="s">
        <v>8221</v>
      </c>
      <c r="G1020" t="s">
        <v>8224</v>
      </c>
      <c r="H1020" t="s">
        <v>8246</v>
      </c>
      <c r="I1020">
        <v>1406257200</v>
      </c>
      <c r="J1020">
        <v>1403176891</v>
      </c>
      <c r="K1020" t="b">
        <v>0</v>
      </c>
      <c r="L1020">
        <v>135</v>
      </c>
      <c r="M1020" t="b">
        <v>0</v>
      </c>
      <c r="N1020" t="s">
        <v>8273</v>
      </c>
      <c r="O1020" s="6">
        <f t="shared" si="96"/>
        <v>7.0000000000000007E-2</v>
      </c>
      <c r="P1020">
        <f t="shared" si="97"/>
        <v>177.39</v>
      </c>
      <c r="Q1020" t="str">
        <f t="shared" si="98"/>
        <v>technology</v>
      </c>
      <c r="R1020" t="str">
        <f t="shared" si="99"/>
        <v>wearables</v>
      </c>
      <c r="S1020" s="9">
        <f t="shared" si="100"/>
        <v>41809.473275462966</v>
      </c>
      <c r="T1020" s="8">
        <f t="shared" si="101"/>
        <v>41845.125</v>
      </c>
    </row>
    <row r="1021" spans="1:20" ht="43.2">
      <c r="A1021">
        <v>692</v>
      </c>
      <c r="B1021" s="3" t="s">
        <v>693</v>
      </c>
      <c r="C1021" s="3" t="s">
        <v>4802</v>
      </c>
      <c r="D1021">
        <v>20000</v>
      </c>
      <c r="E1021">
        <v>1306</v>
      </c>
      <c r="F1021" t="s">
        <v>8221</v>
      </c>
      <c r="G1021" t="s">
        <v>8225</v>
      </c>
      <c r="H1021" t="s">
        <v>8247</v>
      </c>
      <c r="I1021">
        <v>1482397263</v>
      </c>
      <c r="J1021">
        <v>1479805263</v>
      </c>
      <c r="K1021" t="b">
        <v>0</v>
      </c>
      <c r="L1021">
        <v>201</v>
      </c>
      <c r="M1021" t="b">
        <v>0</v>
      </c>
      <c r="N1021" t="s">
        <v>8273</v>
      </c>
      <c r="O1021" s="6">
        <f t="shared" si="96"/>
        <v>7.0000000000000007E-2</v>
      </c>
      <c r="P1021">
        <f t="shared" si="97"/>
        <v>6.5</v>
      </c>
      <c r="Q1021" t="str">
        <f t="shared" si="98"/>
        <v>technology</v>
      </c>
      <c r="R1021" t="str">
        <f t="shared" si="99"/>
        <v>wearables</v>
      </c>
      <c r="S1021" s="9">
        <f t="shared" si="100"/>
        <v>42696.37572916667</v>
      </c>
      <c r="T1021" s="8">
        <f t="shared" si="101"/>
        <v>42726.37572916667</v>
      </c>
    </row>
    <row r="1022" spans="1:20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6"/>
        <v>2.06</v>
      </c>
      <c r="P1022">
        <f t="shared" si="97"/>
        <v>106.2</v>
      </c>
      <c r="Q1022" t="str">
        <f t="shared" si="98"/>
        <v>music</v>
      </c>
      <c r="R1022" t="str">
        <f t="shared" si="99"/>
        <v>electronic music</v>
      </c>
      <c r="S1022" s="9">
        <f t="shared" si="100"/>
        <v>42127.069548611107</v>
      </c>
      <c r="T1022" s="8">
        <f t="shared" si="101"/>
        <v>42157.032638888893</v>
      </c>
    </row>
    <row r="1023" spans="1:20" ht="43.2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6"/>
        <v>3.52</v>
      </c>
      <c r="P1023">
        <f t="shared" si="97"/>
        <v>22.08</v>
      </c>
      <c r="Q1023" t="str">
        <f t="shared" si="98"/>
        <v>music</v>
      </c>
      <c r="R1023" t="str">
        <f t="shared" si="99"/>
        <v>electronic music</v>
      </c>
      <c r="S1023" s="9">
        <f t="shared" si="100"/>
        <v>42271.251979166671</v>
      </c>
      <c r="T1023" s="8">
        <f t="shared" si="101"/>
        <v>42294.166666666672</v>
      </c>
    </row>
    <row r="1024" spans="1:20" ht="28.8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6"/>
        <v>1.1499999999999999</v>
      </c>
      <c r="P1024">
        <f t="shared" si="97"/>
        <v>31.05</v>
      </c>
      <c r="Q1024" t="str">
        <f t="shared" si="98"/>
        <v>music</v>
      </c>
      <c r="R1024" t="str">
        <f t="shared" si="99"/>
        <v>electronic music</v>
      </c>
      <c r="S1024" s="9">
        <f t="shared" si="100"/>
        <v>42111.646724537037</v>
      </c>
      <c r="T1024" s="8">
        <f t="shared" si="101"/>
        <v>42141.646724537037</v>
      </c>
    </row>
    <row r="1025" spans="1:20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6"/>
        <v>2.37</v>
      </c>
      <c r="P1025">
        <f t="shared" si="97"/>
        <v>36.21</v>
      </c>
      <c r="Q1025" t="str">
        <f t="shared" si="98"/>
        <v>music</v>
      </c>
      <c r="R1025" t="str">
        <f t="shared" si="99"/>
        <v>electronic music</v>
      </c>
      <c r="S1025" s="9">
        <f t="shared" si="100"/>
        <v>42145.919687500005</v>
      </c>
      <c r="T1025" s="8">
        <f t="shared" si="101"/>
        <v>42175.919687500005</v>
      </c>
    </row>
    <row r="1026" spans="1:20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6"/>
        <v>1.19</v>
      </c>
      <c r="P1026">
        <f t="shared" si="97"/>
        <v>388.98</v>
      </c>
      <c r="Q1026" t="str">
        <f t="shared" si="98"/>
        <v>music</v>
      </c>
      <c r="R1026" t="str">
        <f t="shared" si="99"/>
        <v>electronic music</v>
      </c>
      <c r="S1026" s="9">
        <f t="shared" si="100"/>
        <v>42370.580590277779</v>
      </c>
      <c r="T1026" s="8">
        <f t="shared" si="101"/>
        <v>42400.580590277779</v>
      </c>
    </row>
    <row r="1027" spans="1:20" ht="43.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1.1000000000000001</v>
      </c>
      <c r="P1027">
        <f t="shared" si="97"/>
        <v>71.849999999999994</v>
      </c>
      <c r="Q1027" t="str">
        <f t="shared" si="98"/>
        <v>music</v>
      </c>
      <c r="R1027" t="str">
        <f t="shared" si="99"/>
        <v>electronic music</v>
      </c>
      <c r="S1027" s="9">
        <f t="shared" si="100"/>
        <v>42049.833761574075</v>
      </c>
      <c r="T1027" s="8">
        <f t="shared" si="101"/>
        <v>42079.792094907403</v>
      </c>
    </row>
    <row r="1028" spans="1:20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8">
        <f t="shared" si="101"/>
        <v>42460.365925925929</v>
      </c>
    </row>
    <row r="1029" spans="1:20" ht="43.2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8">
        <f t="shared" si="101"/>
        <v>41935.034108796295</v>
      </c>
    </row>
    <row r="1030" spans="1:20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8">
        <f t="shared" si="101"/>
        <v>42800.833333333328</v>
      </c>
    </row>
    <row r="1031" spans="1:20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1.1200000000000001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8">
        <f t="shared" si="101"/>
        <v>42098.915972222225</v>
      </c>
    </row>
    <row r="1032" spans="1:20" ht="28.8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8">
        <f t="shared" si="101"/>
        <v>42625.483206018514</v>
      </c>
    </row>
    <row r="1033" spans="1:20" ht="57.6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8">
        <f t="shared" si="101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8">
        <f t="shared" si="101"/>
        <v>42544.666956018518</v>
      </c>
    </row>
    <row r="1035" spans="1:20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8">
        <f t="shared" si="101"/>
        <v>42716.732407407406</v>
      </c>
    </row>
    <row r="1036" spans="1:20" ht="43.2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8">
        <f t="shared" si="101"/>
        <v>42587.165972222225</v>
      </c>
    </row>
    <row r="1037" spans="1:20" ht="43.2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8">
        <f t="shared" si="101"/>
        <v>42046.641435185185</v>
      </c>
    </row>
    <row r="1038" spans="1:20" ht="43.2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1.1200000000000001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8">
        <f t="shared" si="101"/>
        <v>41281.333333333336</v>
      </c>
    </row>
    <row r="1039" spans="1:20" ht="43.2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8">
        <f t="shared" si="101"/>
        <v>42142.208333333328</v>
      </c>
    </row>
    <row r="1040" spans="1:20" ht="43.2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8">
        <f t="shared" si="101"/>
        <v>42448.190081018518</v>
      </c>
    </row>
    <row r="1041" spans="1:20" ht="43.2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8">
        <f t="shared" si="101"/>
        <v>42717.332638888889</v>
      </c>
    </row>
    <row r="1042" spans="1:20" ht="57.6">
      <c r="A1042">
        <v>888</v>
      </c>
      <c r="B1042" s="3" t="s">
        <v>889</v>
      </c>
      <c r="C1042" s="3" t="s">
        <v>4998</v>
      </c>
      <c r="D1042">
        <v>1000</v>
      </c>
      <c r="E1042">
        <v>72</v>
      </c>
      <c r="F1042" t="s">
        <v>8221</v>
      </c>
      <c r="G1042" t="s">
        <v>8224</v>
      </c>
      <c r="H1042" t="s">
        <v>8246</v>
      </c>
      <c r="I1042">
        <v>1314856800</v>
      </c>
      <c r="J1042">
        <v>1311789885</v>
      </c>
      <c r="K1042" t="b">
        <v>0</v>
      </c>
      <c r="L1042">
        <v>4</v>
      </c>
      <c r="M1042" t="b">
        <v>0</v>
      </c>
      <c r="N1042" t="s">
        <v>8279</v>
      </c>
      <c r="O1042" s="6">
        <f t="shared" si="96"/>
        <v>7.0000000000000007E-2</v>
      </c>
      <c r="P1042">
        <f t="shared" si="97"/>
        <v>18</v>
      </c>
      <c r="Q1042" t="str">
        <f t="shared" si="98"/>
        <v>music</v>
      </c>
      <c r="R1042" t="str">
        <f t="shared" si="99"/>
        <v>indie rock</v>
      </c>
      <c r="S1042" s="9">
        <f t="shared" si="100"/>
        <v>40751.753298611111</v>
      </c>
      <c r="T1042" s="8">
        <f t="shared" si="101"/>
        <v>40787.25</v>
      </c>
    </row>
    <row r="1043" spans="1:20" ht="43.2">
      <c r="A1043">
        <v>913</v>
      </c>
      <c r="B1043" s="3" t="s">
        <v>914</v>
      </c>
      <c r="C1043" s="3" t="s">
        <v>5023</v>
      </c>
      <c r="D1043">
        <v>30000</v>
      </c>
      <c r="E1043">
        <v>1982</v>
      </c>
      <c r="F1043" t="s">
        <v>8221</v>
      </c>
      <c r="G1043" t="s">
        <v>8224</v>
      </c>
      <c r="H1043" t="s">
        <v>8246</v>
      </c>
      <c r="I1043">
        <v>1336188019</v>
      </c>
      <c r="J1043">
        <v>1333596019</v>
      </c>
      <c r="K1043" t="b">
        <v>0</v>
      </c>
      <c r="L1043">
        <v>24</v>
      </c>
      <c r="M1043" t="b">
        <v>0</v>
      </c>
      <c r="N1043" t="s">
        <v>8278</v>
      </c>
      <c r="O1043" s="6">
        <f t="shared" si="96"/>
        <v>7.0000000000000007E-2</v>
      </c>
      <c r="P1043">
        <f t="shared" si="97"/>
        <v>82.58</v>
      </c>
      <c r="Q1043" t="str">
        <f t="shared" si="98"/>
        <v>music</v>
      </c>
      <c r="R1043" t="str">
        <f t="shared" si="99"/>
        <v>jazz</v>
      </c>
      <c r="S1043" s="9">
        <f t="shared" si="100"/>
        <v>41004.139108796298</v>
      </c>
      <c r="T1043" s="8">
        <f t="shared" si="101"/>
        <v>41034.139108796298</v>
      </c>
    </row>
    <row r="1044" spans="1:20" ht="43.2">
      <c r="A1044">
        <v>931</v>
      </c>
      <c r="B1044" s="3" t="s">
        <v>932</v>
      </c>
      <c r="C1044" s="3" t="s">
        <v>5041</v>
      </c>
      <c r="D1044">
        <v>2000</v>
      </c>
      <c r="E1044">
        <v>131</v>
      </c>
      <c r="F1044" t="s">
        <v>8221</v>
      </c>
      <c r="G1044" t="s">
        <v>8225</v>
      </c>
      <c r="H1044" t="s">
        <v>8247</v>
      </c>
      <c r="I1044">
        <v>1395007200</v>
      </c>
      <c r="J1044">
        <v>1392021502</v>
      </c>
      <c r="K1044" t="b">
        <v>0</v>
      </c>
      <c r="L1044">
        <v>7</v>
      </c>
      <c r="M1044" t="b">
        <v>0</v>
      </c>
      <c r="N1044" t="s">
        <v>8278</v>
      </c>
      <c r="O1044" s="6">
        <f t="shared" si="96"/>
        <v>7.0000000000000007E-2</v>
      </c>
      <c r="P1044">
        <f t="shared" si="97"/>
        <v>18.71</v>
      </c>
      <c r="Q1044" t="str">
        <f t="shared" si="98"/>
        <v>music</v>
      </c>
      <c r="R1044" t="str">
        <f t="shared" si="99"/>
        <v>jazz</v>
      </c>
      <c r="S1044" s="9">
        <f t="shared" si="100"/>
        <v>41680.359976851854</v>
      </c>
      <c r="T1044" s="8">
        <f t="shared" si="101"/>
        <v>41714.916666666664</v>
      </c>
    </row>
    <row r="1045" spans="1:20" ht="43.2">
      <c r="A1045">
        <v>995</v>
      </c>
      <c r="B1045" s="3" t="s">
        <v>996</v>
      </c>
      <c r="C1045" s="3" t="s">
        <v>5105</v>
      </c>
      <c r="D1045">
        <v>10000</v>
      </c>
      <c r="E1045">
        <v>726</v>
      </c>
      <c r="F1045" t="s">
        <v>8221</v>
      </c>
      <c r="G1045" t="s">
        <v>8224</v>
      </c>
      <c r="H1045" t="s">
        <v>8246</v>
      </c>
      <c r="I1045">
        <v>1417276800</v>
      </c>
      <c r="J1045">
        <v>1415140480</v>
      </c>
      <c r="K1045" t="b">
        <v>0</v>
      </c>
      <c r="L1045">
        <v>9</v>
      </c>
      <c r="M1045" t="b">
        <v>0</v>
      </c>
      <c r="N1045" t="s">
        <v>8273</v>
      </c>
      <c r="O1045" s="6">
        <f t="shared" si="96"/>
        <v>7.0000000000000007E-2</v>
      </c>
      <c r="P1045">
        <f t="shared" si="97"/>
        <v>80.67</v>
      </c>
      <c r="Q1045" t="str">
        <f t="shared" si="98"/>
        <v>technology</v>
      </c>
      <c r="R1045" t="str">
        <f t="shared" si="99"/>
        <v>wearables</v>
      </c>
      <c r="S1045" s="9">
        <f t="shared" si="100"/>
        <v>41947.940740740742</v>
      </c>
      <c r="T1045" s="8">
        <f t="shared" si="101"/>
        <v>41972.666666666672</v>
      </c>
    </row>
    <row r="1046" spans="1:20" ht="28.8">
      <c r="A1046">
        <v>1098</v>
      </c>
      <c r="B1046" s="3" t="s">
        <v>1099</v>
      </c>
      <c r="C1046" s="3" t="s">
        <v>5208</v>
      </c>
      <c r="D1046">
        <v>25000</v>
      </c>
      <c r="E1046">
        <v>1803</v>
      </c>
      <c r="F1046" t="s">
        <v>8221</v>
      </c>
      <c r="G1046" t="s">
        <v>8224</v>
      </c>
      <c r="H1046" t="s">
        <v>8246</v>
      </c>
      <c r="I1046">
        <v>1397413095</v>
      </c>
      <c r="J1046">
        <v>1394821095</v>
      </c>
      <c r="K1046" t="b">
        <v>0</v>
      </c>
      <c r="L1046">
        <v>22</v>
      </c>
      <c r="M1046" t="b">
        <v>0</v>
      </c>
      <c r="N1046" t="s">
        <v>8282</v>
      </c>
      <c r="O1046" s="6">
        <f t="shared" si="96"/>
        <v>7.0000000000000007E-2</v>
      </c>
      <c r="P1046">
        <f t="shared" si="97"/>
        <v>81.95</v>
      </c>
      <c r="Q1046" t="str">
        <f t="shared" si="98"/>
        <v>games</v>
      </c>
      <c r="R1046" t="str">
        <f t="shared" si="99"/>
        <v>video games</v>
      </c>
      <c r="S1046" s="9">
        <f t="shared" si="100"/>
        <v>41712.762673611112</v>
      </c>
      <c r="T1046" s="8">
        <f t="shared" si="101"/>
        <v>41742.762673611112</v>
      </c>
    </row>
    <row r="1047" spans="1:20" ht="43.2">
      <c r="A1047">
        <v>1154</v>
      </c>
      <c r="B1047" s="3" t="s">
        <v>1155</v>
      </c>
      <c r="C1047" s="3" t="s">
        <v>5264</v>
      </c>
      <c r="D1047">
        <v>5000</v>
      </c>
      <c r="E1047">
        <v>325</v>
      </c>
      <c r="F1047" t="s">
        <v>8221</v>
      </c>
      <c r="G1047" t="s">
        <v>8224</v>
      </c>
      <c r="H1047" t="s">
        <v>8246</v>
      </c>
      <c r="I1047">
        <v>1441507006</v>
      </c>
      <c r="J1047">
        <v>1438915006</v>
      </c>
      <c r="K1047" t="b">
        <v>0</v>
      </c>
      <c r="L1047">
        <v>3</v>
      </c>
      <c r="M1047" t="b">
        <v>0</v>
      </c>
      <c r="N1047" t="s">
        <v>8284</v>
      </c>
      <c r="O1047" s="6">
        <f t="shared" si="96"/>
        <v>7.0000000000000007E-2</v>
      </c>
      <c r="P1047">
        <f t="shared" si="97"/>
        <v>108.33</v>
      </c>
      <c r="Q1047" t="str">
        <f t="shared" si="98"/>
        <v>food</v>
      </c>
      <c r="R1047" t="str">
        <f t="shared" si="99"/>
        <v>food trucks</v>
      </c>
      <c r="S1047" s="9">
        <f t="shared" si="100"/>
        <v>42223.108865740738</v>
      </c>
      <c r="T1047" s="8">
        <f t="shared" si="101"/>
        <v>42253.108865740738</v>
      </c>
    </row>
    <row r="1048" spans="1:20" ht="28.8">
      <c r="A1048">
        <v>1224</v>
      </c>
      <c r="B1048" s="3" t="s">
        <v>1225</v>
      </c>
      <c r="C1048" s="3" t="s">
        <v>5334</v>
      </c>
      <c r="D1048">
        <v>15000</v>
      </c>
      <c r="E1048">
        <v>1060</v>
      </c>
      <c r="F1048" t="s">
        <v>8220</v>
      </c>
      <c r="G1048" t="s">
        <v>8224</v>
      </c>
      <c r="H1048" t="s">
        <v>8246</v>
      </c>
      <c r="I1048">
        <v>1402060302</v>
      </c>
      <c r="J1048">
        <v>1396876302</v>
      </c>
      <c r="K1048" t="b">
        <v>0</v>
      </c>
      <c r="L1048">
        <v>18</v>
      </c>
      <c r="M1048" t="b">
        <v>0</v>
      </c>
      <c r="N1048" t="s">
        <v>8286</v>
      </c>
      <c r="O1048" s="6">
        <f t="shared" si="96"/>
        <v>7.0000000000000007E-2</v>
      </c>
      <c r="P1048">
        <f t="shared" si="97"/>
        <v>58.89</v>
      </c>
      <c r="Q1048" t="str">
        <f t="shared" si="98"/>
        <v>music</v>
      </c>
      <c r="R1048" t="str">
        <f t="shared" si="99"/>
        <v>world music</v>
      </c>
      <c r="S1048" s="9">
        <f t="shared" si="100"/>
        <v>41736.549791666665</v>
      </c>
      <c r="T1048" s="8">
        <f t="shared" si="101"/>
        <v>41796.549791666665</v>
      </c>
    </row>
    <row r="1049" spans="1:20" ht="28.8">
      <c r="A1049">
        <v>1339</v>
      </c>
      <c r="B1049" s="3" t="s">
        <v>1340</v>
      </c>
      <c r="C1049" s="3" t="s">
        <v>5449</v>
      </c>
      <c r="D1049">
        <v>50000</v>
      </c>
      <c r="E1049">
        <v>3317</v>
      </c>
      <c r="F1049" t="s">
        <v>8220</v>
      </c>
      <c r="G1049" t="s">
        <v>8224</v>
      </c>
      <c r="H1049" t="s">
        <v>8246</v>
      </c>
      <c r="I1049">
        <v>1418056315</v>
      </c>
      <c r="J1049">
        <v>1414164715</v>
      </c>
      <c r="K1049" t="b">
        <v>0</v>
      </c>
      <c r="L1049">
        <v>37</v>
      </c>
      <c r="M1049" t="b">
        <v>0</v>
      </c>
      <c r="N1049" t="s">
        <v>8273</v>
      </c>
      <c r="O1049" s="6">
        <f t="shared" si="96"/>
        <v>7.0000000000000007E-2</v>
      </c>
      <c r="P1049">
        <f t="shared" si="97"/>
        <v>89.65</v>
      </c>
      <c r="Q1049" t="str">
        <f t="shared" si="98"/>
        <v>technology</v>
      </c>
      <c r="R1049" t="str">
        <f t="shared" si="99"/>
        <v>wearables</v>
      </c>
      <c r="S1049" s="9">
        <f t="shared" si="100"/>
        <v>41936.647164351853</v>
      </c>
      <c r="T1049" s="8">
        <f t="shared" si="101"/>
        <v>41981.688831018517</v>
      </c>
    </row>
    <row r="1050" spans="1:20" ht="43.2">
      <c r="A1050">
        <v>1408</v>
      </c>
      <c r="B1050" s="3" t="s">
        <v>1409</v>
      </c>
      <c r="C1050" s="3" t="s">
        <v>5518</v>
      </c>
      <c r="D1050">
        <v>1000</v>
      </c>
      <c r="E1050">
        <v>72</v>
      </c>
      <c r="F1050" t="s">
        <v>8221</v>
      </c>
      <c r="G1050" t="s">
        <v>8225</v>
      </c>
      <c r="H1050" t="s">
        <v>8247</v>
      </c>
      <c r="I1050">
        <v>1447451756</v>
      </c>
      <c r="J1050">
        <v>1444856156</v>
      </c>
      <c r="K1050" t="b">
        <v>0</v>
      </c>
      <c r="L1050">
        <v>6</v>
      </c>
      <c r="M1050" t="b">
        <v>0</v>
      </c>
      <c r="N1050" t="s">
        <v>8287</v>
      </c>
      <c r="O1050" s="6">
        <f t="shared" si="96"/>
        <v>7.0000000000000007E-2</v>
      </c>
      <c r="P1050">
        <f t="shared" si="97"/>
        <v>12</v>
      </c>
      <c r="Q1050" t="str">
        <f t="shared" si="98"/>
        <v>publishing</v>
      </c>
      <c r="R1050" t="str">
        <f t="shared" si="99"/>
        <v>translations</v>
      </c>
      <c r="S1050" s="9">
        <f t="shared" si="100"/>
        <v>42291.872175925921</v>
      </c>
      <c r="T1050" s="8">
        <f t="shared" si="101"/>
        <v>42321.913842592592</v>
      </c>
    </row>
    <row r="1051" spans="1:20" ht="57.6">
      <c r="A1051">
        <v>1419</v>
      </c>
      <c r="B1051" s="3" t="s">
        <v>1420</v>
      </c>
      <c r="C1051" s="3" t="s">
        <v>5529</v>
      </c>
      <c r="D1051">
        <v>6300</v>
      </c>
      <c r="E1051">
        <v>445</v>
      </c>
      <c r="F1051" t="s">
        <v>8221</v>
      </c>
      <c r="G1051" t="s">
        <v>8224</v>
      </c>
      <c r="H1051" t="s">
        <v>8246</v>
      </c>
      <c r="I1051">
        <v>1476010619</v>
      </c>
      <c r="J1051">
        <v>1473418619</v>
      </c>
      <c r="K1051" t="b">
        <v>0</v>
      </c>
      <c r="L1051">
        <v>10</v>
      </c>
      <c r="M1051" t="b">
        <v>0</v>
      </c>
      <c r="N1051" t="s">
        <v>8287</v>
      </c>
      <c r="O1051" s="6">
        <f t="shared" si="96"/>
        <v>7.0000000000000007E-2</v>
      </c>
      <c r="P1051">
        <f t="shared" si="97"/>
        <v>44.5</v>
      </c>
      <c r="Q1051" t="str">
        <f t="shared" si="98"/>
        <v>publishing</v>
      </c>
      <c r="R1051" t="str">
        <f t="shared" si="99"/>
        <v>translations</v>
      </c>
      <c r="S1051" s="9">
        <f t="shared" si="100"/>
        <v>42622.456238425926</v>
      </c>
      <c r="T1051" s="8">
        <f t="shared" si="101"/>
        <v>42652.456238425926</v>
      </c>
    </row>
    <row r="1052" spans="1:20" ht="43.2">
      <c r="A1052">
        <v>1433</v>
      </c>
      <c r="B1052" s="3" t="s">
        <v>1434</v>
      </c>
      <c r="C1052" s="3" t="s">
        <v>5543</v>
      </c>
      <c r="D1052">
        <v>12000</v>
      </c>
      <c r="E1052">
        <v>805</v>
      </c>
      <c r="F1052" t="s">
        <v>8221</v>
      </c>
      <c r="G1052" t="s">
        <v>8237</v>
      </c>
      <c r="H1052" t="s">
        <v>8249</v>
      </c>
      <c r="I1052">
        <v>1481367600</v>
      </c>
      <c r="J1052">
        <v>1477839675</v>
      </c>
      <c r="K1052" t="b">
        <v>0</v>
      </c>
      <c r="L1052">
        <v>10</v>
      </c>
      <c r="M1052" t="b">
        <v>0</v>
      </c>
      <c r="N1052" t="s">
        <v>8287</v>
      </c>
      <c r="O1052" s="6">
        <f t="shared" si="96"/>
        <v>7.0000000000000007E-2</v>
      </c>
      <c r="P1052">
        <f t="shared" si="97"/>
        <v>80.5</v>
      </c>
      <c r="Q1052" t="str">
        <f t="shared" si="98"/>
        <v>publishing</v>
      </c>
      <c r="R1052" t="str">
        <f t="shared" si="99"/>
        <v>translations</v>
      </c>
      <c r="S1052" s="9">
        <f t="shared" si="100"/>
        <v>42673.625868055555</v>
      </c>
      <c r="T1052" s="8">
        <f t="shared" si="101"/>
        <v>42714.458333333328</v>
      </c>
    </row>
    <row r="1053" spans="1:20" ht="43.2">
      <c r="A1053">
        <v>1439</v>
      </c>
      <c r="B1053" s="3" t="s">
        <v>1440</v>
      </c>
      <c r="C1053" s="3" t="s">
        <v>5549</v>
      </c>
      <c r="D1053">
        <v>2725</v>
      </c>
      <c r="E1053">
        <v>180</v>
      </c>
      <c r="F1053" t="s">
        <v>8221</v>
      </c>
      <c r="G1053" t="s">
        <v>8229</v>
      </c>
      <c r="H1053" t="s">
        <v>8251</v>
      </c>
      <c r="I1053">
        <v>1425758101</v>
      </c>
      <c r="J1053">
        <v>1423166101</v>
      </c>
      <c r="K1053" t="b">
        <v>0</v>
      </c>
      <c r="L1053">
        <v>6</v>
      </c>
      <c r="M1053" t="b">
        <v>0</v>
      </c>
      <c r="N1053" t="s">
        <v>8287</v>
      </c>
      <c r="O1053" s="6">
        <f t="shared" si="96"/>
        <v>7.0000000000000007E-2</v>
      </c>
      <c r="P1053">
        <f t="shared" si="97"/>
        <v>30</v>
      </c>
      <c r="Q1053" t="str">
        <f t="shared" si="98"/>
        <v>publishing</v>
      </c>
      <c r="R1053" t="str">
        <f t="shared" si="99"/>
        <v>translations</v>
      </c>
      <c r="S1053" s="9">
        <f t="shared" si="100"/>
        <v>42040.829872685186</v>
      </c>
      <c r="T1053" s="8">
        <f t="shared" si="101"/>
        <v>42070.829872685186</v>
      </c>
    </row>
    <row r="1054" spans="1:20" ht="43.2">
      <c r="A1054">
        <v>1600</v>
      </c>
      <c r="B1054" s="3" t="s">
        <v>1601</v>
      </c>
      <c r="C1054" s="3" t="s">
        <v>5710</v>
      </c>
      <c r="D1054">
        <v>5000</v>
      </c>
      <c r="E1054">
        <v>367</v>
      </c>
      <c r="F1054" t="s">
        <v>8221</v>
      </c>
      <c r="G1054" t="s">
        <v>8224</v>
      </c>
      <c r="H1054" t="s">
        <v>8246</v>
      </c>
      <c r="I1054">
        <v>1405401060</v>
      </c>
      <c r="J1054">
        <v>1401585752</v>
      </c>
      <c r="K1054" t="b">
        <v>0</v>
      </c>
      <c r="L1054">
        <v>9</v>
      </c>
      <c r="M1054" t="b">
        <v>0</v>
      </c>
      <c r="N1054" t="s">
        <v>8291</v>
      </c>
      <c r="O1054" s="6">
        <f t="shared" si="96"/>
        <v>7.0000000000000007E-2</v>
      </c>
      <c r="P1054">
        <f t="shared" si="97"/>
        <v>40.78</v>
      </c>
      <c r="Q1054" t="str">
        <f t="shared" si="98"/>
        <v>photography</v>
      </c>
      <c r="R1054" t="str">
        <f t="shared" si="99"/>
        <v>places</v>
      </c>
      <c r="S1054" s="9">
        <f t="shared" si="100"/>
        <v>41791.057314814811</v>
      </c>
      <c r="T1054" s="8">
        <f t="shared" si="101"/>
        <v>41835.21597222222</v>
      </c>
    </row>
    <row r="1055" spans="1:20" ht="57.6">
      <c r="A1055">
        <v>1723</v>
      </c>
      <c r="B1055" s="3" t="s">
        <v>1724</v>
      </c>
      <c r="C1055" s="3" t="s">
        <v>5833</v>
      </c>
      <c r="D1055">
        <v>10000</v>
      </c>
      <c r="E1055">
        <v>650</v>
      </c>
      <c r="F1055" t="s">
        <v>8221</v>
      </c>
      <c r="G1055" t="s">
        <v>8224</v>
      </c>
      <c r="H1055" t="s">
        <v>8246</v>
      </c>
      <c r="I1055">
        <v>1435730400</v>
      </c>
      <c r="J1055">
        <v>1430855315</v>
      </c>
      <c r="K1055" t="b">
        <v>0</v>
      </c>
      <c r="L1055">
        <v>3</v>
      </c>
      <c r="M1055" t="b">
        <v>0</v>
      </c>
      <c r="N1055" t="s">
        <v>8293</v>
      </c>
      <c r="O1055" s="6">
        <f t="shared" si="96"/>
        <v>7.0000000000000007E-2</v>
      </c>
      <c r="P1055">
        <f t="shared" si="97"/>
        <v>216.67</v>
      </c>
      <c r="Q1055" t="str">
        <f t="shared" si="98"/>
        <v>music</v>
      </c>
      <c r="R1055" t="str">
        <f t="shared" si="99"/>
        <v>faith</v>
      </c>
      <c r="S1055" s="9">
        <f t="shared" si="100"/>
        <v>42129.82540509259</v>
      </c>
      <c r="T1055" s="8">
        <f t="shared" si="101"/>
        <v>42186.25</v>
      </c>
    </row>
    <row r="1056" spans="1:20" ht="43.2">
      <c r="A1056">
        <v>1776</v>
      </c>
      <c r="B1056" s="3" t="s">
        <v>1777</v>
      </c>
      <c r="C1056" s="3" t="s">
        <v>5886</v>
      </c>
      <c r="D1056">
        <v>5000</v>
      </c>
      <c r="E1056">
        <v>335</v>
      </c>
      <c r="F1056" t="s">
        <v>8221</v>
      </c>
      <c r="G1056" t="s">
        <v>8225</v>
      </c>
      <c r="H1056" t="s">
        <v>8247</v>
      </c>
      <c r="I1056">
        <v>1414623471</v>
      </c>
      <c r="J1056">
        <v>1411513071</v>
      </c>
      <c r="K1056" t="b">
        <v>1</v>
      </c>
      <c r="L1056">
        <v>4</v>
      </c>
      <c r="M1056" t="b">
        <v>0</v>
      </c>
      <c r="N1056" t="s">
        <v>8285</v>
      </c>
      <c r="O1056" s="6">
        <f t="shared" si="96"/>
        <v>7.0000000000000007E-2</v>
      </c>
      <c r="P1056">
        <f t="shared" si="97"/>
        <v>83.75</v>
      </c>
      <c r="Q1056" t="str">
        <f t="shared" si="98"/>
        <v>photography</v>
      </c>
      <c r="R1056" t="str">
        <f t="shared" si="99"/>
        <v>photobooks</v>
      </c>
      <c r="S1056" s="9">
        <f t="shared" si="100"/>
        <v>41905.95684027778</v>
      </c>
      <c r="T1056" s="8">
        <f t="shared" si="101"/>
        <v>41941.95684027778</v>
      </c>
    </row>
    <row r="1057" spans="1:20" ht="57.6">
      <c r="A1057">
        <v>1820</v>
      </c>
      <c r="B1057" s="3" t="s">
        <v>1821</v>
      </c>
      <c r="C1057" s="3" t="s">
        <v>5930</v>
      </c>
      <c r="D1057">
        <v>26000</v>
      </c>
      <c r="E1057">
        <v>1707</v>
      </c>
      <c r="F1057" t="s">
        <v>8221</v>
      </c>
      <c r="G1057" t="s">
        <v>8224</v>
      </c>
      <c r="H1057" t="s">
        <v>8246</v>
      </c>
      <c r="I1057">
        <v>1427850090</v>
      </c>
      <c r="J1057">
        <v>1425261690</v>
      </c>
      <c r="K1057" t="b">
        <v>0</v>
      </c>
      <c r="L1057">
        <v>8</v>
      </c>
      <c r="M1057" t="b">
        <v>0</v>
      </c>
      <c r="N1057" t="s">
        <v>8285</v>
      </c>
      <c r="O1057" s="6">
        <f t="shared" si="96"/>
        <v>7.0000000000000007E-2</v>
      </c>
      <c r="P1057">
        <f t="shared" si="97"/>
        <v>213.38</v>
      </c>
      <c r="Q1057" t="str">
        <f t="shared" si="98"/>
        <v>photography</v>
      </c>
      <c r="R1057" t="str">
        <f t="shared" si="99"/>
        <v>photobooks</v>
      </c>
      <c r="S1057" s="9">
        <f t="shared" si="100"/>
        <v>42065.084374999999</v>
      </c>
      <c r="T1057" s="8">
        <f t="shared" si="101"/>
        <v>42095.042708333334</v>
      </c>
    </row>
    <row r="1058" spans="1:20" ht="28.8">
      <c r="A1058">
        <v>1991</v>
      </c>
      <c r="B1058" s="3" t="s">
        <v>1992</v>
      </c>
      <c r="C1058" s="3" t="s">
        <v>6101</v>
      </c>
      <c r="D1058">
        <v>2000</v>
      </c>
      <c r="E1058">
        <v>140</v>
      </c>
      <c r="F1058" t="s">
        <v>8221</v>
      </c>
      <c r="G1058" t="s">
        <v>8224</v>
      </c>
      <c r="H1058" t="s">
        <v>8246</v>
      </c>
      <c r="I1058">
        <v>1435958786</v>
      </c>
      <c r="J1058">
        <v>1434144386</v>
      </c>
      <c r="K1058" t="b">
        <v>0</v>
      </c>
      <c r="L1058">
        <v>3</v>
      </c>
      <c r="M1058" t="b">
        <v>0</v>
      </c>
      <c r="N1058" t="s">
        <v>8296</v>
      </c>
      <c r="O1058" s="6">
        <f t="shared" si="96"/>
        <v>7.0000000000000007E-2</v>
      </c>
      <c r="P1058">
        <f t="shared" si="97"/>
        <v>46.67</v>
      </c>
      <c r="Q1058" t="str">
        <f t="shared" si="98"/>
        <v>photography</v>
      </c>
      <c r="R1058" t="str">
        <f t="shared" si="99"/>
        <v>people</v>
      </c>
      <c r="S1058" s="9">
        <f t="shared" si="100"/>
        <v>42167.89335648148</v>
      </c>
      <c r="T1058" s="8">
        <f t="shared" si="101"/>
        <v>42188.89335648148</v>
      </c>
    </row>
    <row r="1059" spans="1:20" ht="43.2">
      <c r="A1059">
        <v>2158</v>
      </c>
      <c r="B1059" s="3" t="s">
        <v>2159</v>
      </c>
      <c r="C1059" s="3" t="s">
        <v>6268</v>
      </c>
      <c r="D1059">
        <v>300000</v>
      </c>
      <c r="E1059">
        <v>19770.11</v>
      </c>
      <c r="F1059" t="s">
        <v>8221</v>
      </c>
      <c r="G1059" t="s">
        <v>8224</v>
      </c>
      <c r="H1059" t="s">
        <v>8246</v>
      </c>
      <c r="I1059">
        <v>1360009774</v>
      </c>
      <c r="J1059">
        <v>1356121774</v>
      </c>
      <c r="K1059" t="b">
        <v>0</v>
      </c>
      <c r="L1059">
        <v>311</v>
      </c>
      <c r="M1059" t="b">
        <v>0</v>
      </c>
      <c r="N1059" t="s">
        <v>8282</v>
      </c>
      <c r="O1059" s="6">
        <f t="shared" si="96"/>
        <v>7.0000000000000007E-2</v>
      </c>
      <c r="P1059">
        <f t="shared" si="97"/>
        <v>63.57</v>
      </c>
      <c r="Q1059" t="str">
        <f t="shared" si="98"/>
        <v>games</v>
      </c>
      <c r="R1059" t="str">
        <f t="shared" si="99"/>
        <v>video games</v>
      </c>
      <c r="S1059" s="9">
        <f t="shared" si="100"/>
        <v>41264.853865740741</v>
      </c>
      <c r="T1059" s="8">
        <f t="shared" si="101"/>
        <v>41309.853865740741</v>
      </c>
    </row>
    <row r="1060" spans="1:20" ht="43.2">
      <c r="A1060">
        <v>2600</v>
      </c>
      <c r="B1060" s="3" t="s">
        <v>2600</v>
      </c>
      <c r="C1060" s="3" t="s">
        <v>6710</v>
      </c>
      <c r="D1060">
        <v>50000</v>
      </c>
      <c r="E1060">
        <v>3466</v>
      </c>
      <c r="F1060" t="s">
        <v>8221</v>
      </c>
      <c r="G1060" t="s">
        <v>8224</v>
      </c>
      <c r="H1060" t="s">
        <v>8246</v>
      </c>
      <c r="I1060">
        <v>1458938200</v>
      </c>
      <c r="J1060">
        <v>1453757800</v>
      </c>
      <c r="K1060" t="b">
        <v>0</v>
      </c>
      <c r="L1060">
        <v>30</v>
      </c>
      <c r="M1060" t="b">
        <v>0</v>
      </c>
      <c r="N1060" t="s">
        <v>8284</v>
      </c>
      <c r="O1060" s="6">
        <f t="shared" si="96"/>
        <v>7.0000000000000007E-2</v>
      </c>
      <c r="P1060">
        <f t="shared" si="97"/>
        <v>115.53</v>
      </c>
      <c r="Q1060" t="str">
        <f t="shared" si="98"/>
        <v>food</v>
      </c>
      <c r="R1060" t="str">
        <f t="shared" si="99"/>
        <v>food trucks</v>
      </c>
      <c r="S1060" s="9">
        <f t="shared" si="100"/>
        <v>42394.900462962964</v>
      </c>
      <c r="T1060" s="8">
        <f t="shared" si="101"/>
        <v>42454.858796296292</v>
      </c>
    </row>
    <row r="1061" spans="1:20" ht="57.6">
      <c r="A1061">
        <v>2860</v>
      </c>
      <c r="B1061" s="3" t="s">
        <v>2860</v>
      </c>
      <c r="C1061" s="3" t="s">
        <v>6970</v>
      </c>
      <c r="D1061">
        <v>4000</v>
      </c>
      <c r="E1061">
        <v>266</v>
      </c>
      <c r="F1061" t="s">
        <v>8221</v>
      </c>
      <c r="G1061" t="s">
        <v>8224</v>
      </c>
      <c r="H1061" t="s">
        <v>8246</v>
      </c>
      <c r="I1061">
        <v>1466363576</v>
      </c>
      <c r="J1061">
        <v>1461179576</v>
      </c>
      <c r="K1061" t="b">
        <v>0</v>
      </c>
      <c r="L1061">
        <v>9</v>
      </c>
      <c r="M1061" t="b">
        <v>0</v>
      </c>
      <c r="N1061" t="s">
        <v>8271</v>
      </c>
      <c r="O1061" s="6">
        <f t="shared" si="96"/>
        <v>7.0000000000000007E-2</v>
      </c>
      <c r="P1061">
        <f t="shared" si="97"/>
        <v>29.56</v>
      </c>
      <c r="Q1061" t="str">
        <f t="shared" si="98"/>
        <v>theater</v>
      </c>
      <c r="R1061" t="str">
        <f t="shared" si="99"/>
        <v>plays</v>
      </c>
      <c r="S1061" s="9">
        <f t="shared" si="100"/>
        <v>42480.80064814815</v>
      </c>
      <c r="T1061" s="8">
        <f t="shared" si="101"/>
        <v>42540.80064814815</v>
      </c>
    </row>
    <row r="1062" spans="1:20" ht="28.8">
      <c r="A1062">
        <v>3638</v>
      </c>
      <c r="B1062" s="3" t="s">
        <v>3636</v>
      </c>
      <c r="C1062" s="3" t="s">
        <v>7748</v>
      </c>
      <c r="D1062">
        <v>3300</v>
      </c>
      <c r="E1062">
        <v>216</v>
      </c>
      <c r="F1062" t="s">
        <v>8221</v>
      </c>
      <c r="G1062" t="s">
        <v>8229</v>
      </c>
      <c r="H1062" t="s">
        <v>8251</v>
      </c>
      <c r="I1062">
        <v>1429456132</v>
      </c>
      <c r="J1062">
        <v>1424275732</v>
      </c>
      <c r="K1062" t="b">
        <v>0</v>
      </c>
      <c r="L1062">
        <v>2</v>
      </c>
      <c r="M1062" t="b">
        <v>0</v>
      </c>
      <c r="N1062" t="s">
        <v>8305</v>
      </c>
      <c r="O1062" s="6">
        <f t="shared" si="96"/>
        <v>7.0000000000000007E-2</v>
      </c>
      <c r="P1062">
        <f t="shared" si="97"/>
        <v>108</v>
      </c>
      <c r="Q1062" t="str">
        <f t="shared" si="98"/>
        <v>theater</v>
      </c>
      <c r="R1062" t="str">
        <f t="shared" si="99"/>
        <v>musical</v>
      </c>
      <c r="S1062" s="9">
        <f t="shared" si="100"/>
        <v>42053.672824074078</v>
      </c>
      <c r="T1062" s="8">
        <f t="shared" si="101"/>
        <v>42113.631157407406</v>
      </c>
    </row>
    <row r="1063" spans="1:20" ht="43.2">
      <c r="A1063">
        <v>3729</v>
      </c>
      <c r="B1063" s="3" t="s">
        <v>3726</v>
      </c>
      <c r="C1063" s="3" t="s">
        <v>7839</v>
      </c>
      <c r="D1063">
        <v>5000</v>
      </c>
      <c r="E1063">
        <v>362</v>
      </c>
      <c r="F1063" t="s">
        <v>8221</v>
      </c>
      <c r="G1063" t="s">
        <v>8224</v>
      </c>
      <c r="H1063" t="s">
        <v>8246</v>
      </c>
      <c r="I1063">
        <v>1427082912</v>
      </c>
      <c r="J1063">
        <v>1423198512</v>
      </c>
      <c r="K1063" t="b">
        <v>0</v>
      </c>
      <c r="L1063">
        <v>5</v>
      </c>
      <c r="M1063" t="b">
        <v>0</v>
      </c>
      <c r="N1063" t="s">
        <v>8271</v>
      </c>
      <c r="O1063" s="6">
        <f t="shared" si="96"/>
        <v>7.0000000000000007E-2</v>
      </c>
      <c r="P1063">
        <f t="shared" si="97"/>
        <v>72.400000000000006</v>
      </c>
      <c r="Q1063" t="str">
        <f t="shared" si="98"/>
        <v>theater</v>
      </c>
      <c r="R1063" t="str">
        <f t="shared" si="99"/>
        <v>plays</v>
      </c>
      <c r="S1063" s="9">
        <f t="shared" si="100"/>
        <v>42041.205000000002</v>
      </c>
      <c r="T1063" s="8">
        <f t="shared" si="101"/>
        <v>42086.16333333333</v>
      </c>
    </row>
    <row r="1064" spans="1:20" ht="57.6">
      <c r="A1064">
        <v>3849</v>
      </c>
      <c r="B1064" s="3" t="s">
        <v>3846</v>
      </c>
      <c r="C1064" s="3" t="s">
        <v>7958</v>
      </c>
      <c r="D1064">
        <v>30000</v>
      </c>
      <c r="E1064">
        <v>2113</v>
      </c>
      <c r="F1064" t="s">
        <v>8221</v>
      </c>
      <c r="G1064" t="s">
        <v>8236</v>
      </c>
      <c r="H1064" t="s">
        <v>8249</v>
      </c>
      <c r="I1064">
        <v>1434047084</v>
      </c>
      <c r="J1064">
        <v>1431455084</v>
      </c>
      <c r="K1064" t="b">
        <v>1</v>
      </c>
      <c r="L1064">
        <v>28</v>
      </c>
      <c r="M1064" t="b">
        <v>0</v>
      </c>
      <c r="N1064" t="s">
        <v>8271</v>
      </c>
      <c r="O1064" s="6">
        <f t="shared" si="96"/>
        <v>7.0000000000000007E-2</v>
      </c>
      <c r="P1064">
        <f t="shared" si="97"/>
        <v>75.459999999999994</v>
      </c>
      <c r="Q1064" t="str">
        <f t="shared" si="98"/>
        <v>theater</v>
      </c>
      <c r="R1064" t="str">
        <f t="shared" si="99"/>
        <v>plays</v>
      </c>
      <c r="S1064" s="9">
        <f t="shared" si="100"/>
        <v>42136.767175925925</v>
      </c>
      <c r="T1064" s="8">
        <f t="shared" si="101"/>
        <v>42166.767175925925</v>
      </c>
    </row>
    <row r="1065" spans="1:20" ht="57.6">
      <c r="A1065">
        <v>3969</v>
      </c>
      <c r="B1065" s="3" t="s">
        <v>3966</v>
      </c>
      <c r="C1065" s="3" t="s">
        <v>8076</v>
      </c>
      <c r="D1065">
        <v>2825</v>
      </c>
      <c r="E1065">
        <v>211</v>
      </c>
      <c r="F1065" t="s">
        <v>8221</v>
      </c>
      <c r="G1065" t="s">
        <v>8224</v>
      </c>
      <c r="H1065" t="s">
        <v>8246</v>
      </c>
      <c r="I1065">
        <v>1472442900</v>
      </c>
      <c r="J1065">
        <v>1471638646</v>
      </c>
      <c r="K1065" t="b">
        <v>0</v>
      </c>
      <c r="L1065">
        <v>6</v>
      </c>
      <c r="M1065" t="b">
        <v>0</v>
      </c>
      <c r="N1065" t="s">
        <v>8271</v>
      </c>
      <c r="O1065" s="6">
        <f t="shared" si="96"/>
        <v>7.0000000000000007E-2</v>
      </c>
      <c r="P1065">
        <f t="shared" si="97"/>
        <v>35.17</v>
      </c>
      <c r="Q1065" t="str">
        <f t="shared" si="98"/>
        <v>theater</v>
      </c>
      <c r="R1065" t="str">
        <f t="shared" si="99"/>
        <v>plays</v>
      </c>
      <c r="S1065" s="9">
        <f t="shared" si="100"/>
        <v>42601.854699074072</v>
      </c>
      <c r="T1065" s="8">
        <f t="shared" si="101"/>
        <v>42611.163194444445</v>
      </c>
    </row>
    <row r="1066" spans="1:20" ht="43.2">
      <c r="A1066">
        <v>4027</v>
      </c>
      <c r="B1066" s="3" t="s">
        <v>4023</v>
      </c>
      <c r="C1066" s="3" t="s">
        <v>8132</v>
      </c>
      <c r="D1066">
        <v>3000</v>
      </c>
      <c r="E1066">
        <v>215</v>
      </c>
      <c r="F1066" t="s">
        <v>8221</v>
      </c>
      <c r="G1066" t="s">
        <v>8224</v>
      </c>
      <c r="H1066" t="s">
        <v>8246</v>
      </c>
      <c r="I1066">
        <v>1487811600</v>
      </c>
      <c r="J1066">
        <v>1486077481</v>
      </c>
      <c r="K1066" t="b">
        <v>0</v>
      </c>
      <c r="L1066">
        <v>7</v>
      </c>
      <c r="M1066" t="b">
        <v>0</v>
      </c>
      <c r="N1066" t="s">
        <v>8271</v>
      </c>
      <c r="O1066" s="6">
        <f t="shared" si="96"/>
        <v>7.0000000000000007E-2</v>
      </c>
      <c r="P1066">
        <f t="shared" si="97"/>
        <v>30.71</v>
      </c>
      <c r="Q1066" t="str">
        <f t="shared" si="98"/>
        <v>theater</v>
      </c>
      <c r="R1066" t="str">
        <f t="shared" si="99"/>
        <v>plays</v>
      </c>
      <c r="S1066" s="9">
        <f t="shared" si="100"/>
        <v>42768.97084490741</v>
      </c>
      <c r="T1066" s="8">
        <f t="shared" si="101"/>
        <v>42789.041666666672</v>
      </c>
    </row>
    <row r="1067" spans="1:20" ht="43.2">
      <c r="A1067">
        <v>4032</v>
      </c>
      <c r="B1067" s="3" t="s">
        <v>4028</v>
      </c>
      <c r="C1067" s="3" t="s">
        <v>8137</v>
      </c>
      <c r="D1067">
        <v>6048</v>
      </c>
      <c r="E1067">
        <v>413</v>
      </c>
      <c r="F1067" t="s">
        <v>8221</v>
      </c>
      <c r="G1067" t="s">
        <v>8224</v>
      </c>
      <c r="H1067" t="s">
        <v>8246</v>
      </c>
      <c r="I1067">
        <v>1450211116</v>
      </c>
      <c r="J1067">
        <v>1445023516</v>
      </c>
      <c r="K1067" t="b">
        <v>0</v>
      </c>
      <c r="L1067">
        <v>7</v>
      </c>
      <c r="M1067" t="b">
        <v>0</v>
      </c>
      <c r="N1067" t="s">
        <v>8271</v>
      </c>
      <c r="O1067" s="6">
        <f t="shared" si="96"/>
        <v>7.0000000000000007E-2</v>
      </c>
      <c r="P1067">
        <f t="shared" si="97"/>
        <v>59</v>
      </c>
      <c r="Q1067" t="str">
        <f t="shared" si="98"/>
        <v>theater</v>
      </c>
      <c r="R1067" t="str">
        <f t="shared" si="99"/>
        <v>plays</v>
      </c>
      <c r="S1067" s="9">
        <f t="shared" si="100"/>
        <v>42293.809212962966</v>
      </c>
      <c r="T1067" s="8">
        <f t="shared" si="101"/>
        <v>42353.85087962963</v>
      </c>
    </row>
    <row r="1068" spans="1:20" ht="57.6">
      <c r="A1068">
        <v>4105</v>
      </c>
      <c r="B1068" s="3" t="s">
        <v>4101</v>
      </c>
      <c r="C1068" s="3" t="s">
        <v>8208</v>
      </c>
      <c r="D1068">
        <v>33000</v>
      </c>
      <c r="E1068">
        <v>2300</v>
      </c>
      <c r="F1068" t="s">
        <v>8221</v>
      </c>
      <c r="G1068" t="s">
        <v>8238</v>
      </c>
      <c r="H1068" t="s">
        <v>8256</v>
      </c>
      <c r="I1068">
        <v>1482711309</v>
      </c>
      <c r="J1068">
        <v>1479860109</v>
      </c>
      <c r="K1068" t="b">
        <v>0</v>
      </c>
      <c r="L1068">
        <v>6</v>
      </c>
      <c r="M1068" t="b">
        <v>0</v>
      </c>
      <c r="N1068" t="s">
        <v>8271</v>
      </c>
      <c r="O1068" s="6">
        <f t="shared" si="96"/>
        <v>7.0000000000000007E-2</v>
      </c>
      <c r="P1068">
        <f t="shared" si="97"/>
        <v>383.33</v>
      </c>
      <c r="Q1068" t="str">
        <f t="shared" si="98"/>
        <v>theater</v>
      </c>
      <c r="R1068" t="str">
        <f t="shared" si="99"/>
        <v>plays</v>
      </c>
      <c r="S1068" s="9">
        <f t="shared" si="100"/>
        <v>42697.010520833333</v>
      </c>
      <c r="T1068" s="8">
        <f t="shared" si="101"/>
        <v>42730.010520833333</v>
      </c>
    </row>
    <row r="1069" spans="1:20" ht="43.2">
      <c r="A1069">
        <v>126</v>
      </c>
      <c r="B1069" s="3" t="s">
        <v>128</v>
      </c>
      <c r="C1069" s="3" t="s">
        <v>4237</v>
      </c>
      <c r="D1069">
        <v>25000</v>
      </c>
      <c r="E1069">
        <v>1387</v>
      </c>
      <c r="F1069" t="s">
        <v>8220</v>
      </c>
      <c r="G1069" t="s">
        <v>8224</v>
      </c>
      <c r="H1069" t="s">
        <v>8246</v>
      </c>
      <c r="I1069">
        <v>1433988000</v>
      </c>
      <c r="J1069">
        <v>1431353337</v>
      </c>
      <c r="K1069" t="b">
        <v>0</v>
      </c>
      <c r="L1069">
        <v>13</v>
      </c>
      <c r="M1069" t="b">
        <v>0</v>
      </c>
      <c r="N1069" t="s">
        <v>8267</v>
      </c>
      <c r="O1069" s="6">
        <f t="shared" si="96"/>
        <v>0.06</v>
      </c>
      <c r="P1069">
        <f t="shared" si="97"/>
        <v>106.69</v>
      </c>
      <c r="Q1069" t="str">
        <f t="shared" si="98"/>
        <v>film &amp; video</v>
      </c>
      <c r="R1069" t="str">
        <f t="shared" si="99"/>
        <v>science fiction</v>
      </c>
      <c r="S1069" s="9">
        <f t="shared" si="100"/>
        <v>42135.589548611111</v>
      </c>
      <c r="T1069" s="8">
        <f t="shared" si="101"/>
        <v>42166.083333333328</v>
      </c>
    </row>
    <row r="1070" spans="1:20" ht="43.2">
      <c r="A1070">
        <v>175</v>
      </c>
      <c r="B1070" s="3" t="s">
        <v>177</v>
      </c>
      <c r="C1070" s="3" t="s">
        <v>4285</v>
      </c>
      <c r="D1070">
        <v>20000</v>
      </c>
      <c r="E1070">
        <v>1297</v>
      </c>
      <c r="F1070" t="s">
        <v>8221</v>
      </c>
      <c r="G1070" t="s">
        <v>8225</v>
      </c>
      <c r="H1070" t="s">
        <v>8247</v>
      </c>
      <c r="I1070">
        <v>1409337611</v>
      </c>
      <c r="J1070">
        <v>1407177611</v>
      </c>
      <c r="K1070" t="b">
        <v>0</v>
      </c>
      <c r="L1070">
        <v>26</v>
      </c>
      <c r="M1070" t="b">
        <v>0</v>
      </c>
      <c r="N1070" t="s">
        <v>8268</v>
      </c>
      <c r="O1070" s="6">
        <f t="shared" si="96"/>
        <v>0.06</v>
      </c>
      <c r="P1070">
        <f t="shared" si="97"/>
        <v>49.88</v>
      </c>
      <c r="Q1070" t="str">
        <f t="shared" si="98"/>
        <v>film &amp; video</v>
      </c>
      <c r="R1070" t="str">
        <f t="shared" si="99"/>
        <v>drama</v>
      </c>
      <c r="S1070" s="9">
        <f t="shared" si="100"/>
        <v>41855.777905092589</v>
      </c>
      <c r="T1070" s="8">
        <f t="shared" si="101"/>
        <v>41880.777905092589</v>
      </c>
    </row>
    <row r="1071" spans="1:20">
      <c r="A1071">
        <v>185</v>
      </c>
      <c r="B1071" s="3" t="s">
        <v>187</v>
      </c>
      <c r="C1071" s="3" t="s">
        <v>4295</v>
      </c>
      <c r="D1071">
        <v>40000</v>
      </c>
      <c r="E1071">
        <v>2200</v>
      </c>
      <c r="F1071" t="s">
        <v>8221</v>
      </c>
      <c r="G1071" t="s">
        <v>8234</v>
      </c>
      <c r="H1071" t="s">
        <v>8254</v>
      </c>
      <c r="I1071">
        <v>1471557139</v>
      </c>
      <c r="J1071">
        <v>1468965139</v>
      </c>
      <c r="K1071" t="b">
        <v>0</v>
      </c>
      <c r="L1071">
        <v>10</v>
      </c>
      <c r="M1071" t="b">
        <v>0</v>
      </c>
      <c r="N1071" t="s">
        <v>8268</v>
      </c>
      <c r="O1071" s="6">
        <f t="shared" si="96"/>
        <v>0.06</v>
      </c>
      <c r="P1071">
        <f t="shared" si="97"/>
        <v>220</v>
      </c>
      <c r="Q1071" t="str">
        <f t="shared" si="98"/>
        <v>film &amp; video</v>
      </c>
      <c r="R1071" t="str">
        <f t="shared" si="99"/>
        <v>drama</v>
      </c>
      <c r="S1071" s="9">
        <f t="shared" si="100"/>
        <v>42570.91133101852</v>
      </c>
      <c r="T1071" s="8">
        <f t="shared" si="101"/>
        <v>42600.91133101852</v>
      </c>
    </row>
    <row r="1072" spans="1:20" ht="28.8">
      <c r="A1072">
        <v>428</v>
      </c>
      <c r="B1072" s="3" t="s">
        <v>429</v>
      </c>
      <c r="C1072" s="3" t="s">
        <v>4538</v>
      </c>
      <c r="D1072">
        <v>12000</v>
      </c>
      <c r="E1072">
        <v>676</v>
      </c>
      <c r="F1072" t="s">
        <v>8221</v>
      </c>
      <c r="G1072" t="s">
        <v>8224</v>
      </c>
      <c r="H1072" t="s">
        <v>8246</v>
      </c>
      <c r="I1072">
        <v>1402956000</v>
      </c>
      <c r="J1072">
        <v>1400523845</v>
      </c>
      <c r="K1072" t="b">
        <v>0</v>
      </c>
      <c r="L1072">
        <v>13</v>
      </c>
      <c r="M1072" t="b">
        <v>0</v>
      </c>
      <c r="N1072" t="s">
        <v>8270</v>
      </c>
      <c r="O1072" s="6">
        <f t="shared" si="96"/>
        <v>0.06</v>
      </c>
      <c r="P1072">
        <f t="shared" si="97"/>
        <v>52</v>
      </c>
      <c r="Q1072" t="str">
        <f t="shared" si="98"/>
        <v>film &amp; video</v>
      </c>
      <c r="R1072" t="str">
        <f t="shared" si="99"/>
        <v>animation</v>
      </c>
      <c r="S1072" s="9">
        <f t="shared" si="100"/>
        <v>41778.766724537039</v>
      </c>
      <c r="T1072" s="8">
        <f t="shared" si="101"/>
        <v>41806.916666666664</v>
      </c>
    </row>
    <row r="1073" spans="1:20" ht="43.2">
      <c r="A1073">
        <v>481</v>
      </c>
      <c r="B1073" s="3" t="s">
        <v>482</v>
      </c>
      <c r="C1073" s="3" t="s">
        <v>4591</v>
      </c>
      <c r="D1073">
        <v>30000</v>
      </c>
      <c r="E1073">
        <v>1830</v>
      </c>
      <c r="F1073" t="s">
        <v>8221</v>
      </c>
      <c r="G1073" t="s">
        <v>8224</v>
      </c>
      <c r="H1073" t="s">
        <v>8246</v>
      </c>
      <c r="I1073">
        <v>1349885289</v>
      </c>
      <c r="J1073">
        <v>1347293289</v>
      </c>
      <c r="K1073" t="b">
        <v>0</v>
      </c>
      <c r="L1073">
        <v>21</v>
      </c>
      <c r="M1073" t="b">
        <v>0</v>
      </c>
      <c r="N1073" t="s">
        <v>8270</v>
      </c>
      <c r="O1073" s="6">
        <f t="shared" si="96"/>
        <v>0.06</v>
      </c>
      <c r="P1073">
        <f t="shared" si="97"/>
        <v>87.14</v>
      </c>
      <c r="Q1073" t="str">
        <f t="shared" si="98"/>
        <v>film &amp; video</v>
      </c>
      <c r="R1073" t="str">
        <f t="shared" si="99"/>
        <v>animation</v>
      </c>
      <c r="S1073" s="9">
        <f t="shared" si="100"/>
        <v>41162.672326388885</v>
      </c>
      <c r="T1073" s="8">
        <f t="shared" si="101"/>
        <v>41192.672326388885</v>
      </c>
    </row>
    <row r="1074" spans="1:20" ht="43.2">
      <c r="A1074">
        <v>622</v>
      </c>
      <c r="B1074" s="3" t="s">
        <v>623</v>
      </c>
      <c r="C1074" s="3" t="s">
        <v>4732</v>
      </c>
      <c r="D1074">
        <v>6000</v>
      </c>
      <c r="E1074">
        <v>341</v>
      </c>
      <c r="F1074" t="s">
        <v>8220</v>
      </c>
      <c r="G1074" t="s">
        <v>8224</v>
      </c>
      <c r="H1074" t="s">
        <v>8246</v>
      </c>
      <c r="I1074">
        <v>1467398138</v>
      </c>
      <c r="J1074">
        <v>1465670138</v>
      </c>
      <c r="K1074" t="b">
        <v>0</v>
      </c>
      <c r="L1074">
        <v>9</v>
      </c>
      <c r="M1074" t="b">
        <v>0</v>
      </c>
      <c r="N1074" t="s">
        <v>8272</v>
      </c>
      <c r="O1074" s="6">
        <f t="shared" si="96"/>
        <v>0.06</v>
      </c>
      <c r="P1074">
        <f t="shared" si="97"/>
        <v>37.89</v>
      </c>
      <c r="Q1074" t="str">
        <f t="shared" si="98"/>
        <v>technology</v>
      </c>
      <c r="R1074" t="str">
        <f t="shared" si="99"/>
        <v>web</v>
      </c>
      <c r="S1074" s="9">
        <f t="shared" si="100"/>
        <v>42532.774745370371</v>
      </c>
      <c r="T1074" s="8">
        <f t="shared" si="101"/>
        <v>42552.774745370371</v>
      </c>
    </row>
    <row r="1075" spans="1:20" ht="43.2">
      <c r="A1075">
        <v>703</v>
      </c>
      <c r="B1075" s="3" t="s">
        <v>704</v>
      </c>
      <c r="C1075" s="3" t="s">
        <v>4813</v>
      </c>
      <c r="D1075">
        <v>15000</v>
      </c>
      <c r="E1075">
        <v>837</v>
      </c>
      <c r="F1075" t="s">
        <v>8221</v>
      </c>
      <c r="G1075" t="s">
        <v>8224</v>
      </c>
      <c r="H1075" t="s">
        <v>8246</v>
      </c>
      <c r="I1075">
        <v>1485905520</v>
      </c>
      <c r="J1075">
        <v>1481150949</v>
      </c>
      <c r="K1075" t="b">
        <v>0</v>
      </c>
      <c r="L1075">
        <v>7</v>
      </c>
      <c r="M1075" t="b">
        <v>0</v>
      </c>
      <c r="N1075" t="s">
        <v>8273</v>
      </c>
      <c r="O1075" s="6">
        <f t="shared" si="96"/>
        <v>0.06</v>
      </c>
      <c r="P1075">
        <f t="shared" si="97"/>
        <v>119.57</v>
      </c>
      <c r="Q1075" t="str">
        <f t="shared" si="98"/>
        <v>technology</v>
      </c>
      <c r="R1075" t="str">
        <f t="shared" si="99"/>
        <v>wearables</v>
      </c>
      <c r="S1075" s="9">
        <f t="shared" si="100"/>
        <v>42711.950798611113</v>
      </c>
      <c r="T1075" s="8">
        <f t="shared" si="101"/>
        <v>42766.98055555555</v>
      </c>
    </row>
    <row r="1076" spans="1:20" ht="43.2">
      <c r="A1076">
        <v>915</v>
      </c>
      <c r="B1076" s="3" t="s">
        <v>916</v>
      </c>
      <c r="C1076" s="3" t="s">
        <v>5025</v>
      </c>
      <c r="D1076">
        <v>6500</v>
      </c>
      <c r="E1076">
        <v>375</v>
      </c>
      <c r="F1076" t="s">
        <v>8221</v>
      </c>
      <c r="G1076" t="s">
        <v>8224</v>
      </c>
      <c r="H1076" t="s">
        <v>8246</v>
      </c>
      <c r="I1076">
        <v>1330577940</v>
      </c>
      <c r="J1076">
        <v>1327853914</v>
      </c>
      <c r="K1076" t="b">
        <v>0</v>
      </c>
      <c r="L1076">
        <v>9</v>
      </c>
      <c r="M1076" t="b">
        <v>0</v>
      </c>
      <c r="N1076" t="s">
        <v>8278</v>
      </c>
      <c r="O1076" s="6">
        <f t="shared" si="96"/>
        <v>0.06</v>
      </c>
      <c r="P1076">
        <f t="shared" si="97"/>
        <v>41.67</v>
      </c>
      <c r="Q1076" t="str">
        <f t="shared" si="98"/>
        <v>music</v>
      </c>
      <c r="R1076" t="str">
        <f t="shared" si="99"/>
        <v>jazz</v>
      </c>
      <c r="S1076" s="9">
        <f t="shared" si="100"/>
        <v>40937.679560185185</v>
      </c>
      <c r="T1076" s="8">
        <f t="shared" si="101"/>
        <v>40969.207638888889</v>
      </c>
    </row>
    <row r="1077" spans="1:20" ht="43.2">
      <c r="A1077">
        <v>933</v>
      </c>
      <c r="B1077" s="3" t="s">
        <v>934</v>
      </c>
      <c r="C1077" s="3" t="s">
        <v>5043</v>
      </c>
      <c r="D1077">
        <v>2000</v>
      </c>
      <c r="E1077">
        <v>120</v>
      </c>
      <c r="F1077" t="s">
        <v>8221</v>
      </c>
      <c r="G1077" t="s">
        <v>8224</v>
      </c>
      <c r="H1077" t="s">
        <v>8246</v>
      </c>
      <c r="I1077">
        <v>1399867409</v>
      </c>
      <c r="J1077">
        <v>1394683409</v>
      </c>
      <c r="K1077" t="b">
        <v>0</v>
      </c>
      <c r="L1077">
        <v>2</v>
      </c>
      <c r="M1077" t="b">
        <v>0</v>
      </c>
      <c r="N1077" t="s">
        <v>8278</v>
      </c>
      <c r="O1077" s="6">
        <f t="shared" si="96"/>
        <v>0.06</v>
      </c>
      <c r="P1077">
        <f t="shared" si="97"/>
        <v>60</v>
      </c>
      <c r="Q1077" t="str">
        <f t="shared" si="98"/>
        <v>music</v>
      </c>
      <c r="R1077" t="str">
        <f t="shared" si="99"/>
        <v>jazz</v>
      </c>
      <c r="S1077" s="9">
        <f t="shared" si="100"/>
        <v>41711.169085648144</v>
      </c>
      <c r="T1077" s="8">
        <f t="shared" si="101"/>
        <v>41771.169085648144</v>
      </c>
    </row>
    <row r="1078" spans="1:20" ht="43.2">
      <c r="A1078">
        <v>955</v>
      </c>
      <c r="B1078" s="3" t="s">
        <v>956</v>
      </c>
      <c r="C1078" s="3" t="s">
        <v>5065</v>
      </c>
      <c r="D1078">
        <v>300000</v>
      </c>
      <c r="E1078">
        <v>16984</v>
      </c>
      <c r="F1078" t="s">
        <v>8221</v>
      </c>
      <c r="G1078" t="s">
        <v>8224</v>
      </c>
      <c r="H1078" t="s">
        <v>8246</v>
      </c>
      <c r="I1078">
        <v>1473750300</v>
      </c>
      <c r="J1078">
        <v>1470294300</v>
      </c>
      <c r="K1078" t="b">
        <v>0</v>
      </c>
      <c r="L1078">
        <v>93</v>
      </c>
      <c r="M1078" t="b">
        <v>0</v>
      </c>
      <c r="N1078" t="s">
        <v>8273</v>
      </c>
      <c r="O1078" s="6">
        <f t="shared" si="96"/>
        <v>0.06</v>
      </c>
      <c r="P1078">
        <f t="shared" si="97"/>
        <v>182.62</v>
      </c>
      <c r="Q1078" t="str">
        <f t="shared" si="98"/>
        <v>technology</v>
      </c>
      <c r="R1078" t="str">
        <f t="shared" si="99"/>
        <v>wearables</v>
      </c>
      <c r="S1078" s="9">
        <f t="shared" si="100"/>
        <v>42586.295138888891</v>
      </c>
      <c r="T1078" s="8">
        <f t="shared" si="101"/>
        <v>42626.295138888891</v>
      </c>
    </row>
    <row r="1079" spans="1:20" ht="43.2">
      <c r="A1079">
        <v>985</v>
      </c>
      <c r="B1079" s="3" t="s">
        <v>986</v>
      </c>
      <c r="C1079" s="3" t="s">
        <v>5095</v>
      </c>
      <c r="D1079">
        <v>30000</v>
      </c>
      <c r="E1079">
        <v>1888</v>
      </c>
      <c r="F1079" t="s">
        <v>8221</v>
      </c>
      <c r="G1079" t="s">
        <v>8236</v>
      </c>
      <c r="H1079" t="s">
        <v>8249</v>
      </c>
      <c r="I1079">
        <v>1451602800</v>
      </c>
      <c r="J1079">
        <v>1449011610</v>
      </c>
      <c r="K1079" t="b">
        <v>0</v>
      </c>
      <c r="L1079">
        <v>23</v>
      </c>
      <c r="M1079" t="b">
        <v>0</v>
      </c>
      <c r="N1079" t="s">
        <v>8273</v>
      </c>
      <c r="O1079" s="6">
        <f t="shared" si="96"/>
        <v>0.06</v>
      </c>
      <c r="P1079">
        <f t="shared" si="97"/>
        <v>82.09</v>
      </c>
      <c r="Q1079" t="str">
        <f t="shared" si="98"/>
        <v>technology</v>
      </c>
      <c r="R1079" t="str">
        <f t="shared" si="99"/>
        <v>wearables</v>
      </c>
      <c r="S1079" s="9">
        <f t="shared" si="100"/>
        <v>42339.967708333337</v>
      </c>
      <c r="T1079" s="8">
        <f t="shared" si="101"/>
        <v>42369.958333333328</v>
      </c>
    </row>
    <row r="1080" spans="1:20" ht="43.2">
      <c r="A1080">
        <v>1006</v>
      </c>
      <c r="B1080" s="3" t="s">
        <v>1007</v>
      </c>
      <c r="C1080" s="3" t="s">
        <v>5116</v>
      </c>
      <c r="D1080">
        <v>4000</v>
      </c>
      <c r="E1080">
        <v>234</v>
      </c>
      <c r="F1080" t="s">
        <v>8220</v>
      </c>
      <c r="G1080" t="s">
        <v>8224</v>
      </c>
      <c r="H1080" t="s">
        <v>8246</v>
      </c>
      <c r="I1080">
        <v>1418368260</v>
      </c>
      <c r="J1080">
        <v>1417654672</v>
      </c>
      <c r="K1080" t="b">
        <v>0</v>
      </c>
      <c r="L1080">
        <v>8</v>
      </c>
      <c r="M1080" t="b">
        <v>0</v>
      </c>
      <c r="N1080" t="s">
        <v>8273</v>
      </c>
      <c r="O1080" s="6">
        <f t="shared" si="96"/>
        <v>0.06</v>
      </c>
      <c r="P1080">
        <f t="shared" si="97"/>
        <v>29.25</v>
      </c>
      <c r="Q1080" t="str">
        <f t="shared" si="98"/>
        <v>technology</v>
      </c>
      <c r="R1080" t="str">
        <f t="shared" si="99"/>
        <v>wearables</v>
      </c>
      <c r="S1080" s="9">
        <f t="shared" si="100"/>
        <v>41977.040185185186</v>
      </c>
      <c r="T1080" s="8">
        <f t="shared" si="101"/>
        <v>41985.299305555556</v>
      </c>
    </row>
    <row r="1081" spans="1:20" ht="57.6">
      <c r="A1081">
        <v>1074</v>
      </c>
      <c r="B1081" s="3" t="s">
        <v>1075</v>
      </c>
      <c r="C1081" s="3" t="s">
        <v>5184</v>
      </c>
      <c r="D1081">
        <v>54000</v>
      </c>
      <c r="E1081">
        <v>3407</v>
      </c>
      <c r="F1081" t="s">
        <v>8221</v>
      </c>
      <c r="G1081" t="s">
        <v>8224</v>
      </c>
      <c r="H1081" t="s">
        <v>8246</v>
      </c>
      <c r="I1081">
        <v>1388808545</v>
      </c>
      <c r="J1081">
        <v>1386216545</v>
      </c>
      <c r="K1081" t="b">
        <v>0</v>
      </c>
      <c r="L1081">
        <v>30</v>
      </c>
      <c r="M1081" t="b">
        <v>0</v>
      </c>
      <c r="N1081" t="s">
        <v>8282</v>
      </c>
      <c r="O1081" s="6">
        <f t="shared" si="96"/>
        <v>0.06</v>
      </c>
      <c r="P1081">
        <f t="shared" si="97"/>
        <v>113.57</v>
      </c>
      <c r="Q1081" t="str">
        <f t="shared" si="98"/>
        <v>games</v>
      </c>
      <c r="R1081" t="str">
        <f t="shared" si="99"/>
        <v>video games</v>
      </c>
      <c r="S1081" s="9">
        <f t="shared" si="100"/>
        <v>41613.172974537039</v>
      </c>
      <c r="T1081" s="8">
        <f t="shared" si="101"/>
        <v>41643.172974537039</v>
      </c>
    </row>
    <row r="1082" spans="1:20" ht="43.2">
      <c r="A1082">
        <v>1136</v>
      </c>
      <c r="B1082" s="3" t="s">
        <v>1137</v>
      </c>
      <c r="C1082" s="3" t="s">
        <v>5246</v>
      </c>
      <c r="D1082">
        <v>4190</v>
      </c>
      <c r="E1082">
        <v>270</v>
      </c>
      <c r="F1082" t="s">
        <v>8221</v>
      </c>
      <c r="G1082" t="s">
        <v>8230</v>
      </c>
      <c r="H1082" t="s">
        <v>8249</v>
      </c>
      <c r="I1082">
        <v>1450541229</v>
      </c>
      <c r="J1082">
        <v>1447949229</v>
      </c>
      <c r="K1082" t="b">
        <v>0</v>
      </c>
      <c r="L1082">
        <v>6</v>
      </c>
      <c r="M1082" t="b">
        <v>0</v>
      </c>
      <c r="N1082" t="s">
        <v>8283</v>
      </c>
      <c r="O1082" s="6">
        <f t="shared" ref="O1082:O1145" si="102">ROUND((E1082/D1082),2)</f>
        <v>0.06</v>
      </c>
      <c r="P1082">
        <f t="shared" ref="P1082:P1145" si="103">IF(L1082&gt;0,ROUND(E1082/L1082,2),0)</f>
        <v>45</v>
      </c>
      <c r="Q1082" t="str">
        <f t="shared" ref="Q1082:Q1145" si="104">LEFT(N1082, SEARCH("/",N1082,1)-1)</f>
        <v>games</v>
      </c>
      <c r="R1082" t="str">
        <f t="shared" ref="R1082:R1145" si="105">RIGHT(N1082,LEN(N1082)-SEARCH("/",N1082,1))</f>
        <v>mobile games</v>
      </c>
      <c r="S1082" s="9">
        <f t="shared" ref="S1082:S1145" si="106">(J1082/86400)+DATE(1970,1,1)</f>
        <v>42327.671631944446</v>
      </c>
      <c r="T1082" s="8">
        <f t="shared" ref="T1082:T1145" si="107">(I1082/86400)+DATE(1970,1,1)</f>
        <v>42357.671631944446</v>
      </c>
    </row>
    <row r="1083" spans="1:20">
      <c r="A1083">
        <v>1152</v>
      </c>
      <c r="B1083" s="3" t="s">
        <v>1153</v>
      </c>
      <c r="C1083" s="3" t="s">
        <v>5262</v>
      </c>
      <c r="D1083">
        <v>16000</v>
      </c>
      <c r="E1083">
        <v>911</v>
      </c>
      <c r="F1083" t="s">
        <v>8221</v>
      </c>
      <c r="G1083" t="s">
        <v>8224</v>
      </c>
      <c r="H1083" t="s">
        <v>8246</v>
      </c>
      <c r="I1083">
        <v>1431709312</v>
      </c>
      <c r="J1083">
        <v>1429117312</v>
      </c>
      <c r="K1083" t="b">
        <v>0</v>
      </c>
      <c r="L1083">
        <v>15</v>
      </c>
      <c r="M1083" t="b">
        <v>0</v>
      </c>
      <c r="N1083" t="s">
        <v>8284</v>
      </c>
      <c r="O1083" s="6">
        <f t="shared" si="102"/>
        <v>0.06</v>
      </c>
      <c r="P1083">
        <f t="shared" si="103"/>
        <v>60.73</v>
      </c>
      <c r="Q1083" t="str">
        <f t="shared" si="104"/>
        <v>food</v>
      </c>
      <c r="R1083" t="str">
        <f t="shared" si="105"/>
        <v>food trucks</v>
      </c>
      <c r="S1083" s="9">
        <f t="shared" si="106"/>
        <v>42109.709629629629</v>
      </c>
      <c r="T1083" s="8">
        <f t="shared" si="107"/>
        <v>42139.709629629629</v>
      </c>
    </row>
    <row r="1084" spans="1:20" ht="43.2">
      <c r="A1084">
        <v>1168</v>
      </c>
      <c r="B1084" s="3" t="s">
        <v>1169</v>
      </c>
      <c r="C1084" s="3" t="s">
        <v>5278</v>
      </c>
      <c r="D1084">
        <v>18000</v>
      </c>
      <c r="E1084">
        <v>1020</v>
      </c>
      <c r="F1084" t="s">
        <v>8221</v>
      </c>
      <c r="G1084" t="s">
        <v>8224</v>
      </c>
      <c r="H1084" t="s">
        <v>8246</v>
      </c>
      <c r="I1084">
        <v>1474507065</v>
      </c>
      <c r="J1084">
        <v>1471915065</v>
      </c>
      <c r="K1084" t="b">
        <v>0</v>
      </c>
      <c r="L1084">
        <v>3</v>
      </c>
      <c r="M1084" t="b">
        <v>0</v>
      </c>
      <c r="N1084" t="s">
        <v>8284</v>
      </c>
      <c r="O1084" s="6">
        <f t="shared" si="102"/>
        <v>0.06</v>
      </c>
      <c r="P1084">
        <f t="shared" si="103"/>
        <v>340</v>
      </c>
      <c r="Q1084" t="str">
        <f t="shared" si="104"/>
        <v>food</v>
      </c>
      <c r="R1084" t="str">
        <f t="shared" si="105"/>
        <v>food trucks</v>
      </c>
      <c r="S1084" s="9">
        <f t="shared" si="106"/>
        <v>42605.053993055553</v>
      </c>
      <c r="T1084" s="8">
        <f t="shared" si="107"/>
        <v>42635.053993055553</v>
      </c>
    </row>
    <row r="1085" spans="1:20" ht="43.2">
      <c r="A1085">
        <v>1174</v>
      </c>
      <c r="B1085" s="3" t="s">
        <v>1175</v>
      </c>
      <c r="C1085" s="3" t="s">
        <v>5284</v>
      </c>
      <c r="D1085">
        <v>15000</v>
      </c>
      <c r="E1085">
        <v>886</v>
      </c>
      <c r="F1085" t="s">
        <v>8221</v>
      </c>
      <c r="G1085" t="s">
        <v>8224</v>
      </c>
      <c r="H1085" t="s">
        <v>8246</v>
      </c>
      <c r="I1085">
        <v>1462738327</v>
      </c>
      <c r="J1085">
        <v>1460146327</v>
      </c>
      <c r="K1085" t="b">
        <v>0</v>
      </c>
      <c r="L1085">
        <v>19</v>
      </c>
      <c r="M1085" t="b">
        <v>0</v>
      </c>
      <c r="N1085" t="s">
        <v>8284</v>
      </c>
      <c r="O1085" s="6">
        <f t="shared" si="102"/>
        <v>0.06</v>
      </c>
      <c r="P1085">
        <f t="shared" si="103"/>
        <v>46.63</v>
      </c>
      <c r="Q1085" t="str">
        <f t="shared" si="104"/>
        <v>food</v>
      </c>
      <c r="R1085" t="str">
        <f t="shared" si="105"/>
        <v>food trucks</v>
      </c>
      <c r="S1085" s="9">
        <f t="shared" si="106"/>
        <v>42468.84174768519</v>
      </c>
      <c r="T1085" s="8">
        <f t="shared" si="107"/>
        <v>42498.84174768519</v>
      </c>
    </row>
    <row r="1086" spans="1:20" ht="57.6">
      <c r="A1086">
        <v>1317</v>
      </c>
      <c r="B1086" s="3" t="s">
        <v>1318</v>
      </c>
      <c r="C1086" s="3" t="s">
        <v>5427</v>
      </c>
      <c r="D1086">
        <v>200000</v>
      </c>
      <c r="E1086">
        <v>11467</v>
      </c>
      <c r="F1086" t="s">
        <v>8220</v>
      </c>
      <c r="G1086" t="s">
        <v>8232</v>
      </c>
      <c r="H1086" t="s">
        <v>8253</v>
      </c>
      <c r="I1086">
        <v>1469109600</v>
      </c>
      <c r="J1086">
        <v>1464586746</v>
      </c>
      <c r="K1086" t="b">
        <v>0</v>
      </c>
      <c r="L1086">
        <v>19</v>
      </c>
      <c r="M1086" t="b">
        <v>0</v>
      </c>
      <c r="N1086" t="s">
        <v>8273</v>
      </c>
      <c r="O1086" s="6">
        <f t="shared" si="102"/>
        <v>0.06</v>
      </c>
      <c r="P1086">
        <f t="shared" si="103"/>
        <v>603.53</v>
      </c>
      <c r="Q1086" t="str">
        <f t="shared" si="104"/>
        <v>technology</v>
      </c>
      <c r="R1086" t="str">
        <f t="shared" si="105"/>
        <v>wearables</v>
      </c>
      <c r="S1086" s="9">
        <f t="shared" si="106"/>
        <v>42520.235486111109</v>
      </c>
      <c r="T1086" s="8">
        <f t="shared" si="107"/>
        <v>42572.583333333328</v>
      </c>
    </row>
    <row r="1087" spans="1:20" ht="43.2">
      <c r="A1087">
        <v>1720</v>
      </c>
      <c r="B1087" s="3" t="s">
        <v>1721</v>
      </c>
      <c r="C1087" s="3" t="s">
        <v>5830</v>
      </c>
      <c r="D1087">
        <v>4000</v>
      </c>
      <c r="E1087">
        <v>225</v>
      </c>
      <c r="F1087" t="s">
        <v>8221</v>
      </c>
      <c r="G1087" t="s">
        <v>8224</v>
      </c>
      <c r="H1087" t="s">
        <v>8246</v>
      </c>
      <c r="I1087">
        <v>1415562471</v>
      </c>
      <c r="J1087">
        <v>1412966871</v>
      </c>
      <c r="K1087" t="b">
        <v>0</v>
      </c>
      <c r="L1087">
        <v>8</v>
      </c>
      <c r="M1087" t="b">
        <v>0</v>
      </c>
      <c r="N1087" t="s">
        <v>8293</v>
      </c>
      <c r="O1087" s="6">
        <f t="shared" si="102"/>
        <v>0.06</v>
      </c>
      <c r="P1087">
        <f t="shared" si="103"/>
        <v>28.13</v>
      </c>
      <c r="Q1087" t="str">
        <f t="shared" si="104"/>
        <v>music</v>
      </c>
      <c r="R1087" t="str">
        <f t="shared" si="105"/>
        <v>faith</v>
      </c>
      <c r="S1087" s="9">
        <f t="shared" si="106"/>
        <v>41922.783229166671</v>
      </c>
      <c r="T1087" s="8">
        <f t="shared" si="107"/>
        <v>41952.824895833335</v>
      </c>
    </row>
    <row r="1088" spans="1:20" ht="43.2">
      <c r="A1088">
        <v>1773</v>
      </c>
      <c r="B1088" s="3" t="s">
        <v>1774</v>
      </c>
      <c r="C1088" s="3" t="s">
        <v>5883</v>
      </c>
      <c r="D1088">
        <v>30000</v>
      </c>
      <c r="E1088">
        <v>1877</v>
      </c>
      <c r="F1088" t="s">
        <v>8221</v>
      </c>
      <c r="G1088" t="s">
        <v>8224</v>
      </c>
      <c r="H1088" t="s">
        <v>8246</v>
      </c>
      <c r="I1088">
        <v>1421691298</v>
      </c>
      <c r="J1088">
        <v>1417803298</v>
      </c>
      <c r="K1088" t="b">
        <v>1</v>
      </c>
      <c r="L1088">
        <v>19</v>
      </c>
      <c r="M1088" t="b">
        <v>0</v>
      </c>
      <c r="N1088" t="s">
        <v>8285</v>
      </c>
      <c r="O1088" s="6">
        <f t="shared" si="102"/>
        <v>0.06</v>
      </c>
      <c r="P1088">
        <f t="shared" si="103"/>
        <v>98.79</v>
      </c>
      <c r="Q1088" t="str">
        <f t="shared" si="104"/>
        <v>photography</v>
      </c>
      <c r="R1088" t="str">
        <f t="shared" si="105"/>
        <v>photobooks</v>
      </c>
      <c r="S1088" s="9">
        <f t="shared" si="106"/>
        <v>41978.760393518518</v>
      </c>
      <c r="T1088" s="8">
        <f t="shared" si="107"/>
        <v>42023.760393518518</v>
      </c>
    </row>
    <row r="1089" spans="1:20" ht="43.2">
      <c r="A1089">
        <v>2142</v>
      </c>
      <c r="B1089" s="3" t="s">
        <v>2143</v>
      </c>
      <c r="C1089" s="3" t="s">
        <v>6252</v>
      </c>
      <c r="D1089">
        <v>10500</v>
      </c>
      <c r="E1089">
        <v>601</v>
      </c>
      <c r="F1089" t="s">
        <v>8221</v>
      </c>
      <c r="G1089" t="s">
        <v>8236</v>
      </c>
      <c r="H1089" t="s">
        <v>8249</v>
      </c>
      <c r="I1089">
        <v>1451494210</v>
      </c>
      <c r="J1089">
        <v>1449075010</v>
      </c>
      <c r="K1089" t="b">
        <v>0</v>
      </c>
      <c r="L1089">
        <v>12</v>
      </c>
      <c r="M1089" t="b">
        <v>0</v>
      </c>
      <c r="N1089" t="s">
        <v>8282</v>
      </c>
      <c r="O1089" s="6">
        <f t="shared" si="102"/>
        <v>0.06</v>
      </c>
      <c r="P1089">
        <f t="shared" si="103"/>
        <v>50.08</v>
      </c>
      <c r="Q1089" t="str">
        <f t="shared" si="104"/>
        <v>games</v>
      </c>
      <c r="R1089" t="str">
        <f t="shared" si="105"/>
        <v>video games</v>
      </c>
      <c r="S1089" s="9">
        <f t="shared" si="106"/>
        <v>42340.701504629629</v>
      </c>
      <c r="T1089" s="8">
        <f t="shared" si="107"/>
        <v>42368.701504629629</v>
      </c>
    </row>
    <row r="1090" spans="1:20" ht="43.2">
      <c r="A1090">
        <v>2597</v>
      </c>
      <c r="B1090" s="3" t="s">
        <v>2597</v>
      </c>
      <c r="C1090" s="3" t="s">
        <v>6707</v>
      </c>
      <c r="D1090">
        <v>1500</v>
      </c>
      <c r="E1090">
        <v>85</v>
      </c>
      <c r="F1090" t="s">
        <v>8221</v>
      </c>
      <c r="G1090" t="s">
        <v>8225</v>
      </c>
      <c r="H1090" t="s">
        <v>8247</v>
      </c>
      <c r="I1090">
        <v>1466323917</v>
      </c>
      <c r="J1090">
        <v>1463731917</v>
      </c>
      <c r="K1090" t="b">
        <v>0</v>
      </c>
      <c r="L1090">
        <v>7</v>
      </c>
      <c r="M1090" t="b">
        <v>0</v>
      </c>
      <c r="N1090" t="s">
        <v>8284</v>
      </c>
      <c r="O1090" s="6">
        <f t="shared" si="102"/>
        <v>0.06</v>
      </c>
      <c r="P1090">
        <f t="shared" si="103"/>
        <v>12.14</v>
      </c>
      <c r="Q1090" t="str">
        <f t="shared" si="104"/>
        <v>food</v>
      </c>
      <c r="R1090" t="str">
        <f t="shared" si="105"/>
        <v>food trucks</v>
      </c>
      <c r="S1090" s="9">
        <f t="shared" si="106"/>
        <v>42510.341631944444</v>
      </c>
      <c r="T1090" s="8">
        <f t="shared" si="107"/>
        <v>42540.341631944444</v>
      </c>
    </row>
    <row r="1091" spans="1:20" ht="43.2">
      <c r="A1091">
        <v>2670</v>
      </c>
      <c r="B1091" s="3" t="s">
        <v>2670</v>
      </c>
      <c r="C1091" s="3" t="s">
        <v>6780</v>
      </c>
      <c r="D1091">
        <v>38888</v>
      </c>
      <c r="E1091">
        <v>2495</v>
      </c>
      <c r="F1091" t="s">
        <v>8221</v>
      </c>
      <c r="G1091" t="s">
        <v>8226</v>
      </c>
      <c r="H1091" t="s">
        <v>8248</v>
      </c>
      <c r="I1091">
        <v>1406593780</v>
      </c>
      <c r="J1091">
        <v>1404174580</v>
      </c>
      <c r="K1091" t="b">
        <v>1</v>
      </c>
      <c r="L1091">
        <v>60</v>
      </c>
      <c r="M1091" t="b">
        <v>0</v>
      </c>
      <c r="N1091" t="s">
        <v>8302</v>
      </c>
      <c r="O1091" s="6">
        <f t="shared" si="102"/>
        <v>0.06</v>
      </c>
      <c r="P1091">
        <f t="shared" si="103"/>
        <v>41.58</v>
      </c>
      <c r="Q1091" t="str">
        <f t="shared" si="104"/>
        <v>technology</v>
      </c>
      <c r="R1091" t="str">
        <f t="shared" si="105"/>
        <v>makerspaces</v>
      </c>
      <c r="S1091" s="9">
        <f t="shared" si="106"/>
        <v>41821.020601851851</v>
      </c>
      <c r="T1091" s="8">
        <f t="shared" si="107"/>
        <v>41849.020601851851</v>
      </c>
    </row>
    <row r="1092" spans="1:20" ht="57.6">
      <c r="A1092">
        <v>2696</v>
      </c>
      <c r="B1092" s="3" t="s">
        <v>2696</v>
      </c>
      <c r="C1092" s="3" t="s">
        <v>6806</v>
      </c>
      <c r="D1092">
        <v>60000</v>
      </c>
      <c r="E1092">
        <v>3390</v>
      </c>
      <c r="F1092" t="s">
        <v>8221</v>
      </c>
      <c r="G1092" t="s">
        <v>8224</v>
      </c>
      <c r="H1092" t="s">
        <v>8246</v>
      </c>
      <c r="I1092">
        <v>1419538560</v>
      </c>
      <c r="J1092">
        <v>1416600960</v>
      </c>
      <c r="K1092" t="b">
        <v>0</v>
      </c>
      <c r="L1092">
        <v>38</v>
      </c>
      <c r="M1092" t="b">
        <v>0</v>
      </c>
      <c r="N1092" t="s">
        <v>8284</v>
      </c>
      <c r="O1092" s="6">
        <f t="shared" si="102"/>
        <v>0.06</v>
      </c>
      <c r="P1092">
        <f t="shared" si="103"/>
        <v>89.21</v>
      </c>
      <c r="Q1092" t="str">
        <f t="shared" si="104"/>
        <v>food</v>
      </c>
      <c r="R1092" t="str">
        <f t="shared" si="105"/>
        <v>food trucks</v>
      </c>
      <c r="S1092" s="9">
        <f t="shared" si="106"/>
        <v>41964.844444444447</v>
      </c>
      <c r="T1092" s="8">
        <f t="shared" si="107"/>
        <v>41998.844444444447</v>
      </c>
    </row>
    <row r="1093" spans="1:20" ht="72">
      <c r="A1093">
        <v>3640</v>
      </c>
      <c r="B1093" s="3" t="s">
        <v>3638</v>
      </c>
      <c r="C1093" s="3" t="s">
        <v>7750</v>
      </c>
      <c r="D1093">
        <v>1000</v>
      </c>
      <c r="E1093">
        <v>55</v>
      </c>
      <c r="F1093" t="s">
        <v>8221</v>
      </c>
      <c r="G1093" t="s">
        <v>8224</v>
      </c>
      <c r="H1093" t="s">
        <v>8246</v>
      </c>
      <c r="I1093">
        <v>1431283530</v>
      </c>
      <c r="J1093">
        <v>1428691530</v>
      </c>
      <c r="K1093" t="b">
        <v>0</v>
      </c>
      <c r="L1093">
        <v>3</v>
      </c>
      <c r="M1093" t="b">
        <v>0</v>
      </c>
      <c r="N1093" t="s">
        <v>8305</v>
      </c>
      <c r="O1093" s="6">
        <f t="shared" si="102"/>
        <v>0.06</v>
      </c>
      <c r="P1093">
        <f t="shared" si="103"/>
        <v>18.329999999999998</v>
      </c>
      <c r="Q1093" t="str">
        <f t="shared" si="104"/>
        <v>theater</v>
      </c>
      <c r="R1093" t="str">
        <f t="shared" si="105"/>
        <v>musical</v>
      </c>
      <c r="S1093" s="9">
        <f t="shared" si="106"/>
        <v>42104.781597222223</v>
      </c>
      <c r="T1093" s="8">
        <f t="shared" si="107"/>
        <v>42134.781597222223</v>
      </c>
    </row>
    <row r="1094" spans="1:20" ht="43.2">
      <c r="A1094">
        <v>3647</v>
      </c>
      <c r="B1094" s="3" t="s">
        <v>3645</v>
      </c>
      <c r="C1094" s="3" t="s">
        <v>7757</v>
      </c>
      <c r="D1094">
        <v>500</v>
      </c>
      <c r="E1094">
        <v>30</v>
      </c>
      <c r="F1094" t="s">
        <v>8221</v>
      </c>
      <c r="G1094" t="s">
        <v>8225</v>
      </c>
      <c r="H1094" t="s">
        <v>8247</v>
      </c>
      <c r="I1094">
        <v>1475258327</v>
      </c>
      <c r="J1094">
        <v>1471370327</v>
      </c>
      <c r="K1094" t="b">
        <v>0</v>
      </c>
      <c r="L1094">
        <v>2</v>
      </c>
      <c r="M1094" t="b">
        <v>0</v>
      </c>
      <c r="N1094" t="s">
        <v>8305</v>
      </c>
      <c r="O1094" s="6">
        <f t="shared" si="102"/>
        <v>0.06</v>
      </c>
      <c r="P1094">
        <f t="shared" si="103"/>
        <v>15</v>
      </c>
      <c r="Q1094" t="str">
        <f t="shared" si="104"/>
        <v>theater</v>
      </c>
      <c r="R1094" t="str">
        <f t="shared" si="105"/>
        <v>musical</v>
      </c>
      <c r="S1094" s="9">
        <f t="shared" si="106"/>
        <v>42598.749155092592</v>
      </c>
      <c r="T1094" s="8">
        <f t="shared" si="107"/>
        <v>42643.749155092592</v>
      </c>
    </row>
    <row r="1095" spans="1:20" ht="43.2">
      <c r="A1095">
        <v>3964</v>
      </c>
      <c r="B1095" s="3" t="s">
        <v>3961</v>
      </c>
      <c r="C1095" s="3" t="s">
        <v>8071</v>
      </c>
      <c r="D1095">
        <v>2000</v>
      </c>
      <c r="E1095">
        <v>126</v>
      </c>
      <c r="F1095" t="s">
        <v>8221</v>
      </c>
      <c r="G1095" t="s">
        <v>8224</v>
      </c>
      <c r="H1095" t="s">
        <v>8246</v>
      </c>
      <c r="I1095">
        <v>1429460386</v>
      </c>
      <c r="J1095">
        <v>1424279986</v>
      </c>
      <c r="K1095" t="b">
        <v>0</v>
      </c>
      <c r="L1095">
        <v>3</v>
      </c>
      <c r="M1095" t="b">
        <v>0</v>
      </c>
      <c r="N1095" t="s">
        <v>8271</v>
      </c>
      <c r="O1095" s="6">
        <f t="shared" si="102"/>
        <v>0.06</v>
      </c>
      <c r="P1095">
        <f t="shared" si="103"/>
        <v>42</v>
      </c>
      <c r="Q1095" t="str">
        <f t="shared" si="104"/>
        <v>theater</v>
      </c>
      <c r="R1095" t="str">
        <f t="shared" si="105"/>
        <v>plays</v>
      </c>
      <c r="S1095" s="9">
        <f t="shared" si="106"/>
        <v>42053.722060185188</v>
      </c>
      <c r="T1095" s="8">
        <f t="shared" si="107"/>
        <v>42113.680393518516</v>
      </c>
    </row>
    <row r="1096" spans="1:20" ht="43.2">
      <c r="A1096">
        <v>3984</v>
      </c>
      <c r="B1096" s="3" t="s">
        <v>3980</v>
      </c>
      <c r="C1096" s="3" t="s">
        <v>8090</v>
      </c>
      <c r="D1096">
        <v>1500</v>
      </c>
      <c r="E1096">
        <v>95</v>
      </c>
      <c r="F1096" t="s">
        <v>8221</v>
      </c>
      <c r="G1096" t="s">
        <v>8225</v>
      </c>
      <c r="H1096" t="s">
        <v>8247</v>
      </c>
      <c r="I1096">
        <v>1415404800</v>
      </c>
      <c r="J1096">
        <v>1412809644</v>
      </c>
      <c r="K1096" t="b">
        <v>0</v>
      </c>
      <c r="L1096">
        <v>10</v>
      </c>
      <c r="M1096" t="b">
        <v>0</v>
      </c>
      <c r="N1096" t="s">
        <v>8271</v>
      </c>
      <c r="O1096" s="6">
        <f t="shared" si="102"/>
        <v>0.06</v>
      </c>
      <c r="P1096">
        <f t="shared" si="103"/>
        <v>9.5</v>
      </c>
      <c r="Q1096" t="str">
        <f t="shared" si="104"/>
        <v>theater</v>
      </c>
      <c r="R1096" t="str">
        <f t="shared" si="105"/>
        <v>plays</v>
      </c>
      <c r="S1096" s="9">
        <f t="shared" si="106"/>
        <v>41920.963472222225</v>
      </c>
      <c r="T1096" s="8">
        <f t="shared" si="107"/>
        <v>41951</v>
      </c>
    </row>
    <row r="1097" spans="1:20" ht="43.2">
      <c r="A1097">
        <v>4008</v>
      </c>
      <c r="B1097" s="3" t="s">
        <v>4004</v>
      </c>
      <c r="C1097" s="3" t="s">
        <v>8113</v>
      </c>
      <c r="D1097">
        <v>1000</v>
      </c>
      <c r="E1097">
        <v>60</v>
      </c>
      <c r="F1097" t="s">
        <v>8221</v>
      </c>
      <c r="G1097" t="s">
        <v>8225</v>
      </c>
      <c r="H1097" t="s">
        <v>8247</v>
      </c>
      <c r="I1097">
        <v>1437606507</v>
      </c>
      <c r="J1097">
        <v>1435014507</v>
      </c>
      <c r="K1097" t="b">
        <v>0</v>
      </c>
      <c r="L1097">
        <v>4</v>
      </c>
      <c r="M1097" t="b">
        <v>0</v>
      </c>
      <c r="N1097" t="s">
        <v>8271</v>
      </c>
      <c r="O1097" s="6">
        <f t="shared" si="102"/>
        <v>0.06</v>
      </c>
      <c r="P1097">
        <f t="shared" si="103"/>
        <v>15</v>
      </c>
      <c r="Q1097" t="str">
        <f t="shared" si="104"/>
        <v>theater</v>
      </c>
      <c r="R1097" t="str">
        <f t="shared" si="105"/>
        <v>plays</v>
      </c>
      <c r="S1097" s="9">
        <f t="shared" si="106"/>
        <v>42177.964201388888</v>
      </c>
      <c r="T1097" s="8">
        <f t="shared" si="107"/>
        <v>42207.964201388888</v>
      </c>
    </row>
    <row r="1098" spans="1:20" ht="57.6">
      <c r="A1098">
        <v>156</v>
      </c>
      <c r="B1098" s="3" t="s">
        <v>158</v>
      </c>
      <c r="C1098" s="3" t="s">
        <v>4266</v>
      </c>
      <c r="D1098">
        <v>35000</v>
      </c>
      <c r="E1098">
        <v>1785</v>
      </c>
      <c r="F1098" t="s">
        <v>8220</v>
      </c>
      <c r="G1098" t="s">
        <v>8229</v>
      </c>
      <c r="H1098" t="s">
        <v>8251</v>
      </c>
      <c r="I1098">
        <v>1407034796</v>
      </c>
      <c r="J1098">
        <v>1401850796</v>
      </c>
      <c r="K1098" t="b">
        <v>0</v>
      </c>
      <c r="L1098">
        <v>15</v>
      </c>
      <c r="M1098" t="b">
        <v>0</v>
      </c>
      <c r="N1098" t="s">
        <v>8267</v>
      </c>
      <c r="O1098" s="6">
        <f t="shared" si="102"/>
        <v>0.05</v>
      </c>
      <c r="P1098">
        <f t="shared" si="103"/>
        <v>119</v>
      </c>
      <c r="Q1098" t="str">
        <f t="shared" si="104"/>
        <v>film &amp; video</v>
      </c>
      <c r="R1098" t="str">
        <f t="shared" si="105"/>
        <v>science fiction</v>
      </c>
      <c r="S1098" s="9">
        <f t="shared" si="106"/>
        <v>41794.124953703707</v>
      </c>
      <c r="T1098" s="8">
        <f t="shared" si="107"/>
        <v>41854.124953703707</v>
      </c>
    </row>
    <row r="1099" spans="1:20" ht="43.2">
      <c r="A1099">
        <v>191</v>
      </c>
      <c r="B1099" s="3" t="s">
        <v>193</v>
      </c>
      <c r="C1099" s="3" t="s">
        <v>4301</v>
      </c>
      <c r="D1099">
        <v>5000</v>
      </c>
      <c r="E1099">
        <v>250</v>
      </c>
      <c r="F1099" t="s">
        <v>8221</v>
      </c>
      <c r="G1099" t="s">
        <v>8226</v>
      </c>
      <c r="H1099" t="s">
        <v>8248</v>
      </c>
      <c r="I1099">
        <v>1443782138</v>
      </c>
      <c r="J1099">
        <v>1440326138</v>
      </c>
      <c r="K1099" t="b">
        <v>0</v>
      </c>
      <c r="L1099">
        <v>3</v>
      </c>
      <c r="M1099" t="b">
        <v>0</v>
      </c>
      <c r="N1099" t="s">
        <v>8268</v>
      </c>
      <c r="O1099" s="6">
        <f t="shared" si="102"/>
        <v>0.05</v>
      </c>
      <c r="P1099">
        <f t="shared" si="103"/>
        <v>83.33</v>
      </c>
      <c r="Q1099" t="str">
        <f t="shared" si="104"/>
        <v>film &amp; video</v>
      </c>
      <c r="R1099" t="str">
        <f t="shared" si="105"/>
        <v>drama</v>
      </c>
      <c r="S1099" s="9">
        <f t="shared" si="106"/>
        <v>42239.441412037035</v>
      </c>
      <c r="T1099" s="8">
        <f t="shared" si="107"/>
        <v>42279.441412037035</v>
      </c>
    </row>
    <row r="1100" spans="1:20" ht="57.6">
      <c r="A1100">
        <v>434</v>
      </c>
      <c r="B1100" s="3" t="s">
        <v>435</v>
      </c>
      <c r="C1100" s="3" t="s">
        <v>4544</v>
      </c>
      <c r="D1100">
        <v>2500</v>
      </c>
      <c r="E1100">
        <v>125</v>
      </c>
      <c r="F1100" t="s">
        <v>8221</v>
      </c>
      <c r="G1100" t="s">
        <v>8224</v>
      </c>
      <c r="H1100" t="s">
        <v>8246</v>
      </c>
      <c r="I1100">
        <v>1385931702</v>
      </c>
      <c r="J1100">
        <v>1383076902</v>
      </c>
      <c r="K1100" t="b">
        <v>0</v>
      </c>
      <c r="L1100">
        <v>2</v>
      </c>
      <c r="M1100" t="b">
        <v>0</v>
      </c>
      <c r="N1100" t="s">
        <v>8270</v>
      </c>
      <c r="O1100" s="6">
        <f t="shared" si="102"/>
        <v>0.05</v>
      </c>
      <c r="P1100">
        <f t="shared" si="103"/>
        <v>62.5</v>
      </c>
      <c r="Q1100" t="str">
        <f t="shared" si="104"/>
        <v>film &amp; video</v>
      </c>
      <c r="R1100" t="str">
        <f t="shared" si="105"/>
        <v>animation</v>
      </c>
      <c r="S1100" s="9">
        <f t="shared" si="106"/>
        <v>41576.834513888891</v>
      </c>
      <c r="T1100" s="8">
        <f t="shared" si="107"/>
        <v>41609.876180555555</v>
      </c>
    </row>
    <row r="1101" spans="1:20" ht="43.2">
      <c r="A1101">
        <v>444</v>
      </c>
      <c r="B1101" s="3" t="s">
        <v>445</v>
      </c>
      <c r="C1101" s="3" t="s">
        <v>4554</v>
      </c>
      <c r="D1101">
        <v>1000</v>
      </c>
      <c r="E1101">
        <v>50</v>
      </c>
      <c r="F1101" t="s">
        <v>8221</v>
      </c>
      <c r="G1101" t="s">
        <v>8224</v>
      </c>
      <c r="H1101" t="s">
        <v>8246</v>
      </c>
      <c r="I1101">
        <v>1329342361</v>
      </c>
      <c r="J1101">
        <v>1324158361</v>
      </c>
      <c r="K1101" t="b">
        <v>0</v>
      </c>
      <c r="L1101">
        <v>1</v>
      </c>
      <c r="M1101" t="b">
        <v>0</v>
      </c>
      <c r="N1101" t="s">
        <v>8270</v>
      </c>
      <c r="O1101" s="6">
        <f t="shared" si="102"/>
        <v>0.05</v>
      </c>
      <c r="P1101">
        <f t="shared" si="103"/>
        <v>50</v>
      </c>
      <c r="Q1101" t="str">
        <f t="shared" si="104"/>
        <v>film &amp; video</v>
      </c>
      <c r="R1101" t="str">
        <f t="shared" si="105"/>
        <v>animation</v>
      </c>
      <c r="S1101" s="9">
        <f t="shared" si="106"/>
        <v>40894.906956018516</v>
      </c>
      <c r="T1101" s="8">
        <f t="shared" si="107"/>
        <v>40954.906956018516</v>
      </c>
    </row>
    <row r="1102" spans="1:20" ht="43.2">
      <c r="A1102">
        <v>498</v>
      </c>
      <c r="B1102" s="3" t="s">
        <v>499</v>
      </c>
      <c r="C1102" s="3" t="s">
        <v>4608</v>
      </c>
      <c r="D1102">
        <v>65108</v>
      </c>
      <c r="E1102">
        <v>2994</v>
      </c>
      <c r="F1102" t="s">
        <v>8221</v>
      </c>
      <c r="G1102" t="s">
        <v>8224</v>
      </c>
      <c r="H1102" t="s">
        <v>8246</v>
      </c>
      <c r="I1102">
        <v>1324664249</v>
      </c>
      <c r="J1102">
        <v>1321035449</v>
      </c>
      <c r="K1102" t="b">
        <v>0</v>
      </c>
      <c r="L1102">
        <v>22</v>
      </c>
      <c r="M1102" t="b">
        <v>0</v>
      </c>
      <c r="N1102" t="s">
        <v>8270</v>
      </c>
      <c r="O1102" s="6">
        <f t="shared" si="102"/>
        <v>0.05</v>
      </c>
      <c r="P1102">
        <f t="shared" si="103"/>
        <v>136.09</v>
      </c>
      <c r="Q1102" t="str">
        <f t="shared" si="104"/>
        <v>film &amp; video</v>
      </c>
      <c r="R1102" t="str">
        <f t="shared" si="105"/>
        <v>animation</v>
      </c>
      <c r="S1102" s="9">
        <f t="shared" si="106"/>
        <v>40858.762141203704</v>
      </c>
      <c r="T1102" s="8">
        <f t="shared" si="107"/>
        <v>40900.762141203704</v>
      </c>
    </row>
    <row r="1103" spans="1:20" ht="43.2">
      <c r="A1103">
        <v>551</v>
      </c>
      <c r="B1103" s="3" t="s">
        <v>552</v>
      </c>
      <c r="C1103" s="3" t="s">
        <v>4661</v>
      </c>
      <c r="D1103">
        <v>75000</v>
      </c>
      <c r="E1103">
        <v>3781</v>
      </c>
      <c r="F1103" t="s">
        <v>8221</v>
      </c>
      <c r="G1103" t="s">
        <v>8224</v>
      </c>
      <c r="H1103" t="s">
        <v>8246</v>
      </c>
      <c r="I1103">
        <v>1438451580</v>
      </c>
      <c r="J1103">
        <v>1434609424</v>
      </c>
      <c r="K1103" t="b">
        <v>0</v>
      </c>
      <c r="L1103">
        <v>28</v>
      </c>
      <c r="M1103" t="b">
        <v>0</v>
      </c>
      <c r="N1103" t="s">
        <v>8272</v>
      </c>
      <c r="O1103" s="6">
        <f t="shared" si="102"/>
        <v>0.05</v>
      </c>
      <c r="P1103">
        <f t="shared" si="103"/>
        <v>135.04</v>
      </c>
      <c r="Q1103" t="str">
        <f t="shared" si="104"/>
        <v>technology</v>
      </c>
      <c r="R1103" t="str">
        <f t="shared" si="105"/>
        <v>web</v>
      </c>
      <c r="S1103" s="9">
        <f t="shared" si="106"/>
        <v>42173.275740740741</v>
      </c>
      <c r="T1103" s="8">
        <f t="shared" si="107"/>
        <v>42217.745138888888</v>
      </c>
    </row>
    <row r="1104" spans="1:20" ht="43.2">
      <c r="A1104">
        <v>668</v>
      </c>
      <c r="B1104" s="3" t="s">
        <v>669</v>
      </c>
      <c r="C1104" s="3" t="s">
        <v>4778</v>
      </c>
      <c r="D1104">
        <v>15000</v>
      </c>
      <c r="E1104">
        <v>684</v>
      </c>
      <c r="F1104" t="s">
        <v>8221</v>
      </c>
      <c r="G1104" t="s">
        <v>8224</v>
      </c>
      <c r="H1104" t="s">
        <v>8246</v>
      </c>
      <c r="I1104">
        <v>1431374222</v>
      </c>
      <c r="J1104">
        <v>1427486222</v>
      </c>
      <c r="K1104" t="b">
        <v>0</v>
      </c>
      <c r="L1104">
        <v>25</v>
      </c>
      <c r="M1104" t="b">
        <v>0</v>
      </c>
      <c r="N1104" t="s">
        <v>8273</v>
      </c>
      <c r="O1104" s="6">
        <f t="shared" si="102"/>
        <v>0.05</v>
      </c>
      <c r="P1104">
        <f t="shared" si="103"/>
        <v>27.36</v>
      </c>
      <c r="Q1104" t="str">
        <f t="shared" si="104"/>
        <v>technology</v>
      </c>
      <c r="R1104" t="str">
        <f t="shared" si="105"/>
        <v>wearables</v>
      </c>
      <c r="S1104" s="9">
        <f t="shared" si="106"/>
        <v>42090.831273148149</v>
      </c>
      <c r="T1104" s="8">
        <f t="shared" si="107"/>
        <v>42135.831273148149</v>
      </c>
    </row>
    <row r="1105" spans="1:20" ht="57.6">
      <c r="A1105">
        <v>715</v>
      </c>
      <c r="B1105" s="3" t="s">
        <v>716</v>
      </c>
      <c r="C1105" s="3" t="s">
        <v>4825</v>
      </c>
      <c r="D1105">
        <v>27500</v>
      </c>
      <c r="E1105">
        <v>1389</v>
      </c>
      <c r="F1105" t="s">
        <v>8221</v>
      </c>
      <c r="G1105" t="s">
        <v>8224</v>
      </c>
      <c r="H1105" t="s">
        <v>8246</v>
      </c>
      <c r="I1105">
        <v>1446693040</v>
      </c>
      <c r="J1105">
        <v>1443233440</v>
      </c>
      <c r="K1105" t="b">
        <v>0</v>
      </c>
      <c r="L1105">
        <v>12</v>
      </c>
      <c r="M1105" t="b">
        <v>0</v>
      </c>
      <c r="N1105" t="s">
        <v>8273</v>
      </c>
      <c r="O1105" s="6">
        <f t="shared" si="102"/>
        <v>0.05</v>
      </c>
      <c r="P1105">
        <f t="shared" si="103"/>
        <v>115.75</v>
      </c>
      <c r="Q1105" t="str">
        <f t="shared" si="104"/>
        <v>technology</v>
      </c>
      <c r="R1105" t="str">
        <f t="shared" si="105"/>
        <v>wearables</v>
      </c>
      <c r="S1105" s="9">
        <f t="shared" si="106"/>
        <v>42273.090740740736</v>
      </c>
      <c r="T1105" s="8">
        <f t="shared" si="107"/>
        <v>42313.132407407407</v>
      </c>
    </row>
    <row r="1106" spans="1:20" ht="43.2">
      <c r="A1106">
        <v>761</v>
      </c>
      <c r="B1106" s="3" t="s">
        <v>762</v>
      </c>
      <c r="C1106" s="3" t="s">
        <v>4871</v>
      </c>
      <c r="D1106">
        <v>5000</v>
      </c>
      <c r="E1106">
        <v>235</v>
      </c>
      <c r="F1106" t="s">
        <v>8221</v>
      </c>
      <c r="G1106" t="s">
        <v>8224</v>
      </c>
      <c r="H1106" t="s">
        <v>8246</v>
      </c>
      <c r="I1106">
        <v>1391364126</v>
      </c>
      <c r="J1106">
        <v>1388772126</v>
      </c>
      <c r="K1106" t="b">
        <v>0</v>
      </c>
      <c r="L1106">
        <v>6</v>
      </c>
      <c r="M1106" t="b">
        <v>0</v>
      </c>
      <c r="N1106" t="s">
        <v>8275</v>
      </c>
      <c r="O1106" s="6">
        <f t="shared" si="102"/>
        <v>0.05</v>
      </c>
      <c r="P1106">
        <f t="shared" si="103"/>
        <v>39.17</v>
      </c>
      <c r="Q1106" t="str">
        <f t="shared" si="104"/>
        <v>publishing</v>
      </c>
      <c r="R1106" t="str">
        <f t="shared" si="105"/>
        <v>fiction</v>
      </c>
      <c r="S1106" s="9">
        <f t="shared" si="106"/>
        <v>41642.751458333332</v>
      </c>
      <c r="T1106" s="8">
        <f t="shared" si="107"/>
        <v>41672.751458333332</v>
      </c>
    </row>
    <row r="1107" spans="1:20" ht="43.2">
      <c r="A1107">
        <v>863</v>
      </c>
      <c r="B1107" s="3" t="s">
        <v>864</v>
      </c>
      <c r="C1107" s="3" t="s">
        <v>4973</v>
      </c>
      <c r="D1107">
        <v>2000</v>
      </c>
      <c r="E1107">
        <v>90</v>
      </c>
      <c r="F1107" t="s">
        <v>8221</v>
      </c>
      <c r="G1107" t="s">
        <v>8224</v>
      </c>
      <c r="H1107" t="s">
        <v>8246</v>
      </c>
      <c r="I1107">
        <v>1329014966</v>
      </c>
      <c r="J1107">
        <v>1326422966</v>
      </c>
      <c r="K1107" t="b">
        <v>0</v>
      </c>
      <c r="L1107">
        <v>5</v>
      </c>
      <c r="M1107" t="b">
        <v>0</v>
      </c>
      <c r="N1107" t="s">
        <v>8278</v>
      </c>
      <c r="O1107" s="6">
        <f t="shared" si="102"/>
        <v>0.05</v>
      </c>
      <c r="P1107">
        <f t="shared" si="103"/>
        <v>18</v>
      </c>
      <c r="Q1107" t="str">
        <f t="shared" si="104"/>
        <v>music</v>
      </c>
      <c r="R1107" t="str">
        <f t="shared" si="105"/>
        <v>jazz</v>
      </c>
      <c r="S1107" s="9">
        <f t="shared" si="106"/>
        <v>40921.117662037039</v>
      </c>
      <c r="T1107" s="8">
        <f t="shared" si="107"/>
        <v>40951.117662037039</v>
      </c>
    </row>
    <row r="1108" spans="1:20" ht="43.2">
      <c r="A1108">
        <v>871</v>
      </c>
      <c r="B1108" s="3" t="s">
        <v>872</v>
      </c>
      <c r="C1108" s="3" t="s">
        <v>4981</v>
      </c>
      <c r="D1108">
        <v>6000</v>
      </c>
      <c r="E1108">
        <v>325</v>
      </c>
      <c r="F1108" t="s">
        <v>8221</v>
      </c>
      <c r="G1108" t="s">
        <v>8224</v>
      </c>
      <c r="H1108" t="s">
        <v>8246</v>
      </c>
      <c r="I1108">
        <v>1385735295</v>
      </c>
      <c r="J1108">
        <v>1383139695</v>
      </c>
      <c r="K1108" t="b">
        <v>0</v>
      </c>
      <c r="L1108">
        <v>12</v>
      </c>
      <c r="M1108" t="b">
        <v>0</v>
      </c>
      <c r="N1108" t="s">
        <v>8278</v>
      </c>
      <c r="O1108" s="6">
        <f t="shared" si="102"/>
        <v>0.05</v>
      </c>
      <c r="P1108">
        <f t="shared" si="103"/>
        <v>27.08</v>
      </c>
      <c r="Q1108" t="str">
        <f t="shared" si="104"/>
        <v>music</v>
      </c>
      <c r="R1108" t="str">
        <f t="shared" si="105"/>
        <v>jazz</v>
      </c>
      <c r="S1108" s="9">
        <f t="shared" si="106"/>
        <v>41577.561284722222</v>
      </c>
      <c r="T1108" s="8">
        <f t="shared" si="107"/>
        <v>41607.602951388893</v>
      </c>
    </row>
    <row r="1109" spans="1:20" ht="57.6">
      <c r="A1109">
        <v>918</v>
      </c>
      <c r="B1109" s="3" t="s">
        <v>919</v>
      </c>
      <c r="C1109" s="3" t="s">
        <v>5028</v>
      </c>
      <c r="D1109">
        <v>3900</v>
      </c>
      <c r="E1109">
        <v>196</v>
      </c>
      <c r="F1109" t="s">
        <v>8221</v>
      </c>
      <c r="G1109" t="s">
        <v>8225</v>
      </c>
      <c r="H1109" t="s">
        <v>8247</v>
      </c>
      <c r="I1109">
        <v>1417474761</v>
      </c>
      <c r="J1109">
        <v>1414879161</v>
      </c>
      <c r="K1109" t="b">
        <v>0</v>
      </c>
      <c r="L1109">
        <v>10</v>
      </c>
      <c r="M1109" t="b">
        <v>0</v>
      </c>
      <c r="N1109" t="s">
        <v>8278</v>
      </c>
      <c r="O1109" s="6">
        <f t="shared" si="102"/>
        <v>0.05</v>
      </c>
      <c r="P1109">
        <f t="shared" si="103"/>
        <v>19.600000000000001</v>
      </c>
      <c r="Q1109" t="str">
        <f t="shared" si="104"/>
        <v>music</v>
      </c>
      <c r="R1109" t="str">
        <f t="shared" si="105"/>
        <v>jazz</v>
      </c>
      <c r="S1109" s="9">
        <f t="shared" si="106"/>
        <v>41944.916215277779</v>
      </c>
      <c r="T1109" s="8">
        <f t="shared" si="107"/>
        <v>41974.957881944443</v>
      </c>
    </row>
    <row r="1110" spans="1:20" ht="28.8">
      <c r="A1110">
        <v>1075</v>
      </c>
      <c r="B1110" s="3" t="s">
        <v>1076</v>
      </c>
      <c r="C1110" s="3" t="s">
        <v>5185</v>
      </c>
      <c r="D1110">
        <v>1000</v>
      </c>
      <c r="E1110">
        <v>45</v>
      </c>
      <c r="F1110" t="s">
        <v>8221</v>
      </c>
      <c r="G1110" t="s">
        <v>8224</v>
      </c>
      <c r="H1110" t="s">
        <v>8246</v>
      </c>
      <c r="I1110">
        <v>1336340516</v>
      </c>
      <c r="J1110">
        <v>1333748516</v>
      </c>
      <c r="K1110" t="b">
        <v>0</v>
      </c>
      <c r="L1110">
        <v>3</v>
      </c>
      <c r="M1110" t="b">
        <v>0</v>
      </c>
      <c r="N1110" t="s">
        <v>8282</v>
      </c>
      <c r="O1110" s="6">
        <f t="shared" si="102"/>
        <v>0.05</v>
      </c>
      <c r="P1110">
        <f t="shared" si="103"/>
        <v>15</v>
      </c>
      <c r="Q1110" t="str">
        <f t="shared" si="104"/>
        <v>games</v>
      </c>
      <c r="R1110" t="str">
        <f t="shared" si="105"/>
        <v>video games</v>
      </c>
      <c r="S1110" s="9">
        <f t="shared" si="106"/>
        <v>41005.904120370367</v>
      </c>
      <c r="T1110" s="8">
        <f t="shared" si="107"/>
        <v>41035.904120370367</v>
      </c>
    </row>
    <row r="1111" spans="1:20" ht="43.2">
      <c r="A1111">
        <v>1095</v>
      </c>
      <c r="B1111" s="3" t="s">
        <v>1096</v>
      </c>
      <c r="C1111" s="3" t="s">
        <v>5205</v>
      </c>
      <c r="D1111">
        <v>500000</v>
      </c>
      <c r="E1111">
        <v>25174</v>
      </c>
      <c r="F1111" t="s">
        <v>8221</v>
      </c>
      <c r="G1111" t="s">
        <v>8224</v>
      </c>
      <c r="H1111" t="s">
        <v>8246</v>
      </c>
      <c r="I1111">
        <v>1377867220</v>
      </c>
      <c r="J1111">
        <v>1375275220</v>
      </c>
      <c r="K1111" t="b">
        <v>0</v>
      </c>
      <c r="L1111">
        <v>94</v>
      </c>
      <c r="M1111" t="b">
        <v>0</v>
      </c>
      <c r="N1111" t="s">
        <v>8282</v>
      </c>
      <c r="O1111" s="6">
        <f t="shared" si="102"/>
        <v>0.05</v>
      </c>
      <c r="P1111">
        <f t="shared" si="103"/>
        <v>267.81</v>
      </c>
      <c r="Q1111" t="str">
        <f t="shared" si="104"/>
        <v>games</v>
      </c>
      <c r="R1111" t="str">
        <f t="shared" si="105"/>
        <v>video games</v>
      </c>
      <c r="S1111" s="9">
        <f t="shared" si="106"/>
        <v>41486.537268518521</v>
      </c>
      <c r="T1111" s="8">
        <f t="shared" si="107"/>
        <v>41516.537268518521</v>
      </c>
    </row>
    <row r="1112" spans="1:20" ht="43.2">
      <c r="A1112">
        <v>1102</v>
      </c>
      <c r="B1112" s="3" t="s">
        <v>1103</v>
      </c>
      <c r="C1112" s="3" t="s">
        <v>5212</v>
      </c>
      <c r="D1112">
        <v>8000</v>
      </c>
      <c r="E1112">
        <v>425</v>
      </c>
      <c r="F1112" t="s">
        <v>8221</v>
      </c>
      <c r="G1112" t="s">
        <v>8224</v>
      </c>
      <c r="H1112" t="s">
        <v>8246</v>
      </c>
      <c r="I1112">
        <v>1386568740</v>
      </c>
      <c r="J1112">
        <v>1383095125</v>
      </c>
      <c r="K1112" t="b">
        <v>0</v>
      </c>
      <c r="L1112">
        <v>24</v>
      </c>
      <c r="M1112" t="b">
        <v>0</v>
      </c>
      <c r="N1112" t="s">
        <v>8282</v>
      </c>
      <c r="O1112" s="6">
        <f t="shared" si="102"/>
        <v>0.05</v>
      </c>
      <c r="P1112">
        <f t="shared" si="103"/>
        <v>17.71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41577.045428240745</v>
      </c>
      <c r="T1112" s="8">
        <f t="shared" si="107"/>
        <v>41617.249305555553</v>
      </c>
    </row>
    <row r="1113" spans="1:20" ht="43.2">
      <c r="A1113">
        <v>1104</v>
      </c>
      <c r="B1113" s="3" t="s">
        <v>1105</v>
      </c>
      <c r="C1113" s="3" t="s">
        <v>5214</v>
      </c>
      <c r="D1113">
        <v>60000</v>
      </c>
      <c r="E1113">
        <v>2971</v>
      </c>
      <c r="F1113" t="s">
        <v>8221</v>
      </c>
      <c r="G1113" t="s">
        <v>8225</v>
      </c>
      <c r="H1113" t="s">
        <v>8247</v>
      </c>
      <c r="I1113">
        <v>1402480221</v>
      </c>
      <c r="J1113">
        <v>1399888221</v>
      </c>
      <c r="K1113" t="b">
        <v>0</v>
      </c>
      <c r="L1113">
        <v>37</v>
      </c>
      <c r="M1113" t="b">
        <v>0</v>
      </c>
      <c r="N1113" t="s">
        <v>8282</v>
      </c>
      <c r="O1113" s="6">
        <f t="shared" si="102"/>
        <v>0.05</v>
      </c>
      <c r="P1113">
        <f t="shared" si="103"/>
        <v>80.3</v>
      </c>
      <c r="Q1113" t="str">
        <f t="shared" si="104"/>
        <v>games</v>
      </c>
      <c r="R1113" t="str">
        <f t="shared" si="105"/>
        <v>video games</v>
      </c>
      <c r="S1113" s="9">
        <f t="shared" si="106"/>
        <v>41771.40996527778</v>
      </c>
      <c r="T1113" s="8">
        <f t="shared" si="107"/>
        <v>41801.40996527778</v>
      </c>
    </row>
    <row r="1114" spans="1:20" ht="57.6">
      <c r="A1114">
        <v>1135</v>
      </c>
      <c r="B1114" s="3" t="s">
        <v>1136</v>
      </c>
      <c r="C1114" s="3" t="s">
        <v>5245</v>
      </c>
      <c r="D1114">
        <v>1000</v>
      </c>
      <c r="E1114">
        <v>50</v>
      </c>
      <c r="F1114" t="s">
        <v>8221</v>
      </c>
      <c r="G1114" t="s">
        <v>8236</v>
      </c>
      <c r="H1114" t="s">
        <v>8249</v>
      </c>
      <c r="I1114">
        <v>1470527094</v>
      </c>
      <c r="J1114">
        <v>1467935094</v>
      </c>
      <c r="K1114" t="b">
        <v>0</v>
      </c>
      <c r="L1114">
        <v>1</v>
      </c>
      <c r="M1114" t="b">
        <v>0</v>
      </c>
      <c r="N1114" t="s">
        <v>8283</v>
      </c>
      <c r="O1114" s="6">
        <f t="shared" si="102"/>
        <v>0.05</v>
      </c>
      <c r="P1114">
        <f t="shared" si="103"/>
        <v>50</v>
      </c>
      <c r="Q1114" t="str">
        <f t="shared" si="104"/>
        <v>games</v>
      </c>
      <c r="R1114" t="str">
        <f t="shared" si="105"/>
        <v>mobile games</v>
      </c>
      <c r="S1114" s="9">
        <f t="shared" si="106"/>
        <v>42558.98951388889</v>
      </c>
      <c r="T1114" s="8">
        <f t="shared" si="107"/>
        <v>42588.98951388889</v>
      </c>
    </row>
    <row r="1115" spans="1:20" ht="43.2">
      <c r="A1115">
        <v>1179</v>
      </c>
      <c r="B1115" s="3" t="s">
        <v>1180</v>
      </c>
      <c r="C1115" s="3" t="s">
        <v>5289</v>
      </c>
      <c r="D1115">
        <v>60000</v>
      </c>
      <c r="E1115">
        <v>3200</v>
      </c>
      <c r="F1115" t="s">
        <v>8221</v>
      </c>
      <c r="G1115" t="s">
        <v>8229</v>
      </c>
      <c r="H1115" t="s">
        <v>8251</v>
      </c>
      <c r="I1115">
        <v>1446052627</v>
      </c>
      <c r="J1115">
        <v>1443460627</v>
      </c>
      <c r="K1115" t="b">
        <v>0</v>
      </c>
      <c r="L1115">
        <v>5</v>
      </c>
      <c r="M1115" t="b">
        <v>0</v>
      </c>
      <c r="N1115" t="s">
        <v>8284</v>
      </c>
      <c r="O1115" s="6">
        <f t="shared" si="102"/>
        <v>0.05</v>
      </c>
      <c r="P1115">
        <f t="shared" si="103"/>
        <v>640</v>
      </c>
      <c r="Q1115" t="str">
        <f t="shared" si="104"/>
        <v>food</v>
      </c>
      <c r="R1115" t="str">
        <f t="shared" si="105"/>
        <v>food trucks</v>
      </c>
      <c r="S1115" s="9">
        <f t="shared" si="106"/>
        <v>42275.720219907409</v>
      </c>
      <c r="T1115" s="8">
        <f t="shared" si="107"/>
        <v>42305.720219907409</v>
      </c>
    </row>
    <row r="1116" spans="1:20" ht="28.8">
      <c r="A1116">
        <v>1412</v>
      </c>
      <c r="B1116" s="3" t="s">
        <v>1413</v>
      </c>
      <c r="C1116" s="3" t="s">
        <v>5522</v>
      </c>
      <c r="D1116">
        <v>7000</v>
      </c>
      <c r="E1116">
        <v>320</v>
      </c>
      <c r="F1116" t="s">
        <v>8221</v>
      </c>
      <c r="G1116" t="s">
        <v>8224</v>
      </c>
      <c r="H1116" t="s">
        <v>8246</v>
      </c>
      <c r="I1116">
        <v>1417656699</v>
      </c>
      <c r="J1116">
        <v>1415064699</v>
      </c>
      <c r="K1116" t="b">
        <v>0</v>
      </c>
      <c r="L1116">
        <v>13</v>
      </c>
      <c r="M1116" t="b">
        <v>0</v>
      </c>
      <c r="N1116" t="s">
        <v>8287</v>
      </c>
      <c r="O1116" s="6">
        <f t="shared" si="102"/>
        <v>0.05</v>
      </c>
      <c r="P1116">
        <f t="shared" si="103"/>
        <v>24.62</v>
      </c>
      <c r="Q1116" t="str">
        <f t="shared" si="104"/>
        <v>publishing</v>
      </c>
      <c r="R1116" t="str">
        <f t="shared" si="105"/>
        <v>translations</v>
      </c>
      <c r="S1116" s="9">
        <f t="shared" si="106"/>
        <v>41947.063645833332</v>
      </c>
      <c r="T1116" s="8">
        <f t="shared" si="107"/>
        <v>41977.063645833332</v>
      </c>
    </row>
    <row r="1117" spans="1:20" ht="57.6">
      <c r="A1117">
        <v>1413</v>
      </c>
      <c r="B1117" s="3" t="s">
        <v>1414</v>
      </c>
      <c r="C1117" s="3" t="s">
        <v>5523</v>
      </c>
      <c r="D1117">
        <v>2000</v>
      </c>
      <c r="E1117">
        <v>100</v>
      </c>
      <c r="F1117" t="s">
        <v>8221</v>
      </c>
      <c r="G1117" t="s">
        <v>8237</v>
      </c>
      <c r="H1117" t="s">
        <v>8249</v>
      </c>
      <c r="I1117">
        <v>1455964170</v>
      </c>
      <c r="J1117">
        <v>1450780170</v>
      </c>
      <c r="K1117" t="b">
        <v>0</v>
      </c>
      <c r="L1117">
        <v>1</v>
      </c>
      <c r="M1117" t="b">
        <v>0</v>
      </c>
      <c r="N1117" t="s">
        <v>8287</v>
      </c>
      <c r="O1117" s="6">
        <f t="shared" si="102"/>
        <v>0.05</v>
      </c>
      <c r="P1117">
        <f t="shared" si="103"/>
        <v>100</v>
      </c>
      <c r="Q1117" t="str">
        <f t="shared" si="104"/>
        <v>publishing</v>
      </c>
      <c r="R1117" t="str">
        <f t="shared" si="105"/>
        <v>translations</v>
      </c>
      <c r="S1117" s="9">
        <f t="shared" si="106"/>
        <v>42360.437152777777</v>
      </c>
      <c r="T1117" s="8">
        <f t="shared" si="107"/>
        <v>42420.437152777777</v>
      </c>
    </row>
    <row r="1118" spans="1:20" ht="43.2">
      <c r="A1118">
        <v>1428</v>
      </c>
      <c r="B1118" s="3" t="s">
        <v>1429</v>
      </c>
      <c r="C1118" s="3" t="s">
        <v>5538</v>
      </c>
      <c r="D1118">
        <v>1000</v>
      </c>
      <c r="E1118">
        <v>45</v>
      </c>
      <c r="F1118" t="s">
        <v>8221</v>
      </c>
      <c r="G1118" t="s">
        <v>8227</v>
      </c>
      <c r="H1118" t="s">
        <v>8249</v>
      </c>
      <c r="I1118">
        <v>1459584417</v>
      </c>
      <c r="J1118">
        <v>1456996017</v>
      </c>
      <c r="K1118" t="b">
        <v>0</v>
      </c>
      <c r="L1118">
        <v>3</v>
      </c>
      <c r="M1118" t="b">
        <v>0</v>
      </c>
      <c r="N1118" t="s">
        <v>8287</v>
      </c>
      <c r="O1118" s="6">
        <f t="shared" si="102"/>
        <v>0.05</v>
      </c>
      <c r="P1118">
        <f t="shared" si="103"/>
        <v>15</v>
      </c>
      <c r="Q1118" t="str">
        <f t="shared" si="104"/>
        <v>publishing</v>
      </c>
      <c r="R1118" t="str">
        <f t="shared" si="105"/>
        <v>translations</v>
      </c>
      <c r="S1118" s="9">
        <f t="shared" si="106"/>
        <v>42432.379826388889</v>
      </c>
      <c r="T1118" s="8">
        <f t="shared" si="107"/>
        <v>42462.338159722218</v>
      </c>
    </row>
    <row r="1119" spans="1:20" ht="43.2">
      <c r="A1119">
        <v>1558</v>
      </c>
      <c r="B1119" s="3" t="s">
        <v>1559</v>
      </c>
      <c r="C1119" s="3" t="s">
        <v>5668</v>
      </c>
      <c r="D1119">
        <v>750</v>
      </c>
      <c r="E1119">
        <v>35</v>
      </c>
      <c r="F1119" t="s">
        <v>8221</v>
      </c>
      <c r="G1119" t="s">
        <v>8225</v>
      </c>
      <c r="H1119" t="s">
        <v>8247</v>
      </c>
      <c r="I1119">
        <v>1440763920</v>
      </c>
      <c r="J1119">
        <v>1435656759</v>
      </c>
      <c r="K1119" t="b">
        <v>0</v>
      </c>
      <c r="L1119">
        <v>3</v>
      </c>
      <c r="M1119" t="b">
        <v>0</v>
      </c>
      <c r="N1119" t="s">
        <v>8289</v>
      </c>
      <c r="O1119" s="6">
        <f t="shared" si="102"/>
        <v>0.05</v>
      </c>
      <c r="P1119">
        <f t="shared" si="103"/>
        <v>11.67</v>
      </c>
      <c r="Q1119" t="str">
        <f t="shared" si="104"/>
        <v>photography</v>
      </c>
      <c r="R1119" t="str">
        <f t="shared" si="105"/>
        <v>nature</v>
      </c>
      <c r="S1119" s="9">
        <f t="shared" si="106"/>
        <v>42185.397673611107</v>
      </c>
      <c r="T1119" s="8">
        <f t="shared" si="107"/>
        <v>42244.508333333331</v>
      </c>
    </row>
    <row r="1120" spans="1:20" ht="43.2">
      <c r="A1120">
        <v>1572</v>
      </c>
      <c r="B1120" s="3" t="s">
        <v>1573</v>
      </c>
      <c r="C1120" s="3" t="s">
        <v>5682</v>
      </c>
      <c r="D1120">
        <v>2500</v>
      </c>
      <c r="E1120">
        <v>125</v>
      </c>
      <c r="F1120" t="s">
        <v>8220</v>
      </c>
      <c r="G1120" t="s">
        <v>8225</v>
      </c>
      <c r="H1120" t="s">
        <v>8247</v>
      </c>
      <c r="I1120">
        <v>1456703940</v>
      </c>
      <c r="J1120">
        <v>1454546859</v>
      </c>
      <c r="K1120" t="b">
        <v>0</v>
      </c>
      <c r="L1120">
        <v>3</v>
      </c>
      <c r="M1120" t="b">
        <v>0</v>
      </c>
      <c r="N1120" t="s">
        <v>8290</v>
      </c>
      <c r="O1120" s="6">
        <f t="shared" si="102"/>
        <v>0.05</v>
      </c>
      <c r="P1120">
        <f t="shared" si="103"/>
        <v>41.67</v>
      </c>
      <c r="Q1120" t="str">
        <f t="shared" si="104"/>
        <v>publishing</v>
      </c>
      <c r="R1120" t="str">
        <f t="shared" si="105"/>
        <v>art books</v>
      </c>
      <c r="S1120" s="9">
        <f t="shared" si="106"/>
        <v>42404.033090277779</v>
      </c>
      <c r="T1120" s="8">
        <f t="shared" si="107"/>
        <v>42428.999305555553</v>
      </c>
    </row>
    <row r="1121" spans="1:20" ht="43.2">
      <c r="A1121">
        <v>1574</v>
      </c>
      <c r="B1121" s="3" t="s">
        <v>1575</v>
      </c>
      <c r="C1121" s="3" t="s">
        <v>5684</v>
      </c>
      <c r="D1121">
        <v>10000</v>
      </c>
      <c r="E1121">
        <v>506</v>
      </c>
      <c r="F1121" t="s">
        <v>8220</v>
      </c>
      <c r="G1121" t="s">
        <v>8224</v>
      </c>
      <c r="H1121" t="s">
        <v>8246</v>
      </c>
      <c r="I1121">
        <v>1424211329</v>
      </c>
      <c r="J1121">
        <v>1421187329</v>
      </c>
      <c r="K1121" t="b">
        <v>0</v>
      </c>
      <c r="L1121">
        <v>6</v>
      </c>
      <c r="M1121" t="b">
        <v>0</v>
      </c>
      <c r="N1121" t="s">
        <v>8290</v>
      </c>
      <c r="O1121" s="6">
        <f t="shared" si="102"/>
        <v>0.05</v>
      </c>
      <c r="P1121">
        <f t="shared" si="103"/>
        <v>84.33</v>
      </c>
      <c r="Q1121" t="str">
        <f t="shared" si="104"/>
        <v>publishing</v>
      </c>
      <c r="R1121" t="str">
        <f t="shared" si="105"/>
        <v>art books</v>
      </c>
      <c r="S1121" s="9">
        <f t="shared" si="106"/>
        <v>42017.927418981482</v>
      </c>
      <c r="T1121" s="8">
        <f t="shared" si="107"/>
        <v>42052.927418981482</v>
      </c>
    </row>
    <row r="1122" spans="1:20" ht="43.2">
      <c r="A1122">
        <v>1709</v>
      </c>
      <c r="B1122" s="3" t="s">
        <v>1710</v>
      </c>
      <c r="C1122" s="3" t="s">
        <v>5819</v>
      </c>
      <c r="D1122">
        <v>1750</v>
      </c>
      <c r="E1122">
        <v>85</v>
      </c>
      <c r="F1122" t="s">
        <v>8221</v>
      </c>
      <c r="G1122" t="s">
        <v>8224</v>
      </c>
      <c r="H1122" t="s">
        <v>8246</v>
      </c>
      <c r="I1122">
        <v>1409513940</v>
      </c>
      <c r="J1122">
        <v>1405949514</v>
      </c>
      <c r="K1122" t="b">
        <v>0</v>
      </c>
      <c r="L1122">
        <v>4</v>
      </c>
      <c r="M1122" t="b">
        <v>0</v>
      </c>
      <c r="N1122" t="s">
        <v>8293</v>
      </c>
      <c r="O1122" s="6">
        <f t="shared" si="102"/>
        <v>0.05</v>
      </c>
      <c r="P1122">
        <f t="shared" si="103"/>
        <v>21.25</v>
      </c>
      <c r="Q1122" t="str">
        <f t="shared" si="104"/>
        <v>music</v>
      </c>
      <c r="R1122" t="str">
        <f t="shared" si="105"/>
        <v>faith</v>
      </c>
      <c r="S1122" s="9">
        <f t="shared" si="106"/>
        <v>41841.563819444447</v>
      </c>
      <c r="T1122" s="8">
        <f t="shared" si="107"/>
        <v>41882.818749999999</v>
      </c>
    </row>
    <row r="1123" spans="1:20" ht="43.2">
      <c r="A1123">
        <v>1790</v>
      </c>
      <c r="B1123" s="3" t="s">
        <v>1791</v>
      </c>
      <c r="C1123" s="3" t="s">
        <v>5900</v>
      </c>
      <c r="D1123">
        <v>33000</v>
      </c>
      <c r="E1123">
        <v>1636</v>
      </c>
      <c r="F1123" t="s">
        <v>8221</v>
      </c>
      <c r="G1123" t="s">
        <v>8224</v>
      </c>
      <c r="H1123" t="s">
        <v>8246</v>
      </c>
      <c r="I1123">
        <v>1423152678</v>
      </c>
      <c r="J1123">
        <v>1420560678</v>
      </c>
      <c r="K1123" t="b">
        <v>1</v>
      </c>
      <c r="L1123">
        <v>15</v>
      </c>
      <c r="M1123" t="b">
        <v>0</v>
      </c>
      <c r="N1123" t="s">
        <v>8285</v>
      </c>
      <c r="O1123" s="6">
        <f t="shared" si="102"/>
        <v>0.05</v>
      </c>
      <c r="P1123">
        <f t="shared" si="103"/>
        <v>109.07</v>
      </c>
      <c r="Q1123" t="str">
        <f t="shared" si="104"/>
        <v>photography</v>
      </c>
      <c r="R1123" t="str">
        <f t="shared" si="105"/>
        <v>photobooks</v>
      </c>
      <c r="S1123" s="9">
        <f t="shared" si="106"/>
        <v>42010.674513888887</v>
      </c>
      <c r="T1123" s="8">
        <f t="shared" si="107"/>
        <v>42040.674513888887</v>
      </c>
    </row>
    <row r="1124" spans="1:20" ht="43.2">
      <c r="A1124">
        <v>1868</v>
      </c>
      <c r="B1124" s="3" t="s">
        <v>1869</v>
      </c>
      <c r="C1124" s="3" t="s">
        <v>5978</v>
      </c>
      <c r="D1124">
        <v>25000</v>
      </c>
      <c r="E1124">
        <v>1217</v>
      </c>
      <c r="F1124" t="s">
        <v>8221</v>
      </c>
      <c r="G1124" t="s">
        <v>8224</v>
      </c>
      <c r="H1124" t="s">
        <v>8246</v>
      </c>
      <c r="I1124">
        <v>1450166340</v>
      </c>
      <c r="J1124">
        <v>1448044925</v>
      </c>
      <c r="K1124" t="b">
        <v>0</v>
      </c>
      <c r="L1124">
        <v>17</v>
      </c>
      <c r="M1124" t="b">
        <v>0</v>
      </c>
      <c r="N1124" t="s">
        <v>8283</v>
      </c>
      <c r="O1124" s="6">
        <f t="shared" si="102"/>
        <v>0.05</v>
      </c>
      <c r="P1124">
        <f t="shared" si="103"/>
        <v>71.59</v>
      </c>
      <c r="Q1124" t="str">
        <f t="shared" si="104"/>
        <v>games</v>
      </c>
      <c r="R1124" t="str">
        <f t="shared" si="105"/>
        <v>mobile games</v>
      </c>
      <c r="S1124" s="9">
        <f t="shared" si="106"/>
        <v>42328.779224537036</v>
      </c>
      <c r="T1124" s="8">
        <f t="shared" si="107"/>
        <v>42353.332638888889</v>
      </c>
    </row>
    <row r="1125" spans="1:20" ht="43.2">
      <c r="A1125">
        <v>1981</v>
      </c>
      <c r="B1125" s="3" t="s">
        <v>1982</v>
      </c>
      <c r="C1125" s="3" t="s">
        <v>6091</v>
      </c>
      <c r="D1125">
        <v>7500</v>
      </c>
      <c r="E1125">
        <v>381</v>
      </c>
      <c r="F1125" t="s">
        <v>8221</v>
      </c>
      <c r="G1125" t="s">
        <v>8229</v>
      </c>
      <c r="H1125" t="s">
        <v>8251</v>
      </c>
      <c r="I1125">
        <v>1404926665</v>
      </c>
      <c r="J1125">
        <v>1402334665</v>
      </c>
      <c r="K1125" t="b">
        <v>0</v>
      </c>
      <c r="L1125">
        <v>12</v>
      </c>
      <c r="M1125" t="b">
        <v>0</v>
      </c>
      <c r="N1125" t="s">
        <v>8296</v>
      </c>
      <c r="O1125" s="6">
        <f t="shared" si="102"/>
        <v>0.05</v>
      </c>
      <c r="P1125">
        <f t="shared" si="103"/>
        <v>31.75</v>
      </c>
      <c r="Q1125" t="str">
        <f t="shared" si="104"/>
        <v>photography</v>
      </c>
      <c r="R1125" t="str">
        <f t="shared" si="105"/>
        <v>people</v>
      </c>
      <c r="S1125" s="9">
        <f t="shared" si="106"/>
        <v>41799.725289351853</v>
      </c>
      <c r="T1125" s="8">
        <f t="shared" si="107"/>
        <v>41829.725289351853</v>
      </c>
    </row>
    <row r="1126" spans="1:20" ht="43.2">
      <c r="A1126">
        <v>2131</v>
      </c>
      <c r="B1126" s="3" t="s">
        <v>2132</v>
      </c>
      <c r="C1126" s="3" t="s">
        <v>6241</v>
      </c>
      <c r="D1126">
        <v>500</v>
      </c>
      <c r="E1126">
        <v>25</v>
      </c>
      <c r="F1126" t="s">
        <v>8221</v>
      </c>
      <c r="G1126" t="s">
        <v>8224</v>
      </c>
      <c r="H1126" t="s">
        <v>8246</v>
      </c>
      <c r="I1126">
        <v>1436677091</v>
      </c>
      <c r="J1126">
        <v>1434085091</v>
      </c>
      <c r="K1126" t="b">
        <v>0</v>
      </c>
      <c r="L1126">
        <v>3</v>
      </c>
      <c r="M1126" t="b">
        <v>0</v>
      </c>
      <c r="N1126" t="s">
        <v>8282</v>
      </c>
      <c r="O1126" s="6">
        <f t="shared" si="102"/>
        <v>0.05</v>
      </c>
      <c r="P1126">
        <f t="shared" si="103"/>
        <v>8.33</v>
      </c>
      <c r="Q1126" t="str">
        <f t="shared" si="104"/>
        <v>games</v>
      </c>
      <c r="R1126" t="str">
        <f t="shared" si="105"/>
        <v>video games</v>
      </c>
      <c r="S1126" s="9">
        <f t="shared" si="106"/>
        <v>42167.207071759258</v>
      </c>
      <c r="T1126" s="8">
        <f t="shared" si="107"/>
        <v>42197.207071759258</v>
      </c>
    </row>
    <row r="1127" spans="1:20" ht="43.2">
      <c r="A1127">
        <v>2139</v>
      </c>
      <c r="B1127" s="3" t="s">
        <v>2140</v>
      </c>
      <c r="C1127" s="3" t="s">
        <v>6249</v>
      </c>
      <c r="D1127">
        <v>30000</v>
      </c>
      <c r="E1127">
        <v>1626</v>
      </c>
      <c r="F1127" t="s">
        <v>8221</v>
      </c>
      <c r="G1127" t="s">
        <v>8224</v>
      </c>
      <c r="H1127" t="s">
        <v>8246</v>
      </c>
      <c r="I1127">
        <v>1478196008</v>
      </c>
      <c r="J1127">
        <v>1475604008</v>
      </c>
      <c r="K1127" t="b">
        <v>0</v>
      </c>
      <c r="L1127">
        <v>56</v>
      </c>
      <c r="M1127" t="b">
        <v>0</v>
      </c>
      <c r="N1127" t="s">
        <v>8282</v>
      </c>
      <c r="O1127" s="6">
        <f t="shared" si="102"/>
        <v>0.05</v>
      </c>
      <c r="P1127">
        <f t="shared" si="103"/>
        <v>29.04</v>
      </c>
      <c r="Q1127" t="str">
        <f t="shared" si="104"/>
        <v>games</v>
      </c>
      <c r="R1127" t="str">
        <f t="shared" si="105"/>
        <v>video games</v>
      </c>
      <c r="S1127" s="9">
        <f t="shared" si="106"/>
        <v>42647.750092592592</v>
      </c>
      <c r="T1127" s="8">
        <f t="shared" si="107"/>
        <v>42677.750092592592</v>
      </c>
    </row>
    <row r="1128" spans="1:20" ht="43.2">
      <c r="A1128">
        <v>2744</v>
      </c>
      <c r="B1128" s="3" t="s">
        <v>2744</v>
      </c>
      <c r="C1128" s="3" t="s">
        <v>6854</v>
      </c>
      <c r="D1128">
        <v>16000</v>
      </c>
      <c r="E1128">
        <v>835</v>
      </c>
      <c r="F1128" t="s">
        <v>8221</v>
      </c>
      <c r="G1128" t="s">
        <v>8224</v>
      </c>
      <c r="H1128" t="s">
        <v>8246</v>
      </c>
      <c r="I1128">
        <v>1330478998</v>
      </c>
      <c r="J1128">
        <v>1327886998</v>
      </c>
      <c r="K1128" t="b">
        <v>0</v>
      </c>
      <c r="L1128">
        <v>22</v>
      </c>
      <c r="M1128" t="b">
        <v>0</v>
      </c>
      <c r="N1128" t="s">
        <v>8304</v>
      </c>
      <c r="O1128" s="6">
        <f t="shared" si="102"/>
        <v>0.05</v>
      </c>
      <c r="P1128">
        <f t="shared" si="103"/>
        <v>37.950000000000003</v>
      </c>
      <c r="Q1128" t="str">
        <f t="shared" si="104"/>
        <v>publishing</v>
      </c>
      <c r="R1128" t="str">
        <f t="shared" si="105"/>
        <v>children's books</v>
      </c>
      <c r="S1128" s="9">
        <f t="shared" si="106"/>
        <v>40938.062476851854</v>
      </c>
      <c r="T1128" s="8">
        <f t="shared" si="107"/>
        <v>40968.062476851854</v>
      </c>
    </row>
    <row r="1129" spans="1:20" ht="43.2">
      <c r="A1129">
        <v>2844</v>
      </c>
      <c r="B1129" s="3" t="s">
        <v>2844</v>
      </c>
      <c r="C1129" s="3" t="s">
        <v>6954</v>
      </c>
      <c r="D1129">
        <v>550</v>
      </c>
      <c r="E1129">
        <v>30</v>
      </c>
      <c r="F1129" t="s">
        <v>8221</v>
      </c>
      <c r="G1129" t="s">
        <v>8239</v>
      </c>
      <c r="H1129" t="s">
        <v>8249</v>
      </c>
      <c r="I1129">
        <v>1483535180</v>
      </c>
      <c r="J1129">
        <v>1480943180</v>
      </c>
      <c r="K1129" t="b">
        <v>0</v>
      </c>
      <c r="L1129">
        <v>1</v>
      </c>
      <c r="M1129" t="b">
        <v>0</v>
      </c>
      <c r="N1129" t="s">
        <v>8271</v>
      </c>
      <c r="O1129" s="6">
        <f t="shared" si="102"/>
        <v>0.05</v>
      </c>
      <c r="P1129">
        <f t="shared" si="103"/>
        <v>30</v>
      </c>
      <c r="Q1129" t="str">
        <f t="shared" si="104"/>
        <v>theater</v>
      </c>
      <c r="R1129" t="str">
        <f t="shared" si="105"/>
        <v>plays</v>
      </c>
      <c r="S1129" s="9">
        <f t="shared" si="106"/>
        <v>42709.546064814815</v>
      </c>
      <c r="T1129" s="8">
        <f t="shared" si="107"/>
        <v>42739.546064814815</v>
      </c>
    </row>
    <row r="1130" spans="1:20" ht="43.2">
      <c r="A1130">
        <v>2856</v>
      </c>
      <c r="B1130" s="3" t="s">
        <v>2856</v>
      </c>
      <c r="C1130" s="3" t="s">
        <v>6966</v>
      </c>
      <c r="D1130">
        <v>3000</v>
      </c>
      <c r="E1130">
        <v>146</v>
      </c>
      <c r="F1130" t="s">
        <v>8221</v>
      </c>
      <c r="G1130" t="s">
        <v>8224</v>
      </c>
      <c r="H1130" t="s">
        <v>8246</v>
      </c>
      <c r="I1130">
        <v>1439069640</v>
      </c>
      <c r="J1130">
        <v>1433897647</v>
      </c>
      <c r="K1130" t="b">
        <v>0</v>
      </c>
      <c r="L1130">
        <v>6</v>
      </c>
      <c r="M1130" t="b">
        <v>0</v>
      </c>
      <c r="N1130" t="s">
        <v>8271</v>
      </c>
      <c r="O1130" s="6">
        <f t="shared" si="102"/>
        <v>0.05</v>
      </c>
      <c r="P1130">
        <f t="shared" si="103"/>
        <v>24.33</v>
      </c>
      <c r="Q1130" t="str">
        <f t="shared" si="104"/>
        <v>theater</v>
      </c>
      <c r="R1130" t="str">
        <f t="shared" si="105"/>
        <v>plays</v>
      </c>
      <c r="S1130" s="9">
        <f t="shared" si="106"/>
        <v>42165.037581018521</v>
      </c>
      <c r="T1130" s="8">
        <f t="shared" si="107"/>
        <v>42224.898611111115</v>
      </c>
    </row>
    <row r="1131" spans="1:20" ht="43.2">
      <c r="A1131">
        <v>2871</v>
      </c>
      <c r="B1131" s="3" t="s">
        <v>2871</v>
      </c>
      <c r="C1131" s="3" t="s">
        <v>6981</v>
      </c>
      <c r="D1131">
        <v>10000</v>
      </c>
      <c r="E1131">
        <v>467</v>
      </c>
      <c r="F1131" t="s">
        <v>8221</v>
      </c>
      <c r="G1131" t="s">
        <v>8224</v>
      </c>
      <c r="H1131" t="s">
        <v>8246</v>
      </c>
      <c r="I1131">
        <v>1419183813</v>
      </c>
      <c r="J1131">
        <v>1417455813</v>
      </c>
      <c r="K1131" t="b">
        <v>0</v>
      </c>
      <c r="L1131">
        <v>13</v>
      </c>
      <c r="M1131" t="b">
        <v>0</v>
      </c>
      <c r="N1131" t="s">
        <v>8271</v>
      </c>
      <c r="O1131" s="6">
        <f t="shared" si="102"/>
        <v>0.05</v>
      </c>
      <c r="P1131">
        <f t="shared" si="103"/>
        <v>35.92</v>
      </c>
      <c r="Q1131" t="str">
        <f t="shared" si="104"/>
        <v>theater</v>
      </c>
      <c r="R1131" t="str">
        <f t="shared" si="105"/>
        <v>plays</v>
      </c>
      <c r="S1131" s="9">
        <f t="shared" si="106"/>
        <v>41974.738576388889</v>
      </c>
      <c r="T1131" s="8">
        <f t="shared" si="107"/>
        <v>41994.738576388889</v>
      </c>
    </row>
    <row r="1132" spans="1:20" ht="43.2">
      <c r="A1132">
        <v>2874</v>
      </c>
      <c r="B1132" s="3" t="s">
        <v>2874</v>
      </c>
      <c r="C1132" s="3" t="s">
        <v>6984</v>
      </c>
      <c r="D1132">
        <v>5000</v>
      </c>
      <c r="E1132">
        <v>271</v>
      </c>
      <c r="F1132" t="s">
        <v>8221</v>
      </c>
      <c r="G1132" t="s">
        <v>8224</v>
      </c>
      <c r="H1132" t="s">
        <v>8246</v>
      </c>
      <c r="I1132">
        <v>1484684186</v>
      </c>
      <c r="J1132">
        <v>1482092186</v>
      </c>
      <c r="K1132" t="b">
        <v>0</v>
      </c>
      <c r="L1132">
        <v>3</v>
      </c>
      <c r="M1132" t="b">
        <v>0</v>
      </c>
      <c r="N1132" t="s">
        <v>8271</v>
      </c>
      <c r="O1132" s="6">
        <f t="shared" si="102"/>
        <v>0.05</v>
      </c>
      <c r="P1132">
        <f t="shared" si="103"/>
        <v>90.33</v>
      </c>
      <c r="Q1132" t="str">
        <f t="shared" si="104"/>
        <v>theater</v>
      </c>
      <c r="R1132" t="str">
        <f t="shared" si="105"/>
        <v>plays</v>
      </c>
      <c r="S1132" s="9">
        <f t="shared" si="106"/>
        <v>42722.84474537037</v>
      </c>
      <c r="T1132" s="8">
        <f t="shared" si="107"/>
        <v>42752.84474537037</v>
      </c>
    </row>
    <row r="1133" spans="1:20" ht="43.2">
      <c r="A1133">
        <v>2886</v>
      </c>
      <c r="B1133" s="3" t="s">
        <v>2886</v>
      </c>
      <c r="C1133" s="3" t="s">
        <v>6996</v>
      </c>
      <c r="D1133">
        <v>200</v>
      </c>
      <c r="E1133">
        <v>10</v>
      </c>
      <c r="F1133" t="s">
        <v>8221</v>
      </c>
      <c r="G1133" t="s">
        <v>8224</v>
      </c>
      <c r="H1133" t="s">
        <v>8246</v>
      </c>
      <c r="I1133">
        <v>1442635140</v>
      </c>
      <c r="J1133">
        <v>1442243484</v>
      </c>
      <c r="K1133" t="b">
        <v>0</v>
      </c>
      <c r="L1133">
        <v>1</v>
      </c>
      <c r="M1133" t="b">
        <v>0</v>
      </c>
      <c r="N1133" t="s">
        <v>8271</v>
      </c>
      <c r="O1133" s="6">
        <f t="shared" si="102"/>
        <v>0.05</v>
      </c>
      <c r="P1133">
        <f t="shared" si="103"/>
        <v>10</v>
      </c>
      <c r="Q1133" t="str">
        <f t="shared" si="104"/>
        <v>theater</v>
      </c>
      <c r="R1133" t="str">
        <f t="shared" si="105"/>
        <v>plays</v>
      </c>
      <c r="S1133" s="9">
        <f t="shared" si="106"/>
        <v>42261.632916666669</v>
      </c>
      <c r="T1133" s="8">
        <f t="shared" si="107"/>
        <v>42266.165972222225</v>
      </c>
    </row>
    <row r="1134" spans="1:20" ht="43.2">
      <c r="A1134">
        <v>2895</v>
      </c>
      <c r="B1134" s="3" t="s">
        <v>2895</v>
      </c>
      <c r="C1134" s="3" t="s">
        <v>7005</v>
      </c>
      <c r="D1134">
        <v>500</v>
      </c>
      <c r="E1134">
        <v>23</v>
      </c>
      <c r="F1134" t="s">
        <v>8221</v>
      </c>
      <c r="G1134" t="s">
        <v>8224</v>
      </c>
      <c r="H1134" t="s">
        <v>8246</v>
      </c>
      <c r="I1134">
        <v>1403470800</v>
      </c>
      <c r="J1134">
        <v>1403356792</v>
      </c>
      <c r="K1134" t="b">
        <v>0</v>
      </c>
      <c r="L1134">
        <v>4</v>
      </c>
      <c r="M1134" t="b">
        <v>0</v>
      </c>
      <c r="N1134" t="s">
        <v>8271</v>
      </c>
      <c r="O1134" s="6">
        <f t="shared" si="102"/>
        <v>0.05</v>
      </c>
      <c r="P1134">
        <f t="shared" si="103"/>
        <v>5.75</v>
      </c>
      <c r="Q1134" t="str">
        <f t="shared" si="104"/>
        <v>theater</v>
      </c>
      <c r="R1134" t="str">
        <f t="shared" si="105"/>
        <v>plays</v>
      </c>
      <c r="S1134" s="9">
        <f t="shared" si="106"/>
        <v>41811.555462962962</v>
      </c>
      <c r="T1134" s="8">
        <f t="shared" si="107"/>
        <v>41812.875</v>
      </c>
    </row>
    <row r="1135" spans="1:20" ht="43.2">
      <c r="A1135">
        <v>2897</v>
      </c>
      <c r="B1135" s="3" t="s">
        <v>2897</v>
      </c>
      <c r="C1135" s="3" t="s">
        <v>7007</v>
      </c>
      <c r="D1135">
        <v>12000</v>
      </c>
      <c r="E1135">
        <v>550</v>
      </c>
      <c r="F1135" t="s">
        <v>8221</v>
      </c>
      <c r="G1135" t="s">
        <v>8224</v>
      </c>
      <c r="H1135" t="s">
        <v>8246</v>
      </c>
      <c r="I1135">
        <v>1444577345</v>
      </c>
      <c r="J1135">
        <v>1441985458</v>
      </c>
      <c r="K1135" t="b">
        <v>0</v>
      </c>
      <c r="L1135">
        <v>3</v>
      </c>
      <c r="M1135" t="b">
        <v>0</v>
      </c>
      <c r="N1135" t="s">
        <v>8271</v>
      </c>
      <c r="O1135" s="6">
        <f t="shared" si="102"/>
        <v>0.05</v>
      </c>
      <c r="P1135">
        <f t="shared" si="103"/>
        <v>183.33</v>
      </c>
      <c r="Q1135" t="str">
        <f t="shared" si="104"/>
        <v>theater</v>
      </c>
      <c r="R1135" t="str">
        <f t="shared" si="105"/>
        <v>plays</v>
      </c>
      <c r="S1135" s="9">
        <f t="shared" si="106"/>
        <v>42258.646504629629</v>
      </c>
      <c r="T1135" s="8">
        <f t="shared" si="107"/>
        <v>42288.645196759258</v>
      </c>
    </row>
    <row r="1136" spans="1:20" ht="43.2">
      <c r="A1136">
        <v>2904</v>
      </c>
      <c r="B1136" s="3" t="s">
        <v>2904</v>
      </c>
      <c r="C1136" s="3" t="s">
        <v>7014</v>
      </c>
      <c r="D1136">
        <v>1500</v>
      </c>
      <c r="E1136">
        <v>75</v>
      </c>
      <c r="F1136" t="s">
        <v>8221</v>
      </c>
      <c r="G1136" t="s">
        <v>8225</v>
      </c>
      <c r="H1136" t="s">
        <v>8247</v>
      </c>
      <c r="I1136">
        <v>1415534400</v>
      </c>
      <c r="J1136">
        <v>1414538031</v>
      </c>
      <c r="K1136" t="b">
        <v>0</v>
      </c>
      <c r="L1136">
        <v>4</v>
      </c>
      <c r="M1136" t="b">
        <v>0</v>
      </c>
      <c r="N1136" t="s">
        <v>8271</v>
      </c>
      <c r="O1136" s="6">
        <f t="shared" si="102"/>
        <v>0.05</v>
      </c>
      <c r="P1136">
        <f t="shared" si="103"/>
        <v>18.75</v>
      </c>
      <c r="Q1136" t="str">
        <f t="shared" si="104"/>
        <v>theater</v>
      </c>
      <c r="R1136" t="str">
        <f t="shared" si="105"/>
        <v>plays</v>
      </c>
      <c r="S1136" s="9">
        <f t="shared" si="106"/>
        <v>41940.967951388891</v>
      </c>
      <c r="T1136" s="8">
        <f t="shared" si="107"/>
        <v>41952.5</v>
      </c>
    </row>
    <row r="1137" spans="1:20" ht="43.2">
      <c r="A1137">
        <v>3090</v>
      </c>
      <c r="B1137" s="3" t="s">
        <v>3090</v>
      </c>
      <c r="C1137" s="3" t="s">
        <v>7200</v>
      </c>
      <c r="D1137">
        <v>225000</v>
      </c>
      <c r="E1137">
        <v>11432</v>
      </c>
      <c r="F1137" t="s">
        <v>8221</v>
      </c>
      <c r="G1137" t="s">
        <v>8224</v>
      </c>
      <c r="H1137" t="s">
        <v>8246</v>
      </c>
      <c r="I1137">
        <v>1430505545</v>
      </c>
      <c r="J1137">
        <v>1425325145</v>
      </c>
      <c r="K1137" t="b">
        <v>0</v>
      </c>
      <c r="L1137">
        <v>9</v>
      </c>
      <c r="M1137" t="b">
        <v>0</v>
      </c>
      <c r="N1137" t="s">
        <v>8303</v>
      </c>
      <c r="O1137" s="6">
        <f t="shared" si="102"/>
        <v>0.05</v>
      </c>
      <c r="P1137">
        <f t="shared" si="103"/>
        <v>1270.22</v>
      </c>
      <c r="Q1137" t="str">
        <f t="shared" si="104"/>
        <v>theater</v>
      </c>
      <c r="R1137" t="str">
        <f t="shared" si="105"/>
        <v>spaces</v>
      </c>
      <c r="S1137" s="9">
        <f t="shared" si="106"/>
        <v>42065.818807870368</v>
      </c>
      <c r="T1137" s="8">
        <f t="shared" si="107"/>
        <v>42125.777141203704</v>
      </c>
    </row>
    <row r="1138" spans="1:20" ht="43.2">
      <c r="A1138">
        <v>3112</v>
      </c>
      <c r="B1138" s="3" t="s">
        <v>3112</v>
      </c>
      <c r="C1138" s="3" t="s">
        <v>7222</v>
      </c>
      <c r="D1138">
        <v>11000</v>
      </c>
      <c r="E1138">
        <v>521</v>
      </c>
      <c r="F1138" t="s">
        <v>8221</v>
      </c>
      <c r="G1138" t="s">
        <v>8224</v>
      </c>
      <c r="H1138" t="s">
        <v>8246</v>
      </c>
      <c r="I1138">
        <v>1477968934</v>
      </c>
      <c r="J1138">
        <v>1472784934</v>
      </c>
      <c r="K1138" t="b">
        <v>0</v>
      </c>
      <c r="L1138">
        <v>9</v>
      </c>
      <c r="M1138" t="b">
        <v>0</v>
      </c>
      <c r="N1138" t="s">
        <v>8303</v>
      </c>
      <c r="O1138" s="6">
        <f t="shared" si="102"/>
        <v>0.05</v>
      </c>
      <c r="P1138">
        <f t="shared" si="103"/>
        <v>57.89</v>
      </c>
      <c r="Q1138" t="str">
        <f t="shared" si="104"/>
        <v>theater</v>
      </c>
      <c r="R1138" t="str">
        <f t="shared" si="105"/>
        <v>spaces</v>
      </c>
      <c r="S1138" s="9">
        <f t="shared" si="106"/>
        <v>42615.121921296297</v>
      </c>
      <c r="T1138" s="8">
        <f t="shared" si="107"/>
        <v>42675.121921296297</v>
      </c>
    </row>
    <row r="1139" spans="1:20" ht="43.2">
      <c r="A1139">
        <v>3646</v>
      </c>
      <c r="B1139" s="3" t="s">
        <v>3644</v>
      </c>
      <c r="C1139" s="3" t="s">
        <v>7756</v>
      </c>
      <c r="D1139">
        <v>10000</v>
      </c>
      <c r="E1139">
        <v>481</v>
      </c>
      <c r="F1139" t="s">
        <v>8221</v>
      </c>
      <c r="G1139" t="s">
        <v>8224</v>
      </c>
      <c r="H1139" t="s">
        <v>8246</v>
      </c>
      <c r="I1139">
        <v>1434497400</v>
      </c>
      <c r="J1139">
        <v>1431770802</v>
      </c>
      <c r="K1139" t="b">
        <v>0</v>
      </c>
      <c r="L1139">
        <v>8</v>
      </c>
      <c r="M1139" t="b">
        <v>0</v>
      </c>
      <c r="N1139" t="s">
        <v>8305</v>
      </c>
      <c r="O1139" s="6">
        <f t="shared" si="102"/>
        <v>0.05</v>
      </c>
      <c r="P1139">
        <f t="shared" si="103"/>
        <v>60.13</v>
      </c>
      <c r="Q1139" t="str">
        <f t="shared" si="104"/>
        <v>theater</v>
      </c>
      <c r="R1139" t="str">
        <f t="shared" si="105"/>
        <v>musical</v>
      </c>
      <c r="S1139" s="9">
        <f t="shared" si="106"/>
        <v>42140.421319444446</v>
      </c>
      <c r="T1139" s="8">
        <f t="shared" si="107"/>
        <v>42171.979166666672</v>
      </c>
    </row>
    <row r="1140" spans="1:20" ht="43.2">
      <c r="A1140">
        <v>3857</v>
      </c>
      <c r="B1140" s="3" t="s">
        <v>3854</v>
      </c>
      <c r="C1140" s="3" t="s">
        <v>7966</v>
      </c>
      <c r="D1140">
        <v>5000</v>
      </c>
      <c r="E1140">
        <v>260</v>
      </c>
      <c r="F1140" t="s">
        <v>8221</v>
      </c>
      <c r="G1140" t="s">
        <v>8224</v>
      </c>
      <c r="H1140" t="s">
        <v>8246</v>
      </c>
      <c r="I1140">
        <v>1406913120</v>
      </c>
      <c r="J1140">
        <v>1404927690</v>
      </c>
      <c r="K1140" t="b">
        <v>0</v>
      </c>
      <c r="L1140">
        <v>4</v>
      </c>
      <c r="M1140" t="b">
        <v>0</v>
      </c>
      <c r="N1140" t="s">
        <v>8271</v>
      </c>
      <c r="O1140" s="6">
        <f t="shared" si="102"/>
        <v>0.05</v>
      </c>
      <c r="P1140">
        <f t="shared" si="103"/>
        <v>65</v>
      </c>
      <c r="Q1140" t="str">
        <f t="shared" si="104"/>
        <v>theater</v>
      </c>
      <c r="R1140" t="str">
        <f t="shared" si="105"/>
        <v>plays</v>
      </c>
      <c r="S1140" s="9">
        <f t="shared" si="106"/>
        <v>41829.73715277778</v>
      </c>
      <c r="T1140" s="8">
        <f t="shared" si="107"/>
        <v>41852.716666666667</v>
      </c>
    </row>
    <row r="1141" spans="1:20">
      <c r="A1141">
        <v>3861</v>
      </c>
      <c r="B1141" s="3" t="s">
        <v>3858</v>
      </c>
      <c r="C1141" s="3" t="s">
        <v>7970</v>
      </c>
      <c r="D1141">
        <v>2000</v>
      </c>
      <c r="E1141">
        <v>100</v>
      </c>
      <c r="F1141" t="s">
        <v>8221</v>
      </c>
      <c r="G1141" t="s">
        <v>8224</v>
      </c>
      <c r="H1141" t="s">
        <v>8246</v>
      </c>
      <c r="I1141">
        <v>1415828820</v>
      </c>
      <c r="J1141">
        <v>1412258977</v>
      </c>
      <c r="K1141" t="b">
        <v>0</v>
      </c>
      <c r="L1141">
        <v>1</v>
      </c>
      <c r="M1141" t="b">
        <v>0</v>
      </c>
      <c r="N1141" t="s">
        <v>8271</v>
      </c>
      <c r="O1141" s="6">
        <f t="shared" si="102"/>
        <v>0.05</v>
      </c>
      <c r="P1141">
        <f t="shared" si="103"/>
        <v>100</v>
      </c>
      <c r="Q1141" t="str">
        <f t="shared" si="104"/>
        <v>theater</v>
      </c>
      <c r="R1141" t="str">
        <f t="shared" si="105"/>
        <v>plays</v>
      </c>
      <c r="S1141" s="9">
        <f t="shared" si="106"/>
        <v>41914.590011574073</v>
      </c>
      <c r="T1141" s="8">
        <f t="shared" si="107"/>
        <v>41955.907638888893</v>
      </c>
    </row>
    <row r="1142" spans="1:20" ht="43.2">
      <c r="A1142">
        <v>3877</v>
      </c>
      <c r="B1142" s="3" t="s">
        <v>3874</v>
      </c>
      <c r="C1142" s="3" t="s">
        <v>7986</v>
      </c>
      <c r="D1142">
        <v>25000</v>
      </c>
      <c r="E1142">
        <v>1241</v>
      </c>
      <c r="F1142" t="s">
        <v>8220</v>
      </c>
      <c r="G1142" t="s">
        <v>8224</v>
      </c>
      <c r="H1142" t="s">
        <v>8246</v>
      </c>
      <c r="I1142">
        <v>1481213752</v>
      </c>
      <c r="J1142">
        <v>1478621752</v>
      </c>
      <c r="K1142" t="b">
        <v>0</v>
      </c>
      <c r="L1142">
        <v>14</v>
      </c>
      <c r="M1142" t="b">
        <v>0</v>
      </c>
      <c r="N1142" t="s">
        <v>8305</v>
      </c>
      <c r="O1142" s="6">
        <f t="shared" si="102"/>
        <v>0.05</v>
      </c>
      <c r="P1142">
        <f t="shared" si="103"/>
        <v>88.64</v>
      </c>
      <c r="Q1142" t="str">
        <f t="shared" si="104"/>
        <v>theater</v>
      </c>
      <c r="R1142" t="str">
        <f t="shared" si="105"/>
        <v>musical</v>
      </c>
      <c r="S1142" s="9">
        <f t="shared" si="106"/>
        <v>42682.67768518519</v>
      </c>
      <c r="T1142" s="8">
        <f t="shared" si="107"/>
        <v>42712.67768518519</v>
      </c>
    </row>
    <row r="1143" spans="1:20" ht="28.8">
      <c r="A1143">
        <v>3881</v>
      </c>
      <c r="B1143" s="3" t="s">
        <v>3878</v>
      </c>
      <c r="C1143" s="3" t="s">
        <v>7990</v>
      </c>
      <c r="D1143">
        <v>500</v>
      </c>
      <c r="E1143">
        <v>25</v>
      </c>
      <c r="F1143" t="s">
        <v>8220</v>
      </c>
      <c r="G1143" t="s">
        <v>8224</v>
      </c>
      <c r="H1143" t="s">
        <v>8246</v>
      </c>
      <c r="I1143">
        <v>1487550399</v>
      </c>
      <c r="J1143">
        <v>1484958399</v>
      </c>
      <c r="K1143" t="b">
        <v>0</v>
      </c>
      <c r="L1143">
        <v>1</v>
      </c>
      <c r="M1143" t="b">
        <v>0</v>
      </c>
      <c r="N1143" t="s">
        <v>8305</v>
      </c>
      <c r="O1143" s="6">
        <f t="shared" si="102"/>
        <v>0.05</v>
      </c>
      <c r="P1143">
        <f t="shared" si="103"/>
        <v>25</v>
      </c>
      <c r="Q1143" t="str">
        <f t="shared" si="104"/>
        <v>theater</v>
      </c>
      <c r="R1143" t="str">
        <f t="shared" si="105"/>
        <v>musical</v>
      </c>
      <c r="S1143" s="9">
        <f t="shared" si="106"/>
        <v>42756.018506944441</v>
      </c>
      <c r="T1143" s="8">
        <f t="shared" si="107"/>
        <v>42786.018506944441</v>
      </c>
    </row>
    <row r="1144" spans="1:20" ht="43.2">
      <c r="A1144">
        <v>3895</v>
      </c>
      <c r="B1144" s="3" t="s">
        <v>3892</v>
      </c>
      <c r="C1144" s="3" t="s">
        <v>8003</v>
      </c>
      <c r="D1144">
        <v>1000</v>
      </c>
      <c r="E1144">
        <v>50</v>
      </c>
      <c r="F1144" t="s">
        <v>8221</v>
      </c>
      <c r="G1144" t="s">
        <v>8224</v>
      </c>
      <c r="H1144" t="s">
        <v>8246</v>
      </c>
      <c r="I1144">
        <v>1425103218</v>
      </c>
      <c r="J1144">
        <v>1422424818</v>
      </c>
      <c r="K1144" t="b">
        <v>0</v>
      </c>
      <c r="L1144">
        <v>1</v>
      </c>
      <c r="M1144" t="b">
        <v>0</v>
      </c>
      <c r="N1144" t="s">
        <v>8271</v>
      </c>
      <c r="O1144" s="6">
        <f t="shared" si="102"/>
        <v>0.05</v>
      </c>
      <c r="P1144">
        <f t="shared" si="103"/>
        <v>50</v>
      </c>
      <c r="Q1144" t="str">
        <f t="shared" si="104"/>
        <v>theater</v>
      </c>
      <c r="R1144" t="str">
        <f t="shared" si="105"/>
        <v>plays</v>
      </c>
      <c r="S1144" s="9">
        <f t="shared" si="106"/>
        <v>42032.250208333338</v>
      </c>
      <c r="T1144" s="8">
        <f t="shared" si="107"/>
        <v>42063.250208333338</v>
      </c>
    </row>
    <row r="1145" spans="1:20" ht="43.2">
      <c r="A1145">
        <v>3900</v>
      </c>
      <c r="B1145" s="3" t="s">
        <v>3897</v>
      </c>
      <c r="C1145" s="3" t="s">
        <v>8008</v>
      </c>
      <c r="D1145">
        <v>2500</v>
      </c>
      <c r="E1145">
        <v>135</v>
      </c>
      <c r="F1145" t="s">
        <v>8221</v>
      </c>
      <c r="G1145" t="s">
        <v>8224</v>
      </c>
      <c r="H1145" t="s">
        <v>8246</v>
      </c>
      <c r="I1145">
        <v>1433988791</v>
      </c>
      <c r="J1145">
        <v>1431396791</v>
      </c>
      <c r="K1145" t="b">
        <v>0</v>
      </c>
      <c r="L1145">
        <v>5</v>
      </c>
      <c r="M1145" t="b">
        <v>0</v>
      </c>
      <c r="N1145" t="s">
        <v>8271</v>
      </c>
      <c r="O1145" s="6">
        <f t="shared" si="102"/>
        <v>0.05</v>
      </c>
      <c r="P1145">
        <f t="shared" si="103"/>
        <v>27</v>
      </c>
      <c r="Q1145" t="str">
        <f t="shared" si="104"/>
        <v>theater</v>
      </c>
      <c r="R1145" t="str">
        <f t="shared" si="105"/>
        <v>plays</v>
      </c>
      <c r="S1145" s="9">
        <f t="shared" si="106"/>
        <v>42136.092488425929</v>
      </c>
      <c r="T1145" s="8">
        <f t="shared" si="107"/>
        <v>42166.092488425929</v>
      </c>
    </row>
    <row r="1146" spans="1:20" ht="43.2">
      <c r="A1146">
        <v>3920</v>
      </c>
      <c r="B1146" s="3" t="s">
        <v>3917</v>
      </c>
      <c r="C1146" s="3" t="s">
        <v>8028</v>
      </c>
      <c r="D1146">
        <v>2500</v>
      </c>
      <c r="E1146">
        <v>135</v>
      </c>
      <c r="F1146" t="s">
        <v>8221</v>
      </c>
      <c r="G1146" t="s">
        <v>8225</v>
      </c>
      <c r="H1146" t="s">
        <v>8247</v>
      </c>
      <c r="I1146">
        <v>1479032260</v>
      </c>
      <c r="J1146">
        <v>1476436660</v>
      </c>
      <c r="K1146" t="b">
        <v>0</v>
      </c>
      <c r="L1146">
        <v>3</v>
      </c>
      <c r="M1146" t="b">
        <v>0</v>
      </c>
      <c r="N1146" t="s">
        <v>8271</v>
      </c>
      <c r="O1146" s="6">
        <f t="shared" ref="O1146:O1209" si="108">ROUND((E1146/D1146),2)</f>
        <v>0.05</v>
      </c>
      <c r="P1146">
        <f t="shared" ref="P1146:P1209" si="109">IF(L1146&gt;0,ROUND(E1146/L1146,2),0)</f>
        <v>45</v>
      </c>
      <c r="Q1146" t="str">
        <f t="shared" ref="Q1146:Q1209" si="110">LEFT(N1146, SEARCH("/",N1146,1)-1)</f>
        <v>theater</v>
      </c>
      <c r="R1146" t="str">
        <f t="shared" ref="R1146:R1209" si="111">RIGHT(N1146,LEN(N1146)-SEARCH("/",N1146,1))</f>
        <v>plays</v>
      </c>
      <c r="S1146" s="9">
        <f t="shared" ref="S1146:S1209" si="112">(J1146/86400)+DATE(1970,1,1)</f>
        <v>42657.38726851852</v>
      </c>
      <c r="T1146" s="8">
        <f t="shared" ref="T1146:T1209" si="113">(I1146/86400)+DATE(1970,1,1)</f>
        <v>42687.428935185184</v>
      </c>
    </row>
    <row r="1147" spans="1:20" ht="43.2">
      <c r="A1147">
        <v>3992</v>
      </c>
      <c r="B1147" s="3" t="s">
        <v>3988</v>
      </c>
      <c r="C1147" s="3" t="s">
        <v>8098</v>
      </c>
      <c r="D1147">
        <v>10000</v>
      </c>
      <c r="E1147">
        <v>541</v>
      </c>
      <c r="F1147" t="s">
        <v>8221</v>
      </c>
      <c r="G1147" t="s">
        <v>8224</v>
      </c>
      <c r="H1147" t="s">
        <v>8246</v>
      </c>
      <c r="I1147">
        <v>1449876859</v>
      </c>
      <c r="J1147">
        <v>1444689259</v>
      </c>
      <c r="K1147" t="b">
        <v>0</v>
      </c>
      <c r="L1147">
        <v>9</v>
      </c>
      <c r="M1147" t="b">
        <v>0</v>
      </c>
      <c r="N1147" t="s">
        <v>8271</v>
      </c>
      <c r="O1147" s="6">
        <f t="shared" si="108"/>
        <v>0.05</v>
      </c>
      <c r="P1147">
        <f t="shared" si="109"/>
        <v>60.11</v>
      </c>
      <c r="Q1147" t="str">
        <f t="shared" si="110"/>
        <v>theater</v>
      </c>
      <c r="R1147" t="str">
        <f t="shared" si="111"/>
        <v>plays</v>
      </c>
      <c r="S1147" s="9">
        <f t="shared" si="112"/>
        <v>42289.94049768518</v>
      </c>
      <c r="T1147" s="8">
        <f t="shared" si="113"/>
        <v>42349.982164351852</v>
      </c>
    </row>
    <row r="1148" spans="1:20" ht="57.6">
      <c r="A1148">
        <v>4025</v>
      </c>
      <c r="B1148" s="3" t="s">
        <v>4021</v>
      </c>
      <c r="C1148" s="3" t="s">
        <v>8130</v>
      </c>
      <c r="D1148">
        <v>5000</v>
      </c>
      <c r="E1148">
        <v>250</v>
      </c>
      <c r="F1148" t="s">
        <v>8221</v>
      </c>
      <c r="G1148" t="s">
        <v>8230</v>
      </c>
      <c r="H1148" t="s">
        <v>8249</v>
      </c>
      <c r="I1148">
        <v>1437889336</v>
      </c>
      <c r="J1148">
        <v>1432705336</v>
      </c>
      <c r="K1148" t="b">
        <v>0</v>
      </c>
      <c r="L1148">
        <v>4</v>
      </c>
      <c r="M1148" t="b">
        <v>0</v>
      </c>
      <c r="N1148" t="s">
        <v>8271</v>
      </c>
      <c r="O1148" s="6">
        <f t="shared" si="108"/>
        <v>0.05</v>
      </c>
      <c r="P1148">
        <f t="shared" si="109"/>
        <v>62.5</v>
      </c>
      <c r="Q1148" t="str">
        <f t="shared" si="110"/>
        <v>theater</v>
      </c>
      <c r="R1148" t="str">
        <f t="shared" si="111"/>
        <v>plays</v>
      </c>
      <c r="S1148" s="9">
        <f t="shared" si="112"/>
        <v>42151.237685185188</v>
      </c>
      <c r="T1148" s="8">
        <f t="shared" si="113"/>
        <v>42211.237685185188</v>
      </c>
    </row>
    <row r="1149" spans="1:20" ht="43.2">
      <c r="A1149">
        <v>4086</v>
      </c>
      <c r="B1149" s="3" t="s">
        <v>4082</v>
      </c>
      <c r="C1149" s="3" t="s">
        <v>8189</v>
      </c>
      <c r="D1149">
        <v>1000</v>
      </c>
      <c r="E1149">
        <v>47</v>
      </c>
      <c r="F1149" t="s">
        <v>8221</v>
      </c>
      <c r="G1149" t="s">
        <v>8224</v>
      </c>
      <c r="H1149" t="s">
        <v>8246</v>
      </c>
      <c r="I1149">
        <v>1448078400</v>
      </c>
      <c r="J1149">
        <v>1445985299</v>
      </c>
      <c r="K1149" t="b">
        <v>0</v>
      </c>
      <c r="L1149">
        <v>5</v>
      </c>
      <c r="M1149" t="b">
        <v>0</v>
      </c>
      <c r="N1149" t="s">
        <v>8271</v>
      </c>
      <c r="O1149" s="6">
        <f t="shared" si="108"/>
        <v>0.05</v>
      </c>
      <c r="P1149">
        <f t="shared" si="109"/>
        <v>9.4</v>
      </c>
      <c r="Q1149" t="str">
        <f t="shared" si="110"/>
        <v>theater</v>
      </c>
      <c r="R1149" t="str">
        <f t="shared" si="111"/>
        <v>plays</v>
      </c>
      <c r="S1149" s="9">
        <f t="shared" si="112"/>
        <v>42304.940960648149</v>
      </c>
      <c r="T1149" s="8">
        <f t="shared" si="113"/>
        <v>42329.166666666672</v>
      </c>
    </row>
    <row r="1150" spans="1:20" ht="57.6">
      <c r="A1150">
        <v>4089</v>
      </c>
      <c r="B1150" s="3" t="s">
        <v>4085</v>
      </c>
      <c r="C1150" s="3" t="s">
        <v>8192</v>
      </c>
      <c r="D1150">
        <v>5000</v>
      </c>
      <c r="E1150">
        <v>240</v>
      </c>
      <c r="F1150" t="s">
        <v>8221</v>
      </c>
      <c r="G1150" t="s">
        <v>8224</v>
      </c>
      <c r="H1150" t="s">
        <v>8246</v>
      </c>
      <c r="I1150">
        <v>1433093700</v>
      </c>
      <c r="J1150">
        <v>1430242488</v>
      </c>
      <c r="K1150" t="b">
        <v>0</v>
      </c>
      <c r="L1150">
        <v>8</v>
      </c>
      <c r="M1150" t="b">
        <v>0</v>
      </c>
      <c r="N1150" t="s">
        <v>8271</v>
      </c>
      <c r="O1150" s="6">
        <f t="shared" si="108"/>
        <v>0.05</v>
      </c>
      <c r="P1150">
        <f t="shared" si="109"/>
        <v>30</v>
      </c>
      <c r="Q1150" t="str">
        <f t="shared" si="110"/>
        <v>theater</v>
      </c>
      <c r="R1150" t="str">
        <f t="shared" si="111"/>
        <v>plays</v>
      </c>
      <c r="S1150" s="9">
        <f t="shared" si="112"/>
        <v>42122.732499999998</v>
      </c>
      <c r="T1150" s="8">
        <f t="shared" si="113"/>
        <v>42155.732638888891</v>
      </c>
    </row>
    <row r="1151" spans="1:20" ht="43.2">
      <c r="A1151">
        <v>168</v>
      </c>
      <c r="B1151" s="3" t="s">
        <v>170</v>
      </c>
      <c r="C1151" s="3" t="s">
        <v>4278</v>
      </c>
      <c r="D1151">
        <v>8000</v>
      </c>
      <c r="E1151">
        <v>325</v>
      </c>
      <c r="F1151" t="s">
        <v>8221</v>
      </c>
      <c r="G1151" t="s">
        <v>8224</v>
      </c>
      <c r="H1151" t="s">
        <v>8246</v>
      </c>
      <c r="I1151">
        <v>1426791770</v>
      </c>
      <c r="J1151">
        <v>1424203370</v>
      </c>
      <c r="K1151" t="b">
        <v>0</v>
      </c>
      <c r="L1151">
        <v>3</v>
      </c>
      <c r="M1151" t="b">
        <v>0</v>
      </c>
      <c r="N1151" t="s">
        <v>8268</v>
      </c>
      <c r="O1151" s="6">
        <f t="shared" si="108"/>
        <v>0.04</v>
      </c>
      <c r="P1151">
        <f t="shared" si="109"/>
        <v>108.33</v>
      </c>
      <c r="Q1151" t="str">
        <f t="shared" si="110"/>
        <v>film &amp; video</v>
      </c>
      <c r="R1151" t="str">
        <f t="shared" si="111"/>
        <v>drama</v>
      </c>
      <c r="S1151" s="9">
        <f t="shared" si="112"/>
        <v>42052.83530092593</v>
      </c>
      <c r="T1151" s="8">
        <f t="shared" si="113"/>
        <v>42082.793634259258</v>
      </c>
    </row>
    <row r="1152" spans="1:20" ht="57.6">
      <c r="A1152">
        <v>590</v>
      </c>
      <c r="B1152" s="3" t="s">
        <v>591</v>
      </c>
      <c r="C1152" s="3" t="s">
        <v>4700</v>
      </c>
      <c r="D1152">
        <v>5000</v>
      </c>
      <c r="E1152">
        <v>223</v>
      </c>
      <c r="F1152" t="s">
        <v>8221</v>
      </c>
      <c r="G1152" t="s">
        <v>8225</v>
      </c>
      <c r="H1152" t="s">
        <v>8247</v>
      </c>
      <c r="I1152">
        <v>1454936460</v>
      </c>
      <c r="J1152">
        <v>1452259131</v>
      </c>
      <c r="K1152" t="b">
        <v>0</v>
      </c>
      <c r="L1152">
        <v>9</v>
      </c>
      <c r="M1152" t="b">
        <v>0</v>
      </c>
      <c r="N1152" t="s">
        <v>8272</v>
      </c>
      <c r="O1152" s="6">
        <f t="shared" si="108"/>
        <v>0.04</v>
      </c>
      <c r="P1152">
        <f t="shared" si="109"/>
        <v>24.78</v>
      </c>
      <c r="Q1152" t="str">
        <f t="shared" si="110"/>
        <v>technology</v>
      </c>
      <c r="R1152" t="str">
        <f t="shared" si="111"/>
        <v>web</v>
      </c>
      <c r="S1152" s="9">
        <f t="shared" si="112"/>
        <v>42377.554756944446</v>
      </c>
      <c r="T1152" s="8">
        <f t="shared" si="113"/>
        <v>42408.542361111111</v>
      </c>
    </row>
    <row r="1153" spans="1:20" ht="43.2">
      <c r="A1153">
        <v>603</v>
      </c>
      <c r="B1153" s="3" t="s">
        <v>604</v>
      </c>
      <c r="C1153" s="3" t="s">
        <v>4713</v>
      </c>
      <c r="D1153">
        <v>15000</v>
      </c>
      <c r="E1153">
        <v>590.02</v>
      </c>
      <c r="F1153" t="s">
        <v>8220</v>
      </c>
      <c r="G1153" t="s">
        <v>8224</v>
      </c>
      <c r="H1153" t="s">
        <v>8246</v>
      </c>
      <c r="I1153">
        <v>1408029623</v>
      </c>
      <c r="J1153">
        <v>1405437623</v>
      </c>
      <c r="K1153" t="b">
        <v>0</v>
      </c>
      <c r="L1153">
        <v>13</v>
      </c>
      <c r="M1153" t="b">
        <v>0</v>
      </c>
      <c r="N1153" t="s">
        <v>8272</v>
      </c>
      <c r="O1153" s="6">
        <f t="shared" si="108"/>
        <v>0.04</v>
      </c>
      <c r="P1153">
        <f t="shared" si="109"/>
        <v>45.39</v>
      </c>
      <c r="Q1153" t="str">
        <f t="shared" si="110"/>
        <v>technology</v>
      </c>
      <c r="R1153" t="str">
        <f t="shared" si="111"/>
        <v>web</v>
      </c>
      <c r="S1153" s="9">
        <f t="shared" si="112"/>
        <v>41835.639155092591</v>
      </c>
      <c r="T1153" s="8">
        <f t="shared" si="113"/>
        <v>41865.639155092591</v>
      </c>
    </row>
    <row r="1154" spans="1:20" ht="43.2">
      <c r="A1154">
        <v>678</v>
      </c>
      <c r="B1154" s="3" t="s">
        <v>679</v>
      </c>
      <c r="C1154" s="3" t="s">
        <v>4788</v>
      </c>
      <c r="D1154">
        <v>29000</v>
      </c>
      <c r="E1154">
        <v>1108</v>
      </c>
      <c r="F1154" t="s">
        <v>8221</v>
      </c>
      <c r="G1154" t="s">
        <v>8224</v>
      </c>
      <c r="H1154" t="s">
        <v>8246</v>
      </c>
      <c r="I1154">
        <v>1463821338</v>
      </c>
      <c r="J1154">
        <v>1461229338</v>
      </c>
      <c r="K1154" t="b">
        <v>0</v>
      </c>
      <c r="L1154">
        <v>17</v>
      </c>
      <c r="M1154" t="b">
        <v>0</v>
      </c>
      <c r="N1154" t="s">
        <v>8273</v>
      </c>
      <c r="O1154" s="6">
        <f t="shared" si="108"/>
        <v>0.04</v>
      </c>
      <c r="P1154">
        <f t="shared" si="109"/>
        <v>65.180000000000007</v>
      </c>
      <c r="Q1154" t="str">
        <f t="shared" si="110"/>
        <v>technology</v>
      </c>
      <c r="R1154" t="str">
        <f t="shared" si="111"/>
        <v>wearables</v>
      </c>
      <c r="S1154" s="9">
        <f t="shared" si="112"/>
        <v>42481.376597222217</v>
      </c>
      <c r="T1154" s="8">
        <f t="shared" si="113"/>
        <v>42511.376597222217</v>
      </c>
    </row>
    <row r="1155" spans="1:20" ht="43.2">
      <c r="A1155">
        <v>687</v>
      </c>
      <c r="B1155" s="3" t="s">
        <v>688</v>
      </c>
      <c r="C1155" s="3" t="s">
        <v>4797</v>
      </c>
      <c r="D1155">
        <v>100000</v>
      </c>
      <c r="E1155">
        <v>3550</v>
      </c>
      <c r="F1155" t="s">
        <v>8221</v>
      </c>
      <c r="G1155" t="s">
        <v>8238</v>
      </c>
      <c r="H1155" t="s">
        <v>8256</v>
      </c>
      <c r="I1155">
        <v>1486317653</v>
      </c>
      <c r="J1155">
        <v>1481133653</v>
      </c>
      <c r="K1155" t="b">
        <v>0</v>
      </c>
      <c r="L1155">
        <v>6</v>
      </c>
      <c r="M1155" t="b">
        <v>0</v>
      </c>
      <c r="N1155" t="s">
        <v>8273</v>
      </c>
      <c r="O1155" s="6">
        <f t="shared" si="108"/>
        <v>0.04</v>
      </c>
      <c r="P1155">
        <f t="shared" si="109"/>
        <v>591.66999999999996</v>
      </c>
      <c r="Q1155" t="str">
        <f t="shared" si="110"/>
        <v>technology</v>
      </c>
      <c r="R1155" t="str">
        <f t="shared" si="111"/>
        <v>wearables</v>
      </c>
      <c r="S1155" s="9">
        <f t="shared" si="112"/>
        <v>42711.750613425931</v>
      </c>
      <c r="T1155" s="8">
        <f t="shared" si="113"/>
        <v>42771.750613425931</v>
      </c>
    </row>
    <row r="1156" spans="1:20" ht="57.6">
      <c r="A1156">
        <v>767</v>
      </c>
      <c r="B1156" s="3" t="s">
        <v>768</v>
      </c>
      <c r="C1156" s="3" t="s">
        <v>4877</v>
      </c>
      <c r="D1156">
        <v>5000</v>
      </c>
      <c r="E1156">
        <v>177</v>
      </c>
      <c r="F1156" t="s">
        <v>8221</v>
      </c>
      <c r="G1156" t="s">
        <v>8224</v>
      </c>
      <c r="H1156" t="s">
        <v>8246</v>
      </c>
      <c r="I1156">
        <v>1432178810</v>
      </c>
      <c r="J1156">
        <v>1429586810</v>
      </c>
      <c r="K1156" t="b">
        <v>0</v>
      </c>
      <c r="L1156">
        <v>3</v>
      </c>
      <c r="M1156" t="b">
        <v>0</v>
      </c>
      <c r="N1156" t="s">
        <v>8275</v>
      </c>
      <c r="O1156" s="6">
        <f t="shared" si="108"/>
        <v>0.04</v>
      </c>
      <c r="P1156">
        <f t="shared" si="109"/>
        <v>59</v>
      </c>
      <c r="Q1156" t="str">
        <f t="shared" si="110"/>
        <v>publishing</v>
      </c>
      <c r="R1156" t="str">
        <f t="shared" si="111"/>
        <v>fiction</v>
      </c>
      <c r="S1156" s="9">
        <f t="shared" si="112"/>
        <v>42115.143634259264</v>
      </c>
      <c r="T1156" s="8">
        <f t="shared" si="113"/>
        <v>42145.143634259264</v>
      </c>
    </row>
    <row r="1157" spans="1:20" ht="57.6">
      <c r="A1157">
        <v>890</v>
      </c>
      <c r="B1157" s="3" t="s">
        <v>891</v>
      </c>
      <c r="C1157" s="3" t="s">
        <v>5000</v>
      </c>
      <c r="D1157">
        <v>3000</v>
      </c>
      <c r="E1157">
        <v>125</v>
      </c>
      <c r="F1157" t="s">
        <v>8221</v>
      </c>
      <c r="G1157" t="s">
        <v>8224</v>
      </c>
      <c r="H1157" t="s">
        <v>8246</v>
      </c>
      <c r="I1157">
        <v>1385055979</v>
      </c>
      <c r="J1157">
        <v>1382460379</v>
      </c>
      <c r="K1157" t="b">
        <v>0</v>
      </c>
      <c r="L1157">
        <v>4</v>
      </c>
      <c r="M1157" t="b">
        <v>0</v>
      </c>
      <c r="N1157" t="s">
        <v>8279</v>
      </c>
      <c r="O1157" s="6">
        <f t="shared" si="108"/>
        <v>0.04</v>
      </c>
      <c r="P1157">
        <f t="shared" si="109"/>
        <v>31.25</v>
      </c>
      <c r="Q1157" t="str">
        <f t="shared" si="110"/>
        <v>music</v>
      </c>
      <c r="R1157" t="str">
        <f t="shared" si="111"/>
        <v>indie rock</v>
      </c>
      <c r="S1157" s="9">
        <f t="shared" si="112"/>
        <v>41569.698831018519</v>
      </c>
      <c r="T1157" s="8">
        <f t="shared" si="113"/>
        <v>41599.740497685183</v>
      </c>
    </row>
    <row r="1158" spans="1:20" ht="72">
      <c r="A1158">
        <v>991</v>
      </c>
      <c r="B1158" s="3" t="s">
        <v>992</v>
      </c>
      <c r="C1158" s="3" t="s">
        <v>5101</v>
      </c>
      <c r="D1158">
        <v>5000</v>
      </c>
      <c r="E1158">
        <v>212</v>
      </c>
      <c r="F1158" t="s">
        <v>8221</v>
      </c>
      <c r="G1158" t="s">
        <v>8225</v>
      </c>
      <c r="H1158" t="s">
        <v>8247</v>
      </c>
      <c r="I1158">
        <v>1468349460</v>
      </c>
      <c r="J1158">
        <v>1466186988</v>
      </c>
      <c r="K1158" t="b">
        <v>0</v>
      </c>
      <c r="L1158">
        <v>7</v>
      </c>
      <c r="M1158" t="b">
        <v>0</v>
      </c>
      <c r="N1158" t="s">
        <v>8273</v>
      </c>
      <c r="O1158" s="6">
        <f t="shared" si="108"/>
        <v>0.04</v>
      </c>
      <c r="P1158">
        <f t="shared" si="109"/>
        <v>30.29</v>
      </c>
      <c r="Q1158" t="str">
        <f t="shared" si="110"/>
        <v>technology</v>
      </c>
      <c r="R1158" t="str">
        <f t="shared" si="111"/>
        <v>wearables</v>
      </c>
      <c r="S1158" s="9">
        <f t="shared" si="112"/>
        <v>42538.75680555556</v>
      </c>
      <c r="T1158" s="8">
        <f t="shared" si="113"/>
        <v>42563.785416666666</v>
      </c>
    </row>
    <row r="1159" spans="1:20" ht="43.2">
      <c r="A1159">
        <v>1160</v>
      </c>
      <c r="B1159" s="3" t="s">
        <v>1161</v>
      </c>
      <c r="C1159" s="3" t="s">
        <v>5270</v>
      </c>
      <c r="D1159">
        <v>30000</v>
      </c>
      <c r="E1159">
        <v>1155</v>
      </c>
      <c r="F1159" t="s">
        <v>8221</v>
      </c>
      <c r="G1159" t="s">
        <v>8224</v>
      </c>
      <c r="H1159" t="s">
        <v>8246</v>
      </c>
      <c r="I1159">
        <v>1427510586</v>
      </c>
      <c r="J1159">
        <v>1424922186</v>
      </c>
      <c r="K1159" t="b">
        <v>0</v>
      </c>
      <c r="L1159">
        <v>19</v>
      </c>
      <c r="M1159" t="b">
        <v>0</v>
      </c>
      <c r="N1159" t="s">
        <v>8284</v>
      </c>
      <c r="O1159" s="6">
        <f t="shared" si="108"/>
        <v>0.04</v>
      </c>
      <c r="P1159">
        <f t="shared" si="109"/>
        <v>60.79</v>
      </c>
      <c r="Q1159" t="str">
        <f t="shared" si="110"/>
        <v>food</v>
      </c>
      <c r="R1159" t="str">
        <f t="shared" si="111"/>
        <v>food trucks</v>
      </c>
      <c r="S1159" s="9">
        <f t="shared" si="112"/>
        <v>42061.154930555553</v>
      </c>
      <c r="T1159" s="8">
        <f t="shared" si="113"/>
        <v>42091.113263888888</v>
      </c>
    </row>
    <row r="1160" spans="1:20" ht="57.6">
      <c r="A1160">
        <v>1182</v>
      </c>
      <c r="B1160" s="3" t="s">
        <v>1183</v>
      </c>
      <c r="C1160" s="3" t="s">
        <v>5292</v>
      </c>
      <c r="D1160">
        <v>1000</v>
      </c>
      <c r="E1160">
        <v>42</v>
      </c>
      <c r="F1160" t="s">
        <v>8221</v>
      </c>
      <c r="G1160" t="s">
        <v>8224</v>
      </c>
      <c r="H1160" t="s">
        <v>8246</v>
      </c>
      <c r="I1160">
        <v>1484239320</v>
      </c>
      <c r="J1160">
        <v>1482609088</v>
      </c>
      <c r="K1160" t="b">
        <v>0</v>
      </c>
      <c r="L1160">
        <v>4</v>
      </c>
      <c r="M1160" t="b">
        <v>0</v>
      </c>
      <c r="N1160" t="s">
        <v>8284</v>
      </c>
      <c r="O1160" s="6">
        <f t="shared" si="108"/>
        <v>0.04</v>
      </c>
      <c r="P1160">
        <f t="shared" si="109"/>
        <v>10.5</v>
      </c>
      <c r="Q1160" t="str">
        <f t="shared" si="110"/>
        <v>food</v>
      </c>
      <c r="R1160" t="str">
        <f t="shared" si="111"/>
        <v>food trucks</v>
      </c>
      <c r="S1160" s="9">
        <f t="shared" si="112"/>
        <v>42728.827407407407</v>
      </c>
      <c r="T1160" s="8">
        <f t="shared" si="113"/>
        <v>42747.695833333331</v>
      </c>
    </row>
    <row r="1161" spans="1:20" ht="43.2">
      <c r="A1161">
        <v>1183</v>
      </c>
      <c r="B1161" s="3" t="s">
        <v>1184</v>
      </c>
      <c r="C1161" s="3" t="s">
        <v>5293</v>
      </c>
      <c r="D1161">
        <v>2500</v>
      </c>
      <c r="E1161">
        <v>100</v>
      </c>
      <c r="F1161" t="s">
        <v>8221</v>
      </c>
      <c r="G1161" t="s">
        <v>8224</v>
      </c>
      <c r="H1161" t="s">
        <v>8246</v>
      </c>
      <c r="I1161">
        <v>1478059140</v>
      </c>
      <c r="J1161">
        <v>1476391223</v>
      </c>
      <c r="K1161" t="b">
        <v>0</v>
      </c>
      <c r="L1161">
        <v>3</v>
      </c>
      <c r="M1161" t="b">
        <v>0</v>
      </c>
      <c r="N1161" t="s">
        <v>8284</v>
      </c>
      <c r="O1161" s="6">
        <f t="shared" si="108"/>
        <v>0.04</v>
      </c>
      <c r="P1161">
        <f t="shared" si="109"/>
        <v>33.33</v>
      </c>
      <c r="Q1161" t="str">
        <f t="shared" si="110"/>
        <v>food</v>
      </c>
      <c r="R1161" t="str">
        <f t="shared" si="111"/>
        <v>food trucks</v>
      </c>
      <c r="S1161" s="9">
        <f t="shared" si="112"/>
        <v>42656.86137731481</v>
      </c>
      <c r="T1161" s="8">
        <f t="shared" si="113"/>
        <v>42676.165972222225</v>
      </c>
    </row>
    <row r="1162" spans="1:20" ht="43.2">
      <c r="A1162">
        <v>1225</v>
      </c>
      <c r="B1162" s="3" t="s">
        <v>1226</v>
      </c>
      <c r="C1162" s="3" t="s">
        <v>5335</v>
      </c>
      <c r="D1162">
        <v>3000</v>
      </c>
      <c r="E1162">
        <v>132</v>
      </c>
      <c r="F1162" t="s">
        <v>8220</v>
      </c>
      <c r="G1162" t="s">
        <v>8224</v>
      </c>
      <c r="H1162" t="s">
        <v>8246</v>
      </c>
      <c r="I1162">
        <v>1382478278</v>
      </c>
      <c r="J1162">
        <v>1377294278</v>
      </c>
      <c r="K1162" t="b">
        <v>0</v>
      </c>
      <c r="L1162">
        <v>3</v>
      </c>
      <c r="M1162" t="b">
        <v>0</v>
      </c>
      <c r="N1162" t="s">
        <v>8286</v>
      </c>
      <c r="O1162" s="6">
        <f t="shared" si="108"/>
        <v>0.04</v>
      </c>
      <c r="P1162">
        <f t="shared" si="109"/>
        <v>44</v>
      </c>
      <c r="Q1162" t="str">
        <f t="shared" si="110"/>
        <v>music</v>
      </c>
      <c r="R1162" t="str">
        <f t="shared" si="111"/>
        <v>world music</v>
      </c>
      <c r="S1162" s="9">
        <f t="shared" si="112"/>
        <v>41509.905995370369</v>
      </c>
      <c r="T1162" s="8">
        <f t="shared" si="113"/>
        <v>41569.905995370369</v>
      </c>
    </row>
    <row r="1163" spans="1:20" ht="43.2">
      <c r="A1163">
        <v>1226</v>
      </c>
      <c r="B1163" s="3" t="s">
        <v>1227</v>
      </c>
      <c r="C1163" s="3" t="s">
        <v>5336</v>
      </c>
      <c r="D1163">
        <v>50000</v>
      </c>
      <c r="E1163">
        <v>1937</v>
      </c>
      <c r="F1163" t="s">
        <v>8220</v>
      </c>
      <c r="G1163" t="s">
        <v>8224</v>
      </c>
      <c r="H1163" t="s">
        <v>8246</v>
      </c>
      <c r="I1163">
        <v>1398042000</v>
      </c>
      <c r="J1163">
        <v>1395089981</v>
      </c>
      <c r="K1163" t="b">
        <v>0</v>
      </c>
      <c r="L1163">
        <v>40</v>
      </c>
      <c r="M1163" t="b">
        <v>0</v>
      </c>
      <c r="N1163" t="s">
        <v>8286</v>
      </c>
      <c r="O1163" s="6">
        <f t="shared" si="108"/>
        <v>0.04</v>
      </c>
      <c r="P1163">
        <f t="shared" si="109"/>
        <v>48.43</v>
      </c>
      <c r="Q1163" t="str">
        <f t="shared" si="110"/>
        <v>music</v>
      </c>
      <c r="R1163" t="str">
        <f t="shared" si="111"/>
        <v>world music</v>
      </c>
      <c r="S1163" s="9">
        <f t="shared" si="112"/>
        <v>41715.874780092592</v>
      </c>
      <c r="T1163" s="8">
        <f t="shared" si="113"/>
        <v>41750.041666666664</v>
      </c>
    </row>
    <row r="1164" spans="1:20" ht="43.2">
      <c r="A1164">
        <v>1327</v>
      </c>
      <c r="B1164" s="3" t="s">
        <v>1328</v>
      </c>
      <c r="C1164" s="3" t="s">
        <v>5437</v>
      </c>
      <c r="D1164">
        <v>48000</v>
      </c>
      <c r="E1164">
        <v>1705</v>
      </c>
      <c r="F1164" t="s">
        <v>8220</v>
      </c>
      <c r="G1164" t="s">
        <v>8224</v>
      </c>
      <c r="H1164" t="s">
        <v>8246</v>
      </c>
      <c r="I1164">
        <v>1432916235</v>
      </c>
      <c r="J1164">
        <v>1430324235</v>
      </c>
      <c r="K1164" t="b">
        <v>0</v>
      </c>
      <c r="L1164">
        <v>41</v>
      </c>
      <c r="M1164" t="b">
        <v>0</v>
      </c>
      <c r="N1164" t="s">
        <v>8273</v>
      </c>
      <c r="O1164" s="6">
        <f t="shared" si="108"/>
        <v>0.04</v>
      </c>
      <c r="P1164">
        <f t="shared" si="109"/>
        <v>41.59</v>
      </c>
      <c r="Q1164" t="str">
        <f t="shared" si="110"/>
        <v>technology</v>
      </c>
      <c r="R1164" t="str">
        <f t="shared" si="111"/>
        <v>wearables</v>
      </c>
      <c r="S1164" s="9">
        <f t="shared" si="112"/>
        <v>42123.678645833337</v>
      </c>
      <c r="T1164" s="8">
        <f t="shared" si="113"/>
        <v>42153.678645833337</v>
      </c>
    </row>
    <row r="1165" spans="1:20" ht="43.2">
      <c r="A1165">
        <v>1542</v>
      </c>
      <c r="B1165" s="3" t="s">
        <v>1543</v>
      </c>
      <c r="C1165" s="3" t="s">
        <v>5652</v>
      </c>
      <c r="D1165">
        <v>500</v>
      </c>
      <c r="E1165">
        <v>20</v>
      </c>
      <c r="F1165" t="s">
        <v>8221</v>
      </c>
      <c r="G1165" t="s">
        <v>8229</v>
      </c>
      <c r="H1165" t="s">
        <v>8251</v>
      </c>
      <c r="I1165">
        <v>1435708500</v>
      </c>
      <c r="J1165">
        <v>1434412500</v>
      </c>
      <c r="K1165" t="b">
        <v>0</v>
      </c>
      <c r="L1165">
        <v>1</v>
      </c>
      <c r="M1165" t="b">
        <v>0</v>
      </c>
      <c r="N1165" t="s">
        <v>8289</v>
      </c>
      <c r="O1165" s="6">
        <f t="shared" si="108"/>
        <v>0.04</v>
      </c>
      <c r="P1165">
        <f t="shared" si="109"/>
        <v>20</v>
      </c>
      <c r="Q1165" t="str">
        <f t="shared" si="110"/>
        <v>photography</v>
      </c>
      <c r="R1165" t="str">
        <f t="shared" si="111"/>
        <v>nature</v>
      </c>
      <c r="S1165" s="9">
        <f t="shared" si="112"/>
        <v>42170.996527777781</v>
      </c>
      <c r="T1165" s="8">
        <f t="shared" si="113"/>
        <v>42185.996527777781</v>
      </c>
    </row>
    <row r="1166" spans="1:20" ht="43.2">
      <c r="A1166">
        <v>1557</v>
      </c>
      <c r="B1166" s="3" t="s">
        <v>1558</v>
      </c>
      <c r="C1166" s="3" t="s">
        <v>5667</v>
      </c>
      <c r="D1166">
        <v>2500</v>
      </c>
      <c r="E1166">
        <v>100</v>
      </c>
      <c r="F1166" t="s">
        <v>8221</v>
      </c>
      <c r="G1166" t="s">
        <v>8224</v>
      </c>
      <c r="H1166" t="s">
        <v>8246</v>
      </c>
      <c r="I1166">
        <v>1411227633</v>
      </c>
      <c r="J1166">
        <v>1408549233</v>
      </c>
      <c r="K1166" t="b">
        <v>0</v>
      </c>
      <c r="L1166">
        <v>1</v>
      </c>
      <c r="M1166" t="b">
        <v>0</v>
      </c>
      <c r="N1166" t="s">
        <v>8289</v>
      </c>
      <c r="O1166" s="6">
        <f t="shared" si="108"/>
        <v>0.04</v>
      </c>
      <c r="P1166">
        <f t="shared" si="109"/>
        <v>100</v>
      </c>
      <c r="Q1166" t="str">
        <f t="shared" si="110"/>
        <v>photography</v>
      </c>
      <c r="R1166" t="str">
        <f t="shared" si="111"/>
        <v>nature</v>
      </c>
      <c r="S1166" s="9">
        <f t="shared" si="112"/>
        <v>41871.65315972222</v>
      </c>
      <c r="T1166" s="8">
        <f t="shared" si="113"/>
        <v>41902.65315972222</v>
      </c>
    </row>
    <row r="1167" spans="1:20" ht="43.2">
      <c r="A1167">
        <v>1560</v>
      </c>
      <c r="B1167" s="3" t="s">
        <v>1561</v>
      </c>
      <c r="C1167" s="3" t="s">
        <v>5670</v>
      </c>
      <c r="D1167">
        <v>2500</v>
      </c>
      <c r="E1167">
        <v>94</v>
      </c>
      <c r="F1167" t="s">
        <v>8221</v>
      </c>
      <c r="G1167" t="s">
        <v>8224</v>
      </c>
      <c r="H1167" t="s">
        <v>8246</v>
      </c>
      <c r="I1167">
        <v>1415842193</v>
      </c>
      <c r="J1167">
        <v>1414110593</v>
      </c>
      <c r="K1167" t="b">
        <v>0</v>
      </c>
      <c r="L1167">
        <v>4</v>
      </c>
      <c r="M1167" t="b">
        <v>0</v>
      </c>
      <c r="N1167" t="s">
        <v>8289</v>
      </c>
      <c r="O1167" s="6">
        <f t="shared" si="108"/>
        <v>0.04</v>
      </c>
      <c r="P1167">
        <f t="shared" si="109"/>
        <v>23.5</v>
      </c>
      <c r="Q1167" t="str">
        <f t="shared" si="110"/>
        <v>photography</v>
      </c>
      <c r="R1167" t="str">
        <f t="shared" si="111"/>
        <v>nature</v>
      </c>
      <c r="S1167" s="9">
        <f t="shared" si="112"/>
        <v>41936.020752314813</v>
      </c>
      <c r="T1167" s="8">
        <f t="shared" si="113"/>
        <v>41956.062418981484</v>
      </c>
    </row>
    <row r="1168" spans="1:20" ht="43.2">
      <c r="A1168">
        <v>1567</v>
      </c>
      <c r="B1168" s="3" t="s">
        <v>1568</v>
      </c>
      <c r="C1168" s="3" t="s">
        <v>5677</v>
      </c>
      <c r="D1168">
        <v>8500</v>
      </c>
      <c r="E1168">
        <v>350</v>
      </c>
      <c r="F1168" t="s">
        <v>8220</v>
      </c>
      <c r="G1168" t="s">
        <v>8224</v>
      </c>
      <c r="H1168" t="s">
        <v>8246</v>
      </c>
      <c r="I1168">
        <v>1392595200</v>
      </c>
      <c r="J1168">
        <v>1391293745</v>
      </c>
      <c r="K1168" t="b">
        <v>0</v>
      </c>
      <c r="L1168">
        <v>13</v>
      </c>
      <c r="M1168" t="b">
        <v>0</v>
      </c>
      <c r="N1168" t="s">
        <v>8290</v>
      </c>
      <c r="O1168" s="6">
        <f t="shared" si="108"/>
        <v>0.04</v>
      </c>
      <c r="P1168">
        <f t="shared" si="109"/>
        <v>26.92</v>
      </c>
      <c r="Q1168" t="str">
        <f t="shared" si="110"/>
        <v>publishing</v>
      </c>
      <c r="R1168" t="str">
        <f t="shared" si="111"/>
        <v>art books</v>
      </c>
      <c r="S1168" s="9">
        <f t="shared" si="112"/>
        <v>41671.93686342593</v>
      </c>
      <c r="T1168" s="8">
        <f t="shared" si="113"/>
        <v>41687</v>
      </c>
    </row>
    <row r="1169" spans="1:20" ht="43.2">
      <c r="A1169">
        <v>1768</v>
      </c>
      <c r="B1169" s="3" t="s">
        <v>1769</v>
      </c>
      <c r="C1169" s="3" t="s">
        <v>5878</v>
      </c>
      <c r="D1169">
        <v>5000</v>
      </c>
      <c r="E1169">
        <v>187</v>
      </c>
      <c r="F1169" t="s">
        <v>8221</v>
      </c>
      <c r="G1169" t="s">
        <v>8224</v>
      </c>
      <c r="H1169" t="s">
        <v>8246</v>
      </c>
      <c r="I1169">
        <v>1411824444</v>
      </c>
      <c r="J1169">
        <v>1406640444</v>
      </c>
      <c r="K1169" t="b">
        <v>1</v>
      </c>
      <c r="L1169">
        <v>15</v>
      </c>
      <c r="M1169" t="b">
        <v>0</v>
      </c>
      <c r="N1169" t="s">
        <v>8285</v>
      </c>
      <c r="O1169" s="6">
        <f t="shared" si="108"/>
        <v>0.04</v>
      </c>
      <c r="P1169">
        <f t="shared" si="109"/>
        <v>12.47</v>
      </c>
      <c r="Q1169" t="str">
        <f t="shared" si="110"/>
        <v>photography</v>
      </c>
      <c r="R1169" t="str">
        <f t="shared" si="111"/>
        <v>photobooks</v>
      </c>
      <c r="S1169" s="9">
        <f t="shared" si="112"/>
        <v>41849.560694444444</v>
      </c>
      <c r="T1169" s="8">
        <f t="shared" si="113"/>
        <v>41909.560694444444</v>
      </c>
    </row>
    <row r="1170" spans="1:20" ht="28.8">
      <c r="A1170">
        <v>1791</v>
      </c>
      <c r="B1170" s="3" t="s">
        <v>1792</v>
      </c>
      <c r="C1170" s="3" t="s">
        <v>5901</v>
      </c>
      <c r="D1170">
        <v>3000</v>
      </c>
      <c r="E1170">
        <v>107</v>
      </c>
      <c r="F1170" t="s">
        <v>8221</v>
      </c>
      <c r="G1170" t="s">
        <v>8225</v>
      </c>
      <c r="H1170" t="s">
        <v>8247</v>
      </c>
      <c r="I1170">
        <v>1422553565</v>
      </c>
      <c r="J1170">
        <v>1417369565</v>
      </c>
      <c r="K1170" t="b">
        <v>1</v>
      </c>
      <c r="L1170">
        <v>4</v>
      </c>
      <c r="M1170" t="b">
        <v>0</v>
      </c>
      <c r="N1170" t="s">
        <v>8285</v>
      </c>
      <c r="O1170" s="6">
        <f t="shared" si="108"/>
        <v>0.04</v>
      </c>
      <c r="P1170">
        <f t="shared" si="109"/>
        <v>26.75</v>
      </c>
      <c r="Q1170" t="str">
        <f t="shared" si="110"/>
        <v>photography</v>
      </c>
      <c r="R1170" t="str">
        <f t="shared" si="111"/>
        <v>photobooks</v>
      </c>
      <c r="S1170" s="9">
        <f t="shared" si="112"/>
        <v>41973.740335648152</v>
      </c>
      <c r="T1170" s="8">
        <f t="shared" si="113"/>
        <v>42033.740335648152</v>
      </c>
    </row>
    <row r="1171" spans="1:20" ht="43.2">
      <c r="A1171">
        <v>1983</v>
      </c>
      <c r="B1171" s="3" t="s">
        <v>1984</v>
      </c>
      <c r="C1171" s="3" t="s">
        <v>6093</v>
      </c>
      <c r="D1171">
        <v>33000</v>
      </c>
      <c r="E1171">
        <v>1419</v>
      </c>
      <c r="F1171" t="s">
        <v>8221</v>
      </c>
      <c r="G1171" t="s">
        <v>8224</v>
      </c>
      <c r="H1171" t="s">
        <v>8246</v>
      </c>
      <c r="I1171">
        <v>1472799600</v>
      </c>
      <c r="J1171">
        <v>1470874618</v>
      </c>
      <c r="K1171" t="b">
        <v>0</v>
      </c>
      <c r="L1171">
        <v>16</v>
      </c>
      <c r="M1171" t="b">
        <v>0</v>
      </c>
      <c r="N1171" t="s">
        <v>8296</v>
      </c>
      <c r="O1171" s="6">
        <f t="shared" si="108"/>
        <v>0.04</v>
      </c>
      <c r="P1171">
        <f t="shared" si="109"/>
        <v>88.69</v>
      </c>
      <c r="Q1171" t="str">
        <f t="shared" si="110"/>
        <v>photography</v>
      </c>
      <c r="R1171" t="str">
        <f t="shared" si="111"/>
        <v>people</v>
      </c>
      <c r="S1171" s="9">
        <f t="shared" si="112"/>
        <v>42593.011782407411</v>
      </c>
      <c r="T1171" s="8">
        <f t="shared" si="113"/>
        <v>42615.291666666672</v>
      </c>
    </row>
    <row r="1172" spans="1:20" ht="43.2">
      <c r="A1172">
        <v>2383</v>
      </c>
      <c r="B1172" s="3" t="s">
        <v>2384</v>
      </c>
      <c r="C1172" s="3" t="s">
        <v>6493</v>
      </c>
      <c r="D1172">
        <v>10000</v>
      </c>
      <c r="E1172">
        <v>435</v>
      </c>
      <c r="F1172" t="s">
        <v>8220</v>
      </c>
      <c r="G1172" t="s">
        <v>8228</v>
      </c>
      <c r="H1172" t="s">
        <v>8250</v>
      </c>
      <c r="I1172">
        <v>1424568107</v>
      </c>
      <c r="J1172">
        <v>1421976107</v>
      </c>
      <c r="K1172" t="b">
        <v>0</v>
      </c>
      <c r="L1172">
        <v>3</v>
      </c>
      <c r="M1172" t="b">
        <v>0</v>
      </c>
      <c r="N1172" t="s">
        <v>8272</v>
      </c>
      <c r="O1172" s="6">
        <f t="shared" si="108"/>
        <v>0.04</v>
      </c>
      <c r="P1172">
        <f t="shared" si="109"/>
        <v>145</v>
      </c>
      <c r="Q1172" t="str">
        <f t="shared" si="110"/>
        <v>technology</v>
      </c>
      <c r="R1172" t="str">
        <f t="shared" si="111"/>
        <v>web</v>
      </c>
      <c r="S1172" s="9">
        <f t="shared" si="112"/>
        <v>42027.056793981479</v>
      </c>
      <c r="T1172" s="8">
        <f t="shared" si="113"/>
        <v>42057.056793981479</v>
      </c>
    </row>
    <row r="1173" spans="1:20" ht="57.6">
      <c r="A1173">
        <v>2588</v>
      </c>
      <c r="B1173" s="3" t="s">
        <v>2588</v>
      </c>
      <c r="C1173" s="3" t="s">
        <v>6698</v>
      </c>
      <c r="D1173">
        <v>6000</v>
      </c>
      <c r="E1173">
        <v>233</v>
      </c>
      <c r="F1173" t="s">
        <v>8221</v>
      </c>
      <c r="G1173" t="s">
        <v>8224</v>
      </c>
      <c r="H1173" t="s">
        <v>8246</v>
      </c>
      <c r="I1173">
        <v>1427807640</v>
      </c>
      <c r="J1173">
        <v>1423325626</v>
      </c>
      <c r="K1173" t="b">
        <v>0</v>
      </c>
      <c r="L1173">
        <v>8</v>
      </c>
      <c r="M1173" t="b">
        <v>0</v>
      </c>
      <c r="N1173" t="s">
        <v>8284</v>
      </c>
      <c r="O1173" s="6">
        <f t="shared" si="108"/>
        <v>0.04</v>
      </c>
      <c r="P1173">
        <f t="shared" si="109"/>
        <v>29.13</v>
      </c>
      <c r="Q1173" t="str">
        <f t="shared" si="110"/>
        <v>food</v>
      </c>
      <c r="R1173" t="str">
        <f t="shared" si="111"/>
        <v>food trucks</v>
      </c>
      <c r="S1173" s="9">
        <f t="shared" si="112"/>
        <v>42042.676226851851</v>
      </c>
      <c r="T1173" s="8">
        <f t="shared" si="113"/>
        <v>42094.551388888889</v>
      </c>
    </row>
    <row r="1174" spans="1:20" ht="43.2">
      <c r="A1174">
        <v>2850</v>
      </c>
      <c r="B1174" s="3" t="s">
        <v>2850</v>
      </c>
      <c r="C1174" s="3" t="s">
        <v>6960</v>
      </c>
      <c r="D1174">
        <v>8000</v>
      </c>
      <c r="E1174">
        <v>311</v>
      </c>
      <c r="F1174" t="s">
        <v>8221</v>
      </c>
      <c r="G1174" t="s">
        <v>8224</v>
      </c>
      <c r="H1174" t="s">
        <v>8246</v>
      </c>
      <c r="I1174">
        <v>1409962211</v>
      </c>
      <c r="J1174">
        <v>1407370211</v>
      </c>
      <c r="K1174" t="b">
        <v>0</v>
      </c>
      <c r="L1174">
        <v>13</v>
      </c>
      <c r="M1174" t="b">
        <v>0</v>
      </c>
      <c r="N1174" t="s">
        <v>8271</v>
      </c>
      <c r="O1174" s="6">
        <f t="shared" si="108"/>
        <v>0.04</v>
      </c>
      <c r="P1174">
        <f t="shared" si="109"/>
        <v>23.92</v>
      </c>
      <c r="Q1174" t="str">
        <f t="shared" si="110"/>
        <v>theater</v>
      </c>
      <c r="R1174" t="str">
        <f t="shared" si="111"/>
        <v>plays</v>
      </c>
      <c r="S1174" s="9">
        <f t="shared" si="112"/>
        <v>41858.007071759261</v>
      </c>
      <c r="T1174" s="8">
        <f t="shared" si="113"/>
        <v>41888.007071759261</v>
      </c>
    </row>
    <row r="1175" spans="1:20" ht="43.2">
      <c r="A1175">
        <v>2898</v>
      </c>
      <c r="B1175" s="3" t="s">
        <v>2898</v>
      </c>
      <c r="C1175" s="3" t="s">
        <v>7008</v>
      </c>
      <c r="D1175">
        <v>7500</v>
      </c>
      <c r="E1175">
        <v>316</v>
      </c>
      <c r="F1175" t="s">
        <v>8221</v>
      </c>
      <c r="G1175" t="s">
        <v>8224</v>
      </c>
      <c r="H1175" t="s">
        <v>8246</v>
      </c>
      <c r="I1175">
        <v>1446307053</v>
      </c>
      <c r="J1175">
        <v>1443715053</v>
      </c>
      <c r="K1175" t="b">
        <v>0</v>
      </c>
      <c r="L1175">
        <v>12</v>
      </c>
      <c r="M1175" t="b">
        <v>0</v>
      </c>
      <c r="N1175" t="s">
        <v>8271</v>
      </c>
      <c r="O1175" s="6">
        <f t="shared" si="108"/>
        <v>0.04</v>
      </c>
      <c r="P1175">
        <f t="shared" si="109"/>
        <v>26.33</v>
      </c>
      <c r="Q1175" t="str">
        <f t="shared" si="110"/>
        <v>theater</v>
      </c>
      <c r="R1175" t="str">
        <f t="shared" si="111"/>
        <v>plays</v>
      </c>
      <c r="S1175" s="9">
        <f t="shared" si="112"/>
        <v>42278.664965277778</v>
      </c>
      <c r="T1175" s="8">
        <f t="shared" si="113"/>
        <v>42308.664965277778</v>
      </c>
    </row>
    <row r="1176" spans="1:20" ht="57.6">
      <c r="A1176">
        <v>2947</v>
      </c>
      <c r="B1176" s="3" t="s">
        <v>2947</v>
      </c>
      <c r="C1176" s="3" t="s">
        <v>7057</v>
      </c>
      <c r="D1176">
        <v>25000</v>
      </c>
      <c r="E1176">
        <v>1072</v>
      </c>
      <c r="F1176" t="s">
        <v>8221</v>
      </c>
      <c r="G1176" t="s">
        <v>8224</v>
      </c>
      <c r="H1176" t="s">
        <v>8246</v>
      </c>
      <c r="I1176">
        <v>1480007460</v>
      </c>
      <c r="J1176">
        <v>1475760567</v>
      </c>
      <c r="K1176" t="b">
        <v>0</v>
      </c>
      <c r="L1176">
        <v>13</v>
      </c>
      <c r="M1176" t="b">
        <v>0</v>
      </c>
      <c r="N1176" t="s">
        <v>8303</v>
      </c>
      <c r="O1176" s="6">
        <f t="shared" si="108"/>
        <v>0.04</v>
      </c>
      <c r="P1176">
        <f t="shared" si="109"/>
        <v>82.46</v>
      </c>
      <c r="Q1176" t="str">
        <f t="shared" si="110"/>
        <v>theater</v>
      </c>
      <c r="R1176" t="str">
        <f t="shared" si="111"/>
        <v>spaces</v>
      </c>
      <c r="S1176" s="9">
        <f t="shared" si="112"/>
        <v>42649.562118055561</v>
      </c>
      <c r="T1176" s="8">
        <f t="shared" si="113"/>
        <v>42698.71597222222</v>
      </c>
    </row>
    <row r="1177" spans="1:20" ht="43.2">
      <c r="A1177">
        <v>3096</v>
      </c>
      <c r="B1177" s="3" t="s">
        <v>3096</v>
      </c>
      <c r="C1177" s="3" t="s">
        <v>7206</v>
      </c>
      <c r="D1177">
        <v>20000</v>
      </c>
      <c r="E1177">
        <v>795</v>
      </c>
      <c r="F1177" t="s">
        <v>8221</v>
      </c>
      <c r="G1177" t="s">
        <v>8224</v>
      </c>
      <c r="H1177" t="s">
        <v>8246</v>
      </c>
      <c r="I1177">
        <v>1432151326</v>
      </c>
      <c r="J1177">
        <v>1429559326</v>
      </c>
      <c r="K1177" t="b">
        <v>0</v>
      </c>
      <c r="L1177">
        <v>14</v>
      </c>
      <c r="M1177" t="b">
        <v>0</v>
      </c>
      <c r="N1177" t="s">
        <v>8303</v>
      </c>
      <c r="O1177" s="6">
        <f t="shared" si="108"/>
        <v>0.04</v>
      </c>
      <c r="P1177">
        <f t="shared" si="109"/>
        <v>56.79</v>
      </c>
      <c r="Q1177" t="str">
        <f t="shared" si="110"/>
        <v>theater</v>
      </c>
      <c r="R1177" t="str">
        <f t="shared" si="111"/>
        <v>spaces</v>
      </c>
      <c r="S1177" s="9">
        <f t="shared" si="112"/>
        <v>42114.825532407413</v>
      </c>
      <c r="T1177" s="8">
        <f t="shared" si="113"/>
        <v>42144.825532407413</v>
      </c>
    </row>
    <row r="1178" spans="1:20" ht="43.2">
      <c r="A1178">
        <v>3098</v>
      </c>
      <c r="B1178" s="3" t="s">
        <v>3098</v>
      </c>
      <c r="C1178" s="3" t="s">
        <v>7208</v>
      </c>
      <c r="D1178">
        <v>48725</v>
      </c>
      <c r="E1178">
        <v>1758</v>
      </c>
      <c r="F1178" t="s">
        <v>8221</v>
      </c>
      <c r="G1178" t="s">
        <v>8224</v>
      </c>
      <c r="H1178" t="s">
        <v>8246</v>
      </c>
      <c r="I1178">
        <v>1454890620</v>
      </c>
      <c r="J1178">
        <v>1450724449</v>
      </c>
      <c r="K1178" t="b">
        <v>0</v>
      </c>
      <c r="L1178">
        <v>27</v>
      </c>
      <c r="M1178" t="b">
        <v>0</v>
      </c>
      <c r="N1178" t="s">
        <v>8303</v>
      </c>
      <c r="O1178" s="6">
        <f t="shared" si="108"/>
        <v>0.04</v>
      </c>
      <c r="P1178">
        <f t="shared" si="109"/>
        <v>65.11</v>
      </c>
      <c r="Q1178" t="str">
        <f t="shared" si="110"/>
        <v>theater</v>
      </c>
      <c r="R1178" t="str">
        <f t="shared" si="111"/>
        <v>spaces</v>
      </c>
      <c r="S1178" s="9">
        <f t="shared" si="112"/>
        <v>42359.792233796295</v>
      </c>
      <c r="T1178" s="8">
        <f t="shared" si="113"/>
        <v>42408.01180555555</v>
      </c>
    </row>
    <row r="1179" spans="1:20" ht="57.6">
      <c r="A1179">
        <v>3106</v>
      </c>
      <c r="B1179" s="3" t="s">
        <v>3106</v>
      </c>
      <c r="C1179" s="3" t="s">
        <v>7216</v>
      </c>
      <c r="D1179">
        <v>1000</v>
      </c>
      <c r="E1179">
        <v>41</v>
      </c>
      <c r="F1179" t="s">
        <v>8221</v>
      </c>
      <c r="G1179" t="s">
        <v>8225</v>
      </c>
      <c r="H1179" t="s">
        <v>8247</v>
      </c>
      <c r="I1179">
        <v>1442440800</v>
      </c>
      <c r="J1179">
        <v>1440497876</v>
      </c>
      <c r="K1179" t="b">
        <v>0</v>
      </c>
      <c r="L1179">
        <v>4</v>
      </c>
      <c r="M1179" t="b">
        <v>0</v>
      </c>
      <c r="N1179" t="s">
        <v>8303</v>
      </c>
      <c r="O1179" s="6">
        <f t="shared" si="108"/>
        <v>0.04</v>
      </c>
      <c r="P1179">
        <f t="shared" si="109"/>
        <v>10.25</v>
      </c>
      <c r="Q1179" t="str">
        <f t="shared" si="110"/>
        <v>theater</v>
      </c>
      <c r="R1179" t="str">
        <f t="shared" si="111"/>
        <v>spaces</v>
      </c>
      <c r="S1179" s="9">
        <f t="shared" si="112"/>
        <v>42241.429120370369</v>
      </c>
      <c r="T1179" s="8">
        <f t="shared" si="113"/>
        <v>42263.916666666672</v>
      </c>
    </row>
    <row r="1180" spans="1:20" ht="43.2">
      <c r="A1180">
        <v>3113</v>
      </c>
      <c r="B1180" s="3" t="s">
        <v>3113</v>
      </c>
      <c r="C1180" s="3" t="s">
        <v>7223</v>
      </c>
      <c r="D1180">
        <v>109225</v>
      </c>
      <c r="E1180">
        <v>4635</v>
      </c>
      <c r="F1180" t="s">
        <v>8221</v>
      </c>
      <c r="G1180" t="s">
        <v>8224</v>
      </c>
      <c r="H1180" t="s">
        <v>8246</v>
      </c>
      <c r="I1180">
        <v>1429291982</v>
      </c>
      <c r="J1180">
        <v>1426699982</v>
      </c>
      <c r="K1180" t="b">
        <v>0</v>
      </c>
      <c r="L1180">
        <v>37</v>
      </c>
      <c r="M1180" t="b">
        <v>0</v>
      </c>
      <c r="N1180" t="s">
        <v>8303</v>
      </c>
      <c r="O1180" s="6">
        <f t="shared" si="108"/>
        <v>0.04</v>
      </c>
      <c r="P1180">
        <f t="shared" si="109"/>
        <v>125.27</v>
      </c>
      <c r="Q1180" t="str">
        <f t="shared" si="110"/>
        <v>theater</v>
      </c>
      <c r="R1180" t="str">
        <f t="shared" si="111"/>
        <v>spaces</v>
      </c>
      <c r="S1180" s="9">
        <f t="shared" si="112"/>
        <v>42081.731273148151</v>
      </c>
      <c r="T1180" s="8">
        <f t="shared" si="113"/>
        <v>42111.731273148151</v>
      </c>
    </row>
    <row r="1181" spans="1:20" ht="72">
      <c r="A1181">
        <v>3126</v>
      </c>
      <c r="B1181" s="3" t="s">
        <v>3126</v>
      </c>
      <c r="C1181" s="3" t="s">
        <v>7236</v>
      </c>
      <c r="D1181">
        <v>25000</v>
      </c>
      <c r="E1181">
        <v>1040</v>
      </c>
      <c r="F1181" t="s">
        <v>8220</v>
      </c>
      <c r="G1181" t="s">
        <v>8224</v>
      </c>
      <c r="H1181" t="s">
        <v>8246</v>
      </c>
      <c r="I1181">
        <v>1459121162</v>
      </c>
      <c r="J1181">
        <v>1456532762</v>
      </c>
      <c r="K1181" t="b">
        <v>0</v>
      </c>
      <c r="L1181">
        <v>17</v>
      </c>
      <c r="M1181" t="b">
        <v>0</v>
      </c>
      <c r="N1181" t="s">
        <v>8303</v>
      </c>
      <c r="O1181" s="6">
        <f t="shared" si="108"/>
        <v>0.04</v>
      </c>
      <c r="P1181">
        <f t="shared" si="109"/>
        <v>61.18</v>
      </c>
      <c r="Q1181" t="str">
        <f t="shared" si="110"/>
        <v>theater</v>
      </c>
      <c r="R1181" t="str">
        <f t="shared" si="111"/>
        <v>spaces</v>
      </c>
      <c r="S1181" s="9">
        <f t="shared" si="112"/>
        <v>42427.018078703702</v>
      </c>
      <c r="T1181" s="8">
        <f t="shared" si="113"/>
        <v>42456.976412037038</v>
      </c>
    </row>
    <row r="1182" spans="1:20" ht="43.2">
      <c r="A1182">
        <v>3191</v>
      </c>
      <c r="B1182" s="3" t="s">
        <v>3191</v>
      </c>
      <c r="C1182" s="3" t="s">
        <v>7301</v>
      </c>
      <c r="D1182">
        <v>3750</v>
      </c>
      <c r="E1182">
        <v>151</v>
      </c>
      <c r="F1182" t="s">
        <v>8221</v>
      </c>
      <c r="G1182" t="s">
        <v>8224</v>
      </c>
      <c r="H1182" t="s">
        <v>8246</v>
      </c>
      <c r="I1182">
        <v>1471370869</v>
      </c>
      <c r="J1182">
        <v>1466186869</v>
      </c>
      <c r="K1182" t="b">
        <v>0</v>
      </c>
      <c r="L1182">
        <v>4</v>
      </c>
      <c r="M1182" t="b">
        <v>0</v>
      </c>
      <c r="N1182" t="s">
        <v>8305</v>
      </c>
      <c r="O1182" s="6">
        <f t="shared" si="108"/>
        <v>0.04</v>
      </c>
      <c r="P1182">
        <f t="shared" si="109"/>
        <v>37.75</v>
      </c>
      <c r="Q1182" t="str">
        <f t="shared" si="110"/>
        <v>theater</v>
      </c>
      <c r="R1182" t="str">
        <f t="shared" si="111"/>
        <v>musical</v>
      </c>
      <c r="S1182" s="9">
        <f t="shared" si="112"/>
        <v>42538.755428240736</v>
      </c>
      <c r="T1182" s="8">
        <f t="shared" si="113"/>
        <v>42598.755428240736</v>
      </c>
    </row>
    <row r="1183" spans="1:20" ht="43.2">
      <c r="A1183">
        <v>3634</v>
      </c>
      <c r="B1183" s="3" t="s">
        <v>3632</v>
      </c>
      <c r="C1183" s="3" t="s">
        <v>7744</v>
      </c>
      <c r="D1183">
        <v>75000</v>
      </c>
      <c r="E1183">
        <v>3185</v>
      </c>
      <c r="F1183" t="s">
        <v>8221</v>
      </c>
      <c r="G1183" t="s">
        <v>8229</v>
      </c>
      <c r="H1183" t="s">
        <v>8251</v>
      </c>
      <c r="I1183">
        <v>1484366340</v>
      </c>
      <c r="J1183">
        <v>1480219174</v>
      </c>
      <c r="K1183" t="b">
        <v>0</v>
      </c>
      <c r="L1183">
        <v>18</v>
      </c>
      <c r="M1183" t="b">
        <v>0</v>
      </c>
      <c r="N1183" t="s">
        <v>8305</v>
      </c>
      <c r="O1183" s="6">
        <f t="shared" si="108"/>
        <v>0.04</v>
      </c>
      <c r="P1183">
        <f t="shared" si="109"/>
        <v>176.94</v>
      </c>
      <c r="Q1183" t="str">
        <f t="shared" si="110"/>
        <v>theater</v>
      </c>
      <c r="R1183" t="str">
        <f t="shared" si="111"/>
        <v>musical</v>
      </c>
      <c r="S1183" s="9">
        <f t="shared" si="112"/>
        <v>42701.166365740741</v>
      </c>
      <c r="T1183" s="8">
        <f t="shared" si="113"/>
        <v>42749.165972222225</v>
      </c>
    </row>
    <row r="1184" spans="1:20" ht="43.2">
      <c r="A1184">
        <v>3799</v>
      </c>
      <c r="B1184" s="3" t="s">
        <v>3796</v>
      </c>
      <c r="C1184" s="3" t="s">
        <v>7909</v>
      </c>
      <c r="D1184">
        <v>10000</v>
      </c>
      <c r="E1184">
        <v>402</v>
      </c>
      <c r="F1184" t="s">
        <v>8221</v>
      </c>
      <c r="G1184" t="s">
        <v>8224</v>
      </c>
      <c r="H1184" t="s">
        <v>8246</v>
      </c>
      <c r="I1184">
        <v>1457734843</v>
      </c>
      <c r="J1184">
        <v>1455142843</v>
      </c>
      <c r="K1184" t="b">
        <v>0</v>
      </c>
      <c r="L1184">
        <v>4</v>
      </c>
      <c r="M1184" t="b">
        <v>0</v>
      </c>
      <c r="N1184" t="s">
        <v>8305</v>
      </c>
      <c r="O1184" s="6">
        <f t="shared" si="108"/>
        <v>0.04</v>
      </c>
      <c r="P1184">
        <f t="shared" si="109"/>
        <v>100.5</v>
      </c>
      <c r="Q1184" t="str">
        <f t="shared" si="110"/>
        <v>theater</v>
      </c>
      <c r="R1184" t="str">
        <f t="shared" si="111"/>
        <v>musical</v>
      </c>
      <c r="S1184" s="9">
        <f t="shared" si="112"/>
        <v>42410.93105324074</v>
      </c>
      <c r="T1184" s="8">
        <f t="shared" si="113"/>
        <v>42440.93105324074</v>
      </c>
    </row>
    <row r="1185" spans="1:20" ht="43.2">
      <c r="A1185">
        <v>3800</v>
      </c>
      <c r="B1185" s="3" t="s">
        <v>3797</v>
      </c>
      <c r="C1185" s="3" t="s">
        <v>7910</v>
      </c>
      <c r="D1185">
        <v>22000</v>
      </c>
      <c r="E1185">
        <v>881</v>
      </c>
      <c r="F1185" t="s">
        <v>8221</v>
      </c>
      <c r="G1185" t="s">
        <v>8224</v>
      </c>
      <c r="H1185" t="s">
        <v>8246</v>
      </c>
      <c r="I1185">
        <v>1420952340</v>
      </c>
      <c r="J1185">
        <v>1418146883</v>
      </c>
      <c r="K1185" t="b">
        <v>0</v>
      </c>
      <c r="L1185">
        <v>16</v>
      </c>
      <c r="M1185" t="b">
        <v>0</v>
      </c>
      <c r="N1185" t="s">
        <v>8305</v>
      </c>
      <c r="O1185" s="6">
        <f t="shared" si="108"/>
        <v>0.04</v>
      </c>
      <c r="P1185">
        <f t="shared" si="109"/>
        <v>55.06</v>
      </c>
      <c r="Q1185" t="str">
        <f t="shared" si="110"/>
        <v>theater</v>
      </c>
      <c r="R1185" t="str">
        <f t="shared" si="111"/>
        <v>musical</v>
      </c>
      <c r="S1185" s="9">
        <f t="shared" si="112"/>
        <v>41982.737071759257</v>
      </c>
      <c r="T1185" s="8">
        <f t="shared" si="113"/>
        <v>42015.207638888889</v>
      </c>
    </row>
    <row r="1186" spans="1:20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8">
        <f t="shared" si="113"/>
        <v>42772.599664351852</v>
      </c>
    </row>
    <row r="1187" spans="1:20" ht="57.6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8">
        <f t="shared" si="113"/>
        <v>42163.166666666672</v>
      </c>
    </row>
    <row r="1188" spans="1:20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8">
        <f t="shared" si="113"/>
        <v>42156.945833333331</v>
      </c>
    </row>
    <row r="1189" spans="1:20" ht="43.2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8">
        <f t="shared" si="113"/>
        <v>42141.75</v>
      </c>
    </row>
    <row r="1190" spans="1:20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8">
        <f t="shared" si="113"/>
        <v>42732.700694444444</v>
      </c>
    </row>
    <row r="1191" spans="1:20" ht="43.2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8">
        <f t="shared" si="113"/>
        <v>42550.979108796295</v>
      </c>
    </row>
    <row r="1192" spans="1:20" ht="28.8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8">
        <f t="shared" si="113"/>
        <v>41882.665798611109</v>
      </c>
    </row>
    <row r="1193" spans="1:20" ht="43.2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1.0900000000000001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8">
        <f t="shared" si="113"/>
        <v>42449.562037037038</v>
      </c>
    </row>
    <row r="1194" spans="1:20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8">
        <f t="shared" si="113"/>
        <v>42777.506689814814</v>
      </c>
    </row>
    <row r="1195" spans="1:20" ht="57.6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8">
        <f t="shared" si="113"/>
        <v>42469.734409722223</v>
      </c>
    </row>
    <row r="1196" spans="1:20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8">
        <f t="shared" si="113"/>
        <v>42102.488182870366</v>
      </c>
    </row>
    <row r="1197" spans="1:20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8">
        <f t="shared" si="113"/>
        <v>42358.375</v>
      </c>
    </row>
    <row r="1198" spans="1:20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2.7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8">
        <f t="shared" si="113"/>
        <v>42356.818738425922</v>
      </c>
    </row>
    <row r="1199" spans="1:20" ht="57.6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2.5299999999999998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8">
        <f t="shared" si="113"/>
        <v>42534.249305555553</v>
      </c>
    </row>
    <row r="1200" spans="1:20" ht="43.2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8">
        <f t="shared" si="113"/>
        <v>42369.125</v>
      </c>
    </row>
    <row r="1201" spans="1:20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8">
        <f t="shared" si="113"/>
        <v>42193.770833333328</v>
      </c>
    </row>
    <row r="1202" spans="1:20" ht="43.2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8">
        <f t="shared" si="113"/>
        <v>42110.477500000001</v>
      </c>
    </row>
    <row r="1203" spans="1:20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8">
        <f t="shared" si="113"/>
        <v>42566.60701388889</v>
      </c>
    </row>
    <row r="1204" spans="1:20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8">
        <f t="shared" si="113"/>
        <v>42182.288819444446</v>
      </c>
    </row>
    <row r="1205" spans="1:20" ht="43.2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8">
        <f t="shared" si="113"/>
        <v>42155.614895833336</v>
      </c>
    </row>
    <row r="1206" spans="1:20" ht="43.2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8">
        <f t="shared" si="113"/>
        <v>42342.208333333328</v>
      </c>
    </row>
    <row r="1207" spans="1:20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8">
        <f t="shared" si="113"/>
        <v>42168.506377314814</v>
      </c>
    </row>
    <row r="1208" spans="1:20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8">
        <f t="shared" si="113"/>
        <v>42805.561805555553</v>
      </c>
    </row>
    <row r="1209" spans="1:20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8">
        <f t="shared" si="113"/>
        <v>42460.416666666672</v>
      </c>
    </row>
    <row r="1210" spans="1:20" ht="43.2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ref="O1210:O1273" si="114">ROUND((E1210/D1210),2)</f>
        <v>1.55</v>
      </c>
      <c r="P1210">
        <f t="shared" ref="P1210:P1273" si="115">IF(L1210&gt;0,ROUND(E1210/L1210,2),0)</f>
        <v>207.07</v>
      </c>
      <c r="Q1210" t="str">
        <f t="shared" ref="Q1210:Q1273" si="116">LEFT(N1210, SEARCH("/",N1210,1)-1)</f>
        <v>photography</v>
      </c>
      <c r="R1210" t="str">
        <f t="shared" ref="R1210:R1273" si="117">RIGHT(N1210,LEN(N1210)-SEARCH("/",N1210,1))</f>
        <v>photobooks</v>
      </c>
      <c r="S1210" s="9">
        <f t="shared" ref="S1210:S1273" si="118">(J1210/86400)+DATE(1970,1,1)</f>
        <v>42423.709074074075</v>
      </c>
      <c r="T1210" s="8">
        <f t="shared" ref="T1210:T1273" si="119">(I1210/86400)+DATE(1970,1,1)</f>
        <v>42453.667407407411</v>
      </c>
    </row>
    <row r="1211" spans="1:20" ht="43.2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4"/>
        <v>1.06</v>
      </c>
      <c r="P1211">
        <f t="shared" si="115"/>
        <v>138.26</v>
      </c>
      <c r="Q1211" t="str">
        <f t="shared" si="116"/>
        <v>photography</v>
      </c>
      <c r="R1211" t="str">
        <f t="shared" si="117"/>
        <v>photobooks</v>
      </c>
      <c r="S1211" s="9">
        <f t="shared" si="118"/>
        <v>42761.846122685187</v>
      </c>
      <c r="T1211" s="8">
        <f t="shared" si="119"/>
        <v>42791.846122685187</v>
      </c>
    </row>
    <row r="1212" spans="1:20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4"/>
        <v>2.54</v>
      </c>
      <c r="P1212">
        <f t="shared" si="115"/>
        <v>493.82</v>
      </c>
      <c r="Q1212" t="str">
        <f t="shared" si="116"/>
        <v>photography</v>
      </c>
      <c r="R1212" t="str">
        <f t="shared" si="117"/>
        <v>photobooks</v>
      </c>
      <c r="S1212" s="9">
        <f t="shared" si="118"/>
        <v>42132.941805555558</v>
      </c>
      <c r="T1212" s="8">
        <f t="shared" si="119"/>
        <v>42155.875</v>
      </c>
    </row>
    <row r="1213" spans="1:20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4"/>
        <v>1.01</v>
      </c>
      <c r="P1213">
        <f t="shared" si="115"/>
        <v>168.5</v>
      </c>
      <c r="Q1213" t="str">
        <f t="shared" si="116"/>
        <v>photography</v>
      </c>
      <c r="R1213" t="str">
        <f t="shared" si="117"/>
        <v>photobooks</v>
      </c>
      <c r="S1213" s="9">
        <f t="shared" si="118"/>
        <v>42515.866446759261</v>
      </c>
      <c r="T1213" s="8">
        <f t="shared" si="119"/>
        <v>42530.866446759261</v>
      </c>
    </row>
    <row r="1214" spans="1:20" ht="57.6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4"/>
        <v>1.29</v>
      </c>
      <c r="P1214">
        <f t="shared" si="115"/>
        <v>38.869999999999997</v>
      </c>
      <c r="Q1214" t="str">
        <f t="shared" si="116"/>
        <v>photography</v>
      </c>
      <c r="R1214" t="str">
        <f t="shared" si="117"/>
        <v>photobooks</v>
      </c>
      <c r="S1214" s="9">
        <f t="shared" si="118"/>
        <v>42318.950173611112</v>
      </c>
      <c r="T1214" s="8">
        <f t="shared" si="119"/>
        <v>42335.041666666672</v>
      </c>
    </row>
    <row r="1215" spans="1:20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4"/>
        <v>1.02</v>
      </c>
      <c r="P1215">
        <f t="shared" si="115"/>
        <v>61.53</v>
      </c>
      <c r="Q1215" t="str">
        <f t="shared" si="116"/>
        <v>photography</v>
      </c>
      <c r="R1215" t="str">
        <f t="shared" si="117"/>
        <v>photobooks</v>
      </c>
      <c r="S1215" s="9">
        <f t="shared" si="118"/>
        <v>42731.755787037036</v>
      </c>
      <c r="T1215" s="8">
        <f t="shared" si="119"/>
        <v>42766.755787037036</v>
      </c>
    </row>
    <row r="1216" spans="1:20" ht="43.2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4"/>
        <v>1.32</v>
      </c>
      <c r="P1216">
        <f t="shared" si="115"/>
        <v>105.44</v>
      </c>
      <c r="Q1216" t="str">
        <f t="shared" si="116"/>
        <v>photography</v>
      </c>
      <c r="R1216" t="str">
        <f t="shared" si="117"/>
        <v>photobooks</v>
      </c>
      <c r="S1216" s="9">
        <f t="shared" si="118"/>
        <v>42104.840335648143</v>
      </c>
      <c r="T1216" s="8">
        <f t="shared" si="119"/>
        <v>42164.840335648143</v>
      </c>
    </row>
    <row r="1217" spans="1:20" ht="43.2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4"/>
        <v>7.86</v>
      </c>
      <c r="P1217">
        <f t="shared" si="115"/>
        <v>71.59</v>
      </c>
      <c r="Q1217" t="str">
        <f t="shared" si="116"/>
        <v>photography</v>
      </c>
      <c r="R1217" t="str">
        <f t="shared" si="117"/>
        <v>photobooks</v>
      </c>
      <c r="S1217" s="9">
        <f t="shared" si="118"/>
        <v>41759.923101851848</v>
      </c>
      <c r="T1217" s="8">
        <f t="shared" si="119"/>
        <v>41789.923101851848</v>
      </c>
    </row>
    <row r="1218" spans="1:20" ht="28.8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4"/>
        <v>1.46</v>
      </c>
      <c r="P1218">
        <f t="shared" si="115"/>
        <v>91.88</v>
      </c>
      <c r="Q1218" t="str">
        <f t="shared" si="116"/>
        <v>photography</v>
      </c>
      <c r="R1218" t="str">
        <f t="shared" si="117"/>
        <v>photobooks</v>
      </c>
      <c r="S1218" s="9">
        <f t="shared" si="118"/>
        <v>42247.616400462968</v>
      </c>
      <c r="T1218" s="8">
        <f t="shared" si="119"/>
        <v>42279.960416666669</v>
      </c>
    </row>
    <row r="1219" spans="1:20" ht="43.2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1.03</v>
      </c>
      <c r="P1219">
        <f t="shared" si="115"/>
        <v>148.57</v>
      </c>
      <c r="Q1219" t="str">
        <f t="shared" si="116"/>
        <v>photography</v>
      </c>
      <c r="R1219" t="str">
        <f t="shared" si="117"/>
        <v>photobooks</v>
      </c>
      <c r="S1219" s="9">
        <f t="shared" si="118"/>
        <v>42535.809490740736</v>
      </c>
      <c r="T1219" s="8">
        <f t="shared" si="119"/>
        <v>42565.809490740736</v>
      </c>
    </row>
    <row r="1220" spans="1:20" ht="43.2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8">
        <f t="shared" si="119"/>
        <v>42309.125</v>
      </c>
    </row>
    <row r="1221" spans="1:20" ht="28.8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8">
        <f t="shared" si="119"/>
        <v>42663.461956018524</v>
      </c>
    </row>
    <row r="1222" spans="1:20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8">
        <f t="shared" si="119"/>
        <v>42241.628611111111</v>
      </c>
    </row>
    <row r="1223" spans="1:20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1.1100000000000001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8">
        <f t="shared" si="119"/>
        <v>42708</v>
      </c>
    </row>
    <row r="1224" spans="1:20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8">
        <f t="shared" si="119"/>
        <v>42461.166666666672</v>
      </c>
    </row>
    <row r="1225" spans="1:20" ht="43.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1.1200000000000001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8">
        <f t="shared" si="119"/>
        <v>42684.218854166669</v>
      </c>
    </row>
    <row r="1226" spans="1:20" ht="28.8">
      <c r="A1226">
        <v>3850</v>
      </c>
      <c r="B1226" s="3" t="s">
        <v>3847</v>
      </c>
      <c r="C1226" s="3" t="s">
        <v>7959</v>
      </c>
      <c r="D1226">
        <v>1000</v>
      </c>
      <c r="E1226">
        <v>38</v>
      </c>
      <c r="F1226" t="s">
        <v>8221</v>
      </c>
      <c r="G1226" t="s">
        <v>8224</v>
      </c>
      <c r="H1226" t="s">
        <v>8246</v>
      </c>
      <c r="I1226">
        <v>1420081143</v>
      </c>
      <c r="J1226">
        <v>1417489143</v>
      </c>
      <c r="K1226" t="b">
        <v>1</v>
      </c>
      <c r="L1226">
        <v>4</v>
      </c>
      <c r="M1226" t="b">
        <v>0</v>
      </c>
      <c r="N1226" t="s">
        <v>8271</v>
      </c>
      <c r="O1226" s="6">
        <f t="shared" si="114"/>
        <v>0.04</v>
      </c>
      <c r="P1226">
        <f t="shared" si="115"/>
        <v>9.5</v>
      </c>
      <c r="Q1226" t="str">
        <f t="shared" si="116"/>
        <v>theater</v>
      </c>
      <c r="R1226" t="str">
        <f t="shared" si="117"/>
        <v>plays</v>
      </c>
      <c r="S1226" s="9">
        <f t="shared" si="118"/>
        <v>41975.124340277776</v>
      </c>
      <c r="T1226" s="8">
        <f t="shared" si="119"/>
        <v>42005.124340277776</v>
      </c>
    </row>
    <row r="1227" spans="1:20" ht="43.2">
      <c r="A1227">
        <v>3981</v>
      </c>
      <c r="B1227" s="3" t="s">
        <v>3358</v>
      </c>
      <c r="C1227" s="3" t="s">
        <v>7469</v>
      </c>
      <c r="D1227">
        <v>30000</v>
      </c>
      <c r="E1227">
        <v>1225</v>
      </c>
      <c r="F1227" t="s">
        <v>8221</v>
      </c>
      <c r="G1227" t="s">
        <v>8224</v>
      </c>
      <c r="H1227" t="s">
        <v>8246</v>
      </c>
      <c r="I1227">
        <v>1468729149</v>
      </c>
      <c r="J1227">
        <v>1463545149</v>
      </c>
      <c r="K1227" t="b">
        <v>0</v>
      </c>
      <c r="L1227">
        <v>7</v>
      </c>
      <c r="M1227" t="b">
        <v>0</v>
      </c>
      <c r="N1227" t="s">
        <v>8271</v>
      </c>
      <c r="O1227" s="6">
        <f t="shared" si="114"/>
        <v>0.04</v>
      </c>
      <c r="P1227">
        <f t="shared" si="115"/>
        <v>175</v>
      </c>
      <c r="Q1227" t="str">
        <f t="shared" si="116"/>
        <v>theater</v>
      </c>
      <c r="R1227" t="str">
        <f t="shared" si="117"/>
        <v>plays</v>
      </c>
      <c r="S1227" s="9">
        <f t="shared" si="118"/>
        <v>42508.179965277777</v>
      </c>
      <c r="T1227" s="8">
        <f t="shared" si="119"/>
        <v>42568.179965277777</v>
      </c>
    </row>
    <row r="1228" spans="1:20" ht="43.2">
      <c r="A1228">
        <v>3990</v>
      </c>
      <c r="B1228" s="3" t="s">
        <v>3986</v>
      </c>
      <c r="C1228" s="3" t="s">
        <v>8096</v>
      </c>
      <c r="D1228">
        <v>1650</v>
      </c>
      <c r="E1228">
        <v>69</v>
      </c>
      <c r="F1228" t="s">
        <v>8221</v>
      </c>
      <c r="G1228" t="s">
        <v>8225</v>
      </c>
      <c r="H1228" t="s">
        <v>8247</v>
      </c>
      <c r="I1228">
        <v>1456934893</v>
      </c>
      <c r="J1228">
        <v>1454342893</v>
      </c>
      <c r="K1228" t="b">
        <v>0</v>
      </c>
      <c r="L1228">
        <v>3</v>
      </c>
      <c r="M1228" t="b">
        <v>0</v>
      </c>
      <c r="N1228" t="s">
        <v>8271</v>
      </c>
      <c r="O1228" s="6">
        <f t="shared" si="114"/>
        <v>0.04</v>
      </c>
      <c r="P1228">
        <f t="shared" si="115"/>
        <v>23</v>
      </c>
      <c r="Q1228" t="str">
        <f t="shared" si="116"/>
        <v>theater</v>
      </c>
      <c r="R1228" t="str">
        <f t="shared" si="117"/>
        <v>plays</v>
      </c>
      <c r="S1228" s="9">
        <f t="shared" si="118"/>
        <v>42401.672372685185</v>
      </c>
      <c r="T1228" s="8">
        <f t="shared" si="119"/>
        <v>42431.672372685185</v>
      </c>
    </row>
    <row r="1229" spans="1:20" ht="43.2">
      <c r="A1229">
        <v>4009</v>
      </c>
      <c r="B1229" s="3" t="s">
        <v>4005</v>
      </c>
      <c r="C1229" s="3" t="s">
        <v>8114</v>
      </c>
      <c r="D1229">
        <v>1930</v>
      </c>
      <c r="E1229">
        <v>75</v>
      </c>
      <c r="F1229" t="s">
        <v>8221</v>
      </c>
      <c r="G1229" t="s">
        <v>8225</v>
      </c>
      <c r="H1229" t="s">
        <v>8247</v>
      </c>
      <c r="I1229">
        <v>1410281360</v>
      </c>
      <c r="J1229">
        <v>1406825360</v>
      </c>
      <c r="K1229" t="b">
        <v>0</v>
      </c>
      <c r="L1229">
        <v>3</v>
      </c>
      <c r="M1229" t="b">
        <v>0</v>
      </c>
      <c r="N1229" t="s">
        <v>8271</v>
      </c>
      <c r="O1229" s="6">
        <f t="shared" si="114"/>
        <v>0.04</v>
      </c>
      <c r="P1229">
        <f t="shared" si="115"/>
        <v>25</v>
      </c>
      <c r="Q1229" t="str">
        <f t="shared" si="116"/>
        <v>theater</v>
      </c>
      <c r="R1229" t="str">
        <f t="shared" si="117"/>
        <v>plays</v>
      </c>
      <c r="S1229" s="9">
        <f t="shared" si="118"/>
        <v>41851.700925925928</v>
      </c>
      <c r="T1229" s="8">
        <f t="shared" si="119"/>
        <v>41891.700925925928</v>
      </c>
    </row>
    <row r="1230" spans="1:20" ht="43.2">
      <c r="A1230">
        <v>138</v>
      </c>
      <c r="B1230" s="3" t="s">
        <v>140</v>
      </c>
      <c r="C1230" s="3" t="s">
        <v>4248</v>
      </c>
      <c r="D1230">
        <v>150000</v>
      </c>
      <c r="E1230">
        <v>4712</v>
      </c>
      <c r="F1230" t="s">
        <v>8220</v>
      </c>
      <c r="G1230" t="s">
        <v>8224</v>
      </c>
      <c r="H1230" t="s">
        <v>8246</v>
      </c>
      <c r="I1230">
        <v>1438405140</v>
      </c>
      <c r="J1230">
        <v>1435731041</v>
      </c>
      <c r="K1230" t="b">
        <v>0</v>
      </c>
      <c r="L1230">
        <v>58</v>
      </c>
      <c r="M1230" t="b">
        <v>0</v>
      </c>
      <c r="N1230" t="s">
        <v>8267</v>
      </c>
      <c r="O1230" s="6">
        <f t="shared" si="114"/>
        <v>0.03</v>
      </c>
      <c r="P1230">
        <f t="shared" si="115"/>
        <v>81.239999999999995</v>
      </c>
      <c r="Q1230" t="str">
        <f t="shared" si="116"/>
        <v>film &amp; video</v>
      </c>
      <c r="R1230" t="str">
        <f t="shared" si="117"/>
        <v>science fiction</v>
      </c>
      <c r="S1230" s="9">
        <f t="shared" si="118"/>
        <v>42186.257418981477</v>
      </c>
      <c r="T1230" s="8">
        <f t="shared" si="119"/>
        <v>42217.207638888889</v>
      </c>
    </row>
    <row r="1231" spans="1:20" ht="43.2">
      <c r="A1231">
        <v>154</v>
      </c>
      <c r="B1231" s="3" t="s">
        <v>156</v>
      </c>
      <c r="C1231" s="3" t="s">
        <v>4264</v>
      </c>
      <c r="D1231">
        <v>1500</v>
      </c>
      <c r="E1231">
        <v>40</v>
      </c>
      <c r="F1231" t="s">
        <v>8220</v>
      </c>
      <c r="G1231" t="s">
        <v>8224</v>
      </c>
      <c r="H1231" t="s">
        <v>8246</v>
      </c>
      <c r="I1231">
        <v>1433336895</v>
      </c>
      <c r="J1231">
        <v>1429621695</v>
      </c>
      <c r="K1231" t="b">
        <v>0</v>
      </c>
      <c r="L1231">
        <v>3</v>
      </c>
      <c r="M1231" t="b">
        <v>0</v>
      </c>
      <c r="N1231" t="s">
        <v>8267</v>
      </c>
      <c r="O1231" s="6">
        <f t="shared" si="114"/>
        <v>0.03</v>
      </c>
      <c r="P1231">
        <f t="shared" si="115"/>
        <v>13.33</v>
      </c>
      <c r="Q1231" t="str">
        <f t="shared" si="116"/>
        <v>film &amp; video</v>
      </c>
      <c r="R1231" t="str">
        <f t="shared" si="117"/>
        <v>science fiction</v>
      </c>
      <c r="S1231" s="9">
        <f t="shared" si="118"/>
        <v>42115.547395833331</v>
      </c>
      <c r="T1231" s="8">
        <f t="shared" si="119"/>
        <v>42158.547395833331</v>
      </c>
    </row>
    <row r="1232" spans="1:20" ht="43.2">
      <c r="A1232">
        <v>170</v>
      </c>
      <c r="B1232" s="3" t="s">
        <v>172</v>
      </c>
      <c r="C1232" s="3" t="s">
        <v>4280</v>
      </c>
      <c r="D1232">
        <v>10000</v>
      </c>
      <c r="E1232">
        <v>325</v>
      </c>
      <c r="F1232" t="s">
        <v>8221</v>
      </c>
      <c r="G1232" t="s">
        <v>8224</v>
      </c>
      <c r="H1232" t="s">
        <v>8246</v>
      </c>
      <c r="I1232">
        <v>1440912480</v>
      </c>
      <c r="J1232">
        <v>1438385283</v>
      </c>
      <c r="K1232" t="b">
        <v>0</v>
      </c>
      <c r="L1232">
        <v>10</v>
      </c>
      <c r="M1232" t="b">
        <v>0</v>
      </c>
      <c r="N1232" t="s">
        <v>8268</v>
      </c>
      <c r="O1232" s="6">
        <f t="shared" si="114"/>
        <v>0.03</v>
      </c>
      <c r="P1232">
        <f t="shared" si="115"/>
        <v>32.5</v>
      </c>
      <c r="Q1232" t="str">
        <f t="shared" si="116"/>
        <v>film &amp; video</v>
      </c>
      <c r="R1232" t="str">
        <f t="shared" si="117"/>
        <v>drama</v>
      </c>
      <c r="S1232" s="9">
        <f t="shared" si="118"/>
        <v>42216.977812500001</v>
      </c>
      <c r="T1232" s="8">
        <f t="shared" si="119"/>
        <v>42246.227777777778</v>
      </c>
    </row>
    <row r="1233" spans="1:20" ht="43.2">
      <c r="A1233">
        <v>184</v>
      </c>
      <c r="B1233" s="3" t="s">
        <v>186</v>
      </c>
      <c r="C1233" s="3" t="s">
        <v>4294</v>
      </c>
      <c r="D1233">
        <v>1500</v>
      </c>
      <c r="E1233">
        <v>51</v>
      </c>
      <c r="F1233" t="s">
        <v>8221</v>
      </c>
      <c r="G1233" t="s">
        <v>8229</v>
      </c>
      <c r="H1233" t="s">
        <v>8251</v>
      </c>
      <c r="I1233">
        <v>1409543940</v>
      </c>
      <c r="J1233">
        <v>1404586762</v>
      </c>
      <c r="K1233" t="b">
        <v>0</v>
      </c>
      <c r="L1233">
        <v>2</v>
      </c>
      <c r="M1233" t="b">
        <v>0</v>
      </c>
      <c r="N1233" t="s">
        <v>8268</v>
      </c>
      <c r="O1233" s="6">
        <f t="shared" si="114"/>
        <v>0.03</v>
      </c>
      <c r="P1233">
        <f t="shared" si="115"/>
        <v>25.5</v>
      </c>
      <c r="Q1233" t="str">
        <f t="shared" si="116"/>
        <v>film &amp; video</v>
      </c>
      <c r="R1233" t="str">
        <f t="shared" si="117"/>
        <v>drama</v>
      </c>
      <c r="S1233" s="9">
        <f t="shared" si="118"/>
        <v>41825.791226851856</v>
      </c>
      <c r="T1233" s="8">
        <f t="shared" si="119"/>
        <v>41883.165972222225</v>
      </c>
    </row>
    <row r="1234" spans="1:20" ht="43.2">
      <c r="A1234">
        <v>232</v>
      </c>
      <c r="B1234" s="3" t="s">
        <v>234</v>
      </c>
      <c r="C1234" s="3" t="s">
        <v>4342</v>
      </c>
      <c r="D1234">
        <v>4000</v>
      </c>
      <c r="E1234">
        <v>110</v>
      </c>
      <c r="F1234" t="s">
        <v>8221</v>
      </c>
      <c r="G1234" t="s">
        <v>8225</v>
      </c>
      <c r="H1234" t="s">
        <v>8247</v>
      </c>
      <c r="I1234">
        <v>1425066546</v>
      </c>
      <c r="J1234">
        <v>1422474546</v>
      </c>
      <c r="K1234" t="b">
        <v>0</v>
      </c>
      <c r="L1234">
        <v>7</v>
      </c>
      <c r="M1234" t="b">
        <v>0</v>
      </c>
      <c r="N1234" t="s">
        <v>8268</v>
      </c>
      <c r="O1234" s="6">
        <f t="shared" si="114"/>
        <v>0.03</v>
      </c>
      <c r="P1234">
        <f t="shared" si="115"/>
        <v>15.71</v>
      </c>
      <c r="Q1234" t="str">
        <f t="shared" si="116"/>
        <v>film &amp; video</v>
      </c>
      <c r="R1234" t="str">
        <f t="shared" si="117"/>
        <v>drama</v>
      </c>
      <c r="S1234" s="9">
        <f t="shared" si="118"/>
        <v>42032.82576388889</v>
      </c>
      <c r="T1234" s="8">
        <f t="shared" si="119"/>
        <v>42062.82576388889</v>
      </c>
    </row>
    <row r="1235" spans="1:20" ht="43.2">
      <c r="A1235">
        <v>448</v>
      </c>
      <c r="B1235" s="3" t="s">
        <v>449</v>
      </c>
      <c r="C1235" s="3" t="s">
        <v>4558</v>
      </c>
      <c r="D1235">
        <v>2500</v>
      </c>
      <c r="E1235">
        <v>82.01</v>
      </c>
      <c r="F1235" t="s">
        <v>8221</v>
      </c>
      <c r="G1235" t="s">
        <v>8224</v>
      </c>
      <c r="H1235" t="s">
        <v>8246</v>
      </c>
      <c r="I1235">
        <v>1400091095</v>
      </c>
      <c r="J1235">
        <v>1398363095</v>
      </c>
      <c r="K1235" t="b">
        <v>0</v>
      </c>
      <c r="L1235">
        <v>4</v>
      </c>
      <c r="M1235" t="b">
        <v>0</v>
      </c>
      <c r="N1235" t="s">
        <v>8270</v>
      </c>
      <c r="O1235" s="6">
        <f t="shared" si="114"/>
        <v>0.03</v>
      </c>
      <c r="P1235">
        <f t="shared" si="115"/>
        <v>20.5</v>
      </c>
      <c r="Q1235" t="str">
        <f t="shared" si="116"/>
        <v>film &amp; video</v>
      </c>
      <c r="R1235" t="str">
        <f t="shared" si="117"/>
        <v>animation</v>
      </c>
      <c r="S1235" s="9">
        <f t="shared" si="118"/>
        <v>41753.758043981477</v>
      </c>
      <c r="T1235" s="8">
        <f t="shared" si="119"/>
        <v>41773.758043981477</v>
      </c>
    </row>
    <row r="1236" spans="1:20" ht="43.2">
      <c r="A1236">
        <v>473</v>
      </c>
      <c r="B1236" s="3" t="s">
        <v>474</v>
      </c>
      <c r="C1236" s="3" t="s">
        <v>4583</v>
      </c>
      <c r="D1236">
        <v>30000</v>
      </c>
      <c r="E1236">
        <v>861</v>
      </c>
      <c r="F1236" t="s">
        <v>8221</v>
      </c>
      <c r="G1236" t="s">
        <v>8224</v>
      </c>
      <c r="H1236" t="s">
        <v>8246</v>
      </c>
      <c r="I1236">
        <v>1410972319</v>
      </c>
      <c r="J1236">
        <v>1408380319</v>
      </c>
      <c r="K1236" t="b">
        <v>0</v>
      </c>
      <c r="L1236">
        <v>14</v>
      </c>
      <c r="M1236" t="b">
        <v>0</v>
      </c>
      <c r="N1236" t="s">
        <v>8270</v>
      </c>
      <c r="O1236" s="6">
        <f t="shared" si="114"/>
        <v>0.03</v>
      </c>
      <c r="P1236">
        <f t="shared" si="115"/>
        <v>61.5</v>
      </c>
      <c r="Q1236" t="str">
        <f t="shared" si="116"/>
        <v>film &amp; video</v>
      </c>
      <c r="R1236" t="str">
        <f t="shared" si="117"/>
        <v>animation</v>
      </c>
      <c r="S1236" s="9">
        <f t="shared" si="118"/>
        <v>41869.698136574072</v>
      </c>
      <c r="T1236" s="8">
        <f t="shared" si="119"/>
        <v>41899.698136574072</v>
      </c>
    </row>
    <row r="1237" spans="1:20" ht="57.6">
      <c r="A1237">
        <v>500</v>
      </c>
      <c r="B1237" s="3" t="s">
        <v>501</v>
      </c>
      <c r="C1237" s="3" t="s">
        <v>4610</v>
      </c>
      <c r="D1237">
        <v>6500</v>
      </c>
      <c r="E1237">
        <v>215</v>
      </c>
      <c r="F1237" t="s">
        <v>8221</v>
      </c>
      <c r="G1237" t="s">
        <v>8224</v>
      </c>
      <c r="H1237" t="s">
        <v>8246</v>
      </c>
      <c r="I1237">
        <v>1273356960</v>
      </c>
      <c r="J1237">
        <v>1268255751</v>
      </c>
      <c r="K1237" t="b">
        <v>0</v>
      </c>
      <c r="L1237">
        <v>4</v>
      </c>
      <c r="M1237" t="b">
        <v>0</v>
      </c>
      <c r="N1237" t="s">
        <v>8270</v>
      </c>
      <c r="O1237" s="6">
        <f t="shared" si="114"/>
        <v>0.03</v>
      </c>
      <c r="P1237">
        <f t="shared" si="115"/>
        <v>53.75</v>
      </c>
      <c r="Q1237" t="str">
        <f t="shared" si="116"/>
        <v>film &amp; video</v>
      </c>
      <c r="R1237" t="str">
        <f t="shared" si="117"/>
        <v>animation</v>
      </c>
      <c r="S1237" s="9">
        <f t="shared" si="118"/>
        <v>40247.886006944442</v>
      </c>
      <c r="T1237" s="8">
        <f t="shared" si="119"/>
        <v>40306.927777777775</v>
      </c>
    </row>
    <row r="1238" spans="1:20" ht="43.2">
      <c r="A1238">
        <v>507</v>
      </c>
      <c r="B1238" s="3" t="s">
        <v>508</v>
      </c>
      <c r="C1238" s="3" t="s">
        <v>4617</v>
      </c>
      <c r="D1238">
        <v>20000</v>
      </c>
      <c r="E1238">
        <v>640</v>
      </c>
      <c r="F1238" t="s">
        <v>8221</v>
      </c>
      <c r="G1238" t="s">
        <v>8224</v>
      </c>
      <c r="H1238" t="s">
        <v>8246</v>
      </c>
      <c r="I1238">
        <v>1350687657</v>
      </c>
      <c r="J1238">
        <v>1346799657</v>
      </c>
      <c r="K1238" t="b">
        <v>0</v>
      </c>
      <c r="L1238">
        <v>10</v>
      </c>
      <c r="M1238" t="b">
        <v>0</v>
      </c>
      <c r="N1238" t="s">
        <v>8270</v>
      </c>
      <c r="O1238" s="6">
        <f t="shared" si="114"/>
        <v>0.03</v>
      </c>
      <c r="P1238">
        <f t="shared" si="115"/>
        <v>64</v>
      </c>
      <c r="Q1238" t="str">
        <f t="shared" si="116"/>
        <v>film &amp; video</v>
      </c>
      <c r="R1238" t="str">
        <f t="shared" si="117"/>
        <v>animation</v>
      </c>
      <c r="S1238" s="9">
        <f t="shared" si="118"/>
        <v>41156.958993055552</v>
      </c>
      <c r="T1238" s="8">
        <f t="shared" si="119"/>
        <v>41201.958993055552</v>
      </c>
    </row>
    <row r="1239" spans="1:20" ht="43.2">
      <c r="A1239">
        <v>511</v>
      </c>
      <c r="B1239" s="3" t="s">
        <v>512</v>
      </c>
      <c r="C1239" s="3" t="s">
        <v>4621</v>
      </c>
      <c r="D1239">
        <v>5000</v>
      </c>
      <c r="E1239">
        <v>150</v>
      </c>
      <c r="F1239" t="s">
        <v>8221</v>
      </c>
      <c r="G1239" t="s">
        <v>8224</v>
      </c>
      <c r="H1239" t="s">
        <v>8246</v>
      </c>
      <c r="I1239">
        <v>1365228982</v>
      </c>
      <c r="J1239">
        <v>1362640582</v>
      </c>
      <c r="K1239" t="b">
        <v>0</v>
      </c>
      <c r="L1239">
        <v>5</v>
      </c>
      <c r="M1239" t="b">
        <v>0</v>
      </c>
      <c r="N1239" t="s">
        <v>8270</v>
      </c>
      <c r="O1239" s="6">
        <f t="shared" si="114"/>
        <v>0.03</v>
      </c>
      <c r="P1239">
        <f t="shared" si="115"/>
        <v>30</v>
      </c>
      <c r="Q1239" t="str">
        <f t="shared" si="116"/>
        <v>film &amp; video</v>
      </c>
      <c r="R1239" t="str">
        <f t="shared" si="117"/>
        <v>animation</v>
      </c>
      <c r="S1239" s="9">
        <f t="shared" si="118"/>
        <v>41340.303032407406</v>
      </c>
      <c r="T1239" s="8">
        <f t="shared" si="119"/>
        <v>41370.261365740742</v>
      </c>
    </row>
    <row r="1240" spans="1:20" ht="43.2">
      <c r="A1240">
        <v>514</v>
      </c>
      <c r="B1240" s="3" t="s">
        <v>515</v>
      </c>
      <c r="C1240" s="3" t="s">
        <v>4624</v>
      </c>
      <c r="D1240">
        <v>1500</v>
      </c>
      <c r="E1240">
        <v>50</v>
      </c>
      <c r="F1240" t="s">
        <v>8221</v>
      </c>
      <c r="G1240" t="s">
        <v>8229</v>
      </c>
      <c r="H1240" t="s">
        <v>8251</v>
      </c>
      <c r="I1240">
        <v>1407595447</v>
      </c>
      <c r="J1240">
        <v>1405003447</v>
      </c>
      <c r="K1240" t="b">
        <v>0</v>
      </c>
      <c r="L1240">
        <v>3</v>
      </c>
      <c r="M1240" t="b">
        <v>0</v>
      </c>
      <c r="N1240" t="s">
        <v>8270</v>
      </c>
      <c r="O1240" s="6">
        <f t="shared" si="114"/>
        <v>0.03</v>
      </c>
      <c r="P1240">
        <f t="shared" si="115"/>
        <v>16.670000000000002</v>
      </c>
      <c r="Q1240" t="str">
        <f t="shared" si="116"/>
        <v>film &amp; video</v>
      </c>
      <c r="R1240" t="str">
        <f t="shared" si="117"/>
        <v>animation</v>
      </c>
      <c r="S1240" s="9">
        <f t="shared" si="118"/>
        <v>41830.613969907405</v>
      </c>
      <c r="T1240" s="8">
        <f t="shared" si="119"/>
        <v>41860.613969907405</v>
      </c>
    </row>
    <row r="1241" spans="1:20" ht="57.6">
      <c r="A1241">
        <v>549</v>
      </c>
      <c r="B1241" s="3" t="s">
        <v>550</v>
      </c>
      <c r="C1241" s="3" t="s">
        <v>4659</v>
      </c>
      <c r="D1241">
        <v>2500</v>
      </c>
      <c r="E1241">
        <v>68</v>
      </c>
      <c r="F1241" t="s">
        <v>8221</v>
      </c>
      <c r="G1241" t="s">
        <v>8225</v>
      </c>
      <c r="H1241" t="s">
        <v>8247</v>
      </c>
      <c r="I1241">
        <v>1436368622</v>
      </c>
      <c r="J1241">
        <v>1433776622</v>
      </c>
      <c r="K1241" t="b">
        <v>0</v>
      </c>
      <c r="L1241">
        <v>8</v>
      </c>
      <c r="M1241" t="b">
        <v>0</v>
      </c>
      <c r="N1241" t="s">
        <v>8272</v>
      </c>
      <c r="O1241" s="6">
        <f t="shared" si="114"/>
        <v>0.03</v>
      </c>
      <c r="P1241">
        <f t="shared" si="115"/>
        <v>8.5</v>
      </c>
      <c r="Q1241" t="str">
        <f t="shared" si="116"/>
        <v>technology</v>
      </c>
      <c r="R1241" t="str">
        <f t="shared" si="117"/>
        <v>web</v>
      </c>
      <c r="S1241" s="9">
        <f t="shared" si="118"/>
        <v>42163.636828703704</v>
      </c>
      <c r="T1241" s="8">
        <f t="shared" si="119"/>
        <v>42193.636828703704</v>
      </c>
    </row>
    <row r="1242" spans="1:20" ht="28.8">
      <c r="A1242">
        <v>556</v>
      </c>
      <c r="B1242" s="3" t="s">
        <v>557</v>
      </c>
      <c r="C1242" s="3" t="s">
        <v>4666</v>
      </c>
      <c r="D1242">
        <v>8000</v>
      </c>
      <c r="E1242">
        <v>200</v>
      </c>
      <c r="F1242" t="s">
        <v>8221</v>
      </c>
      <c r="G1242" t="s">
        <v>8224</v>
      </c>
      <c r="H1242" t="s">
        <v>8246</v>
      </c>
      <c r="I1242">
        <v>1452112717</v>
      </c>
      <c r="J1242">
        <v>1449520717</v>
      </c>
      <c r="K1242" t="b">
        <v>0</v>
      </c>
      <c r="L1242">
        <v>1</v>
      </c>
      <c r="M1242" t="b">
        <v>0</v>
      </c>
      <c r="N1242" t="s">
        <v>8272</v>
      </c>
      <c r="O1242" s="6">
        <f t="shared" si="114"/>
        <v>0.03</v>
      </c>
      <c r="P1242">
        <f t="shared" si="115"/>
        <v>200</v>
      </c>
      <c r="Q1242" t="str">
        <f t="shared" si="116"/>
        <v>technology</v>
      </c>
      <c r="R1242" t="str">
        <f t="shared" si="117"/>
        <v>web</v>
      </c>
      <c r="S1242" s="9">
        <f t="shared" si="118"/>
        <v>42345.860150462962</v>
      </c>
      <c r="T1242" s="8">
        <f t="shared" si="119"/>
        <v>42375.860150462962</v>
      </c>
    </row>
    <row r="1243" spans="1:20" ht="43.2">
      <c r="A1243">
        <v>588</v>
      </c>
      <c r="B1243" s="3" t="s">
        <v>589</v>
      </c>
      <c r="C1243" s="3" t="s">
        <v>4698</v>
      </c>
      <c r="D1243">
        <v>9000</v>
      </c>
      <c r="E1243">
        <v>301</v>
      </c>
      <c r="F1243" t="s">
        <v>8221</v>
      </c>
      <c r="G1243" t="s">
        <v>8237</v>
      </c>
      <c r="H1243" t="s">
        <v>8249</v>
      </c>
      <c r="I1243">
        <v>1479410886</v>
      </c>
      <c r="J1243">
        <v>1474223286</v>
      </c>
      <c r="K1243" t="b">
        <v>0</v>
      </c>
      <c r="L1243">
        <v>2</v>
      </c>
      <c r="M1243" t="b">
        <v>0</v>
      </c>
      <c r="N1243" t="s">
        <v>8272</v>
      </c>
      <c r="O1243" s="6">
        <f t="shared" si="114"/>
        <v>0.03</v>
      </c>
      <c r="P1243">
        <f t="shared" si="115"/>
        <v>150.5</v>
      </c>
      <c r="Q1243" t="str">
        <f t="shared" si="116"/>
        <v>technology</v>
      </c>
      <c r="R1243" t="str">
        <f t="shared" si="117"/>
        <v>web</v>
      </c>
      <c r="S1243" s="9">
        <f t="shared" si="118"/>
        <v>42631.769513888888</v>
      </c>
      <c r="T1243" s="8">
        <f t="shared" si="119"/>
        <v>42691.811180555553</v>
      </c>
    </row>
    <row r="1244" spans="1:20" ht="43.2">
      <c r="A1244">
        <v>592</v>
      </c>
      <c r="B1244" s="3" t="s">
        <v>593</v>
      </c>
      <c r="C1244" s="3" t="s">
        <v>4702</v>
      </c>
      <c r="D1244">
        <v>7500</v>
      </c>
      <c r="E1244">
        <v>250</v>
      </c>
      <c r="F1244" t="s">
        <v>8221</v>
      </c>
      <c r="G1244" t="s">
        <v>8224</v>
      </c>
      <c r="H1244" t="s">
        <v>8246</v>
      </c>
      <c r="I1244">
        <v>1417584860</v>
      </c>
      <c r="J1244">
        <v>1414992860</v>
      </c>
      <c r="K1244" t="b">
        <v>0</v>
      </c>
      <c r="L1244">
        <v>1</v>
      </c>
      <c r="M1244" t="b">
        <v>0</v>
      </c>
      <c r="N1244" t="s">
        <v>8272</v>
      </c>
      <c r="O1244" s="6">
        <f t="shared" si="114"/>
        <v>0.03</v>
      </c>
      <c r="P1244">
        <f t="shared" si="115"/>
        <v>250</v>
      </c>
      <c r="Q1244" t="str">
        <f t="shared" si="116"/>
        <v>technology</v>
      </c>
      <c r="R1244" t="str">
        <f t="shared" si="117"/>
        <v>web</v>
      </c>
      <c r="S1244" s="9">
        <f t="shared" si="118"/>
        <v>41946.232175925928</v>
      </c>
      <c r="T1244" s="8">
        <f t="shared" si="119"/>
        <v>41976.232175925921</v>
      </c>
    </row>
    <row r="1245" spans="1:20" ht="28.8">
      <c r="A1245">
        <v>605</v>
      </c>
      <c r="B1245" s="3" t="s">
        <v>606</v>
      </c>
      <c r="C1245" s="3" t="s">
        <v>4715</v>
      </c>
      <c r="D1245">
        <v>5000</v>
      </c>
      <c r="E1245">
        <v>131</v>
      </c>
      <c r="F1245" t="s">
        <v>8220</v>
      </c>
      <c r="G1245" t="s">
        <v>8224</v>
      </c>
      <c r="H1245" t="s">
        <v>8246</v>
      </c>
      <c r="I1245">
        <v>1440318908</v>
      </c>
      <c r="J1245">
        <v>1436430908</v>
      </c>
      <c r="K1245" t="b">
        <v>0</v>
      </c>
      <c r="L1245">
        <v>8</v>
      </c>
      <c r="M1245" t="b">
        <v>0</v>
      </c>
      <c r="N1245" t="s">
        <v>8272</v>
      </c>
      <c r="O1245" s="6">
        <f t="shared" si="114"/>
        <v>0.03</v>
      </c>
      <c r="P1245">
        <f t="shared" si="115"/>
        <v>16.38</v>
      </c>
      <c r="Q1245" t="str">
        <f t="shared" si="116"/>
        <v>technology</v>
      </c>
      <c r="R1245" t="str">
        <f t="shared" si="117"/>
        <v>web</v>
      </c>
      <c r="S1245" s="9">
        <f t="shared" si="118"/>
        <v>42194.357731481483</v>
      </c>
      <c r="T1245" s="8">
        <f t="shared" si="119"/>
        <v>42239.357731481483</v>
      </c>
    </row>
    <row r="1246" spans="1:20" ht="43.2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8">
        <f t="shared" si="119"/>
        <v>41386.875</v>
      </c>
    </row>
    <row r="1247" spans="1:20" ht="43.2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8">
        <f t="shared" si="119"/>
        <v>41804.59993055556</v>
      </c>
    </row>
    <row r="1248" spans="1:20" ht="43.2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8">
        <f t="shared" si="119"/>
        <v>40883.085057870368</v>
      </c>
    </row>
    <row r="1249" spans="1:20" ht="28.8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8">
        <f t="shared" si="119"/>
        <v>41400.292303240742</v>
      </c>
    </row>
    <row r="1250" spans="1:20" ht="43.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8">
        <f t="shared" si="119"/>
        <v>41803.290972222225</v>
      </c>
    </row>
    <row r="1251" spans="1:20" ht="43.2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8">
        <f t="shared" si="119"/>
        <v>41097.740868055553</v>
      </c>
    </row>
    <row r="1252" spans="1:20" ht="57.6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8">
        <f t="shared" si="119"/>
        <v>41888.64271990741</v>
      </c>
    </row>
    <row r="1253" spans="1:20" ht="28.8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8">
        <f t="shared" si="119"/>
        <v>40811.814432870371</v>
      </c>
    </row>
    <row r="1254" spans="1:20" ht="43.2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8">
        <f t="shared" si="119"/>
        <v>41571.988067129627</v>
      </c>
    </row>
    <row r="1255" spans="1:20" ht="43.2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8">
        <f t="shared" si="119"/>
        <v>41885.783645833333</v>
      </c>
    </row>
    <row r="1256" spans="1:20" ht="43.2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8">
        <f t="shared" si="119"/>
        <v>40544.207638888889</v>
      </c>
    </row>
    <row r="1257" spans="1:20" ht="43.2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8">
        <f t="shared" si="119"/>
        <v>41609.887175925927</v>
      </c>
    </row>
    <row r="1258" spans="1:20" ht="43.2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8">
        <f t="shared" si="119"/>
        <v>40951.919340277775</v>
      </c>
    </row>
    <row r="1259" spans="1:20" ht="43.2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8">
        <f t="shared" si="119"/>
        <v>40636.043865740743</v>
      </c>
    </row>
    <row r="1260" spans="1:20" ht="43.2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8">
        <f t="shared" si="119"/>
        <v>41517.611250000002</v>
      </c>
    </row>
    <row r="1261" spans="1:20" ht="43.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8">
        <f t="shared" si="119"/>
        <v>41799.165972222225</v>
      </c>
    </row>
    <row r="1262" spans="1:20" ht="43.2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1.1399999999999999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8">
        <f t="shared" si="119"/>
        <v>41696.842824074076</v>
      </c>
    </row>
    <row r="1263" spans="1:20" ht="43.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8">
        <f t="shared" si="119"/>
        <v>41668.342905092592</v>
      </c>
    </row>
    <row r="1264" spans="1:20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8">
        <f t="shared" si="119"/>
        <v>41686.762638888889</v>
      </c>
    </row>
    <row r="1265" spans="1:20" ht="28.8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8">
        <f t="shared" si="119"/>
        <v>41727.041666666664</v>
      </c>
    </row>
    <row r="1266" spans="1:20" ht="43.2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8">
        <f t="shared" si="119"/>
        <v>41576.662997685184</v>
      </c>
    </row>
    <row r="1267" spans="1:20" ht="57.6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8">
        <f t="shared" si="119"/>
        <v>40512.655266203699</v>
      </c>
    </row>
    <row r="1268" spans="1:20" ht="28.8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8">
        <f t="shared" si="119"/>
        <v>41650.87667824074</v>
      </c>
    </row>
    <row r="1269" spans="1:20" ht="43.2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8">
        <f t="shared" si="119"/>
        <v>41479.585162037038</v>
      </c>
    </row>
    <row r="1270" spans="1:20" ht="28.8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8">
        <f t="shared" si="119"/>
        <v>41537.845451388886</v>
      </c>
    </row>
    <row r="1271" spans="1:20" ht="43.2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1.0900000000000001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8">
        <f t="shared" si="119"/>
        <v>42476</v>
      </c>
    </row>
    <row r="1272" spans="1:20" ht="28.8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1.1499999999999999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8">
        <f t="shared" si="119"/>
        <v>40993.815300925926</v>
      </c>
    </row>
    <row r="1273" spans="1:20" ht="43.2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8">
        <f t="shared" si="119"/>
        <v>41591.725219907406</v>
      </c>
    </row>
    <row r="1274" spans="1:20" ht="57.6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ref="O1274:O1337" si="120">ROUND((E1274/D1274),2)</f>
        <v>1.06</v>
      </c>
      <c r="P1274">
        <f t="shared" ref="P1274:P1337" si="121">IF(L1274&gt;0,ROUND(E1274/L1274,2),0)</f>
        <v>189.29</v>
      </c>
      <c r="Q1274" t="str">
        <f t="shared" ref="Q1274:Q1337" si="122">LEFT(N1274, SEARCH("/",N1274,1)-1)</f>
        <v>music</v>
      </c>
      <c r="R1274" t="str">
        <f t="shared" ref="R1274:R1337" si="123">RIGHT(N1274,LEN(N1274)-SEARCH("/",N1274,1))</f>
        <v>rock</v>
      </c>
      <c r="S1274" s="9">
        <f t="shared" ref="S1274:S1337" si="124">(J1274/86400)+DATE(1970,1,1)</f>
        <v>40274.745127314818</v>
      </c>
      <c r="T1274" s="8">
        <f t="shared" ref="T1274:T1337" si="125">(I1274/86400)+DATE(1970,1,1)</f>
        <v>40344.166666666664</v>
      </c>
    </row>
    <row r="1275" spans="1:20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0"/>
        <v>1.04</v>
      </c>
      <c r="P1275">
        <f t="shared" si="121"/>
        <v>76.67</v>
      </c>
      <c r="Q1275" t="str">
        <f t="shared" si="122"/>
        <v>music</v>
      </c>
      <c r="R1275" t="str">
        <f t="shared" si="123"/>
        <v>rock</v>
      </c>
      <c r="S1275" s="9">
        <f t="shared" si="124"/>
        <v>41852.730219907404</v>
      </c>
      <c r="T1275" s="8">
        <f t="shared" si="125"/>
        <v>41882.730219907404</v>
      </c>
    </row>
    <row r="1276" spans="1:20" ht="43.2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0"/>
        <v>1.55</v>
      </c>
      <c r="P1276">
        <f t="shared" si="121"/>
        <v>82.96</v>
      </c>
      <c r="Q1276" t="str">
        <f t="shared" si="122"/>
        <v>music</v>
      </c>
      <c r="R1276" t="str">
        <f t="shared" si="123"/>
        <v>rock</v>
      </c>
      <c r="S1276" s="9">
        <f t="shared" si="124"/>
        <v>41116.690104166664</v>
      </c>
      <c r="T1276" s="8">
        <f t="shared" si="125"/>
        <v>41151.690104166664</v>
      </c>
    </row>
    <row r="1277" spans="1:20" ht="43.2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0"/>
        <v>1.62</v>
      </c>
      <c r="P1277">
        <f t="shared" si="121"/>
        <v>62.52</v>
      </c>
      <c r="Q1277" t="str">
        <f t="shared" si="122"/>
        <v>music</v>
      </c>
      <c r="R1277" t="str">
        <f t="shared" si="123"/>
        <v>rock</v>
      </c>
      <c r="S1277" s="9">
        <f t="shared" si="124"/>
        <v>41458.867905092593</v>
      </c>
      <c r="T1277" s="8">
        <f t="shared" si="125"/>
        <v>41493.867905092593</v>
      </c>
    </row>
    <row r="1278" spans="1:20" ht="28.8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0"/>
        <v>1.04</v>
      </c>
      <c r="P1278">
        <f t="shared" si="121"/>
        <v>46.07</v>
      </c>
      <c r="Q1278" t="str">
        <f t="shared" si="122"/>
        <v>music</v>
      </c>
      <c r="R1278" t="str">
        <f t="shared" si="123"/>
        <v>rock</v>
      </c>
      <c r="S1278" s="9">
        <f t="shared" si="124"/>
        <v>40007.704247685186</v>
      </c>
      <c r="T1278" s="8">
        <f t="shared" si="125"/>
        <v>40057.166666666664</v>
      </c>
    </row>
    <row r="1279" spans="1:20" ht="43.2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0"/>
        <v>1.06</v>
      </c>
      <c r="P1279">
        <f t="shared" si="121"/>
        <v>38.54</v>
      </c>
      <c r="Q1279" t="str">
        <f t="shared" si="122"/>
        <v>music</v>
      </c>
      <c r="R1279" t="str">
        <f t="shared" si="123"/>
        <v>rock</v>
      </c>
      <c r="S1279" s="9">
        <f t="shared" si="124"/>
        <v>41121.561886574076</v>
      </c>
      <c r="T1279" s="8">
        <f t="shared" si="125"/>
        <v>41156.561886574076</v>
      </c>
    </row>
    <row r="1280" spans="1:20" ht="43.2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0"/>
        <v>1.55</v>
      </c>
      <c r="P1280">
        <f t="shared" si="121"/>
        <v>53.01</v>
      </c>
      <c r="Q1280" t="str">
        <f t="shared" si="122"/>
        <v>music</v>
      </c>
      <c r="R1280" t="str">
        <f t="shared" si="123"/>
        <v>rock</v>
      </c>
      <c r="S1280" s="9">
        <f t="shared" si="124"/>
        <v>41786.555162037039</v>
      </c>
      <c r="T1280" s="8">
        <f t="shared" si="125"/>
        <v>41815.083333333336</v>
      </c>
    </row>
    <row r="1281" spans="1:20" ht="43.2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0"/>
        <v>1.1100000000000001</v>
      </c>
      <c r="P1281">
        <f t="shared" si="121"/>
        <v>73.36</v>
      </c>
      <c r="Q1281" t="str">
        <f t="shared" si="122"/>
        <v>music</v>
      </c>
      <c r="R1281" t="str">
        <f t="shared" si="123"/>
        <v>rock</v>
      </c>
      <c r="S1281" s="9">
        <f t="shared" si="124"/>
        <v>41682.099189814813</v>
      </c>
      <c r="T1281" s="8">
        <f t="shared" si="125"/>
        <v>41722.057523148149</v>
      </c>
    </row>
    <row r="1282" spans="1:20" ht="43.2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0"/>
        <v>1.1100000000000001</v>
      </c>
      <c r="P1282">
        <f t="shared" si="121"/>
        <v>127.98</v>
      </c>
      <c r="Q1282" t="str">
        <f t="shared" si="122"/>
        <v>music</v>
      </c>
      <c r="R1282" t="str">
        <f t="shared" si="123"/>
        <v>rock</v>
      </c>
      <c r="S1282" s="9">
        <f t="shared" si="124"/>
        <v>40513.757569444446</v>
      </c>
      <c r="T1282" s="8">
        <f t="shared" si="125"/>
        <v>40603.757569444446</v>
      </c>
    </row>
    <row r="1283" spans="1:20" ht="43.2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1.1100000000000001</v>
      </c>
      <c r="P1283">
        <f t="shared" si="121"/>
        <v>104.73</v>
      </c>
      <c r="Q1283" t="str">
        <f t="shared" si="122"/>
        <v>music</v>
      </c>
      <c r="R1283" t="str">
        <f t="shared" si="123"/>
        <v>rock</v>
      </c>
      <c r="S1283" s="9">
        <f t="shared" si="124"/>
        <v>41463.743472222224</v>
      </c>
      <c r="T1283" s="8">
        <f t="shared" si="125"/>
        <v>41483.743472222224</v>
      </c>
    </row>
    <row r="1284" spans="1:20" ht="43.2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8">
        <f t="shared" si="125"/>
        <v>41617.207638888889</v>
      </c>
    </row>
    <row r="1285" spans="1:20" ht="43.2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8">
        <f t="shared" si="125"/>
        <v>41344.166666666664</v>
      </c>
    </row>
    <row r="1286" spans="1:20" ht="43.2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8">
        <f t="shared" si="125"/>
        <v>42735.707638888889</v>
      </c>
    </row>
    <row r="1287" spans="1:20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8">
        <f t="shared" si="125"/>
        <v>42175.583043981482</v>
      </c>
    </row>
    <row r="1288" spans="1:20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8">
        <f t="shared" si="125"/>
        <v>42052.583333333328</v>
      </c>
    </row>
    <row r="1289" spans="1:20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8">
        <f t="shared" si="125"/>
        <v>42167.621018518519</v>
      </c>
    </row>
    <row r="1290" spans="1:20" ht="43.2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8">
        <f t="shared" si="125"/>
        <v>42592.166666666672</v>
      </c>
    </row>
    <row r="1291" spans="1:20" ht="43.2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8">
        <f t="shared" si="125"/>
        <v>42739.134780092594</v>
      </c>
    </row>
    <row r="1292" spans="1:20" ht="28.8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1.0900000000000001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8">
        <f t="shared" si="125"/>
        <v>42117.290972222225</v>
      </c>
    </row>
    <row r="1293" spans="1:20" ht="43.2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8">
        <f t="shared" si="125"/>
        <v>42101.291666666672</v>
      </c>
    </row>
    <row r="1294" spans="1:20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8">
        <f t="shared" si="125"/>
        <v>42283.957638888889</v>
      </c>
    </row>
    <row r="1295" spans="1:20" ht="57.6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8">
        <f t="shared" si="125"/>
        <v>42322.742719907408</v>
      </c>
    </row>
    <row r="1296" spans="1:20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8">
        <f t="shared" si="125"/>
        <v>42296.458333333328</v>
      </c>
    </row>
    <row r="1297" spans="1:20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8">
        <f t="shared" si="125"/>
        <v>42214.708333333328</v>
      </c>
    </row>
    <row r="1298" spans="1:20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8">
        <f t="shared" si="125"/>
        <v>42443.008946759262</v>
      </c>
    </row>
    <row r="1299" spans="1:20" ht="43.2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1.1000000000000001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8">
        <f t="shared" si="125"/>
        <v>42491.747199074074</v>
      </c>
    </row>
    <row r="1300" spans="1:20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8">
        <f t="shared" si="125"/>
        <v>42488.680925925924</v>
      </c>
    </row>
    <row r="1301" spans="1:20" ht="43.2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8">
        <f t="shared" si="125"/>
        <v>42199.814340277779</v>
      </c>
    </row>
    <row r="1302" spans="1:20" ht="43.2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8">
        <f t="shared" si="125"/>
        <v>42522.789583333331</v>
      </c>
    </row>
    <row r="1303" spans="1:20" ht="43.2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8">
        <f t="shared" si="125"/>
        <v>42206.125</v>
      </c>
    </row>
    <row r="1304" spans="1:20" ht="43.2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8">
        <f t="shared" si="125"/>
        <v>42705.099664351852</v>
      </c>
    </row>
    <row r="1305" spans="1:20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8">
        <f t="shared" si="125"/>
        <v>42582.458333333328</v>
      </c>
    </row>
    <row r="1306" spans="1:20" ht="57.6">
      <c r="A1306">
        <v>617</v>
      </c>
      <c r="B1306" s="3" t="s">
        <v>618</v>
      </c>
      <c r="C1306" s="3" t="s">
        <v>4727</v>
      </c>
      <c r="D1306">
        <v>2000</v>
      </c>
      <c r="E1306">
        <v>60</v>
      </c>
      <c r="F1306" t="s">
        <v>8220</v>
      </c>
      <c r="G1306" t="s">
        <v>8225</v>
      </c>
      <c r="H1306" t="s">
        <v>8247</v>
      </c>
      <c r="I1306">
        <v>1431072843</v>
      </c>
      <c r="J1306">
        <v>1427184843</v>
      </c>
      <c r="K1306" t="b">
        <v>0</v>
      </c>
      <c r="L1306">
        <v>3</v>
      </c>
      <c r="M1306" t="b">
        <v>0</v>
      </c>
      <c r="N1306" t="s">
        <v>8272</v>
      </c>
      <c r="O1306" s="6">
        <f t="shared" si="120"/>
        <v>0.03</v>
      </c>
      <c r="P1306">
        <f t="shared" si="121"/>
        <v>20</v>
      </c>
      <c r="Q1306" t="str">
        <f t="shared" si="122"/>
        <v>technology</v>
      </c>
      <c r="R1306" t="str">
        <f t="shared" si="123"/>
        <v>web</v>
      </c>
      <c r="S1306" s="9">
        <f t="shared" si="124"/>
        <v>42087.343090277776</v>
      </c>
      <c r="T1306" s="8">
        <f t="shared" si="125"/>
        <v>42132.343090277776</v>
      </c>
    </row>
    <row r="1307" spans="1:20" ht="43.2">
      <c r="A1307">
        <v>660</v>
      </c>
      <c r="B1307" s="3" t="s">
        <v>661</v>
      </c>
      <c r="C1307" s="3" t="s">
        <v>4770</v>
      </c>
      <c r="D1307">
        <v>50000</v>
      </c>
      <c r="E1307">
        <v>1529</v>
      </c>
      <c r="F1307" t="s">
        <v>8221</v>
      </c>
      <c r="G1307" t="s">
        <v>8224</v>
      </c>
      <c r="H1307" t="s">
        <v>8246</v>
      </c>
      <c r="I1307">
        <v>1415558879</v>
      </c>
      <c r="J1307">
        <v>1412963279</v>
      </c>
      <c r="K1307" t="b">
        <v>0</v>
      </c>
      <c r="L1307">
        <v>18</v>
      </c>
      <c r="M1307" t="b">
        <v>0</v>
      </c>
      <c r="N1307" t="s">
        <v>8273</v>
      </c>
      <c r="O1307" s="6">
        <f t="shared" si="120"/>
        <v>0.03</v>
      </c>
      <c r="P1307">
        <f t="shared" si="121"/>
        <v>84.94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41922.741655092592</v>
      </c>
      <c r="T1307" s="8">
        <f t="shared" si="125"/>
        <v>41952.783321759256</v>
      </c>
    </row>
    <row r="1308" spans="1:20" ht="43.2">
      <c r="A1308">
        <v>700</v>
      </c>
      <c r="B1308" s="3" t="s">
        <v>701</v>
      </c>
      <c r="C1308" s="3" t="s">
        <v>4810</v>
      </c>
      <c r="D1308">
        <v>15000</v>
      </c>
      <c r="E1308">
        <v>403</v>
      </c>
      <c r="F1308" t="s">
        <v>8221</v>
      </c>
      <c r="G1308" t="s">
        <v>8227</v>
      </c>
      <c r="H1308" t="s">
        <v>8249</v>
      </c>
      <c r="I1308">
        <v>1484065881</v>
      </c>
      <c r="J1308">
        <v>1481473881</v>
      </c>
      <c r="K1308" t="b">
        <v>0</v>
      </c>
      <c r="L1308">
        <v>31</v>
      </c>
      <c r="M1308" t="b">
        <v>0</v>
      </c>
      <c r="N1308" t="s">
        <v>8273</v>
      </c>
      <c r="O1308" s="6">
        <f t="shared" si="120"/>
        <v>0.03</v>
      </c>
      <c r="P1308">
        <f t="shared" si="121"/>
        <v>13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42715.688437500001</v>
      </c>
      <c r="T1308" s="8">
        <f t="shared" si="125"/>
        <v>42745.688437500001</v>
      </c>
    </row>
    <row r="1309" spans="1:20" ht="57.6">
      <c r="A1309">
        <v>772</v>
      </c>
      <c r="B1309" s="3" t="s">
        <v>773</v>
      </c>
      <c r="C1309" s="3" t="s">
        <v>4882</v>
      </c>
      <c r="D1309">
        <v>1500</v>
      </c>
      <c r="E1309">
        <v>50</v>
      </c>
      <c r="F1309" t="s">
        <v>8221</v>
      </c>
      <c r="G1309" t="s">
        <v>8224</v>
      </c>
      <c r="H1309" t="s">
        <v>8246</v>
      </c>
      <c r="I1309">
        <v>1257047940</v>
      </c>
      <c r="J1309">
        <v>1252718519</v>
      </c>
      <c r="K1309" t="b">
        <v>0</v>
      </c>
      <c r="L1309">
        <v>1</v>
      </c>
      <c r="M1309" t="b">
        <v>0</v>
      </c>
      <c r="N1309" t="s">
        <v>8275</v>
      </c>
      <c r="O1309" s="6">
        <f t="shared" si="120"/>
        <v>0.03</v>
      </c>
      <c r="P1309">
        <f t="shared" si="121"/>
        <v>50</v>
      </c>
      <c r="Q1309" t="str">
        <f t="shared" si="122"/>
        <v>publishing</v>
      </c>
      <c r="R1309" t="str">
        <f t="shared" si="123"/>
        <v>fiction</v>
      </c>
      <c r="S1309" s="9">
        <f t="shared" si="124"/>
        <v>40068.056932870371</v>
      </c>
      <c r="T1309" s="8">
        <f t="shared" si="125"/>
        <v>40118.165972222225</v>
      </c>
    </row>
    <row r="1310" spans="1:20" ht="57.6">
      <c r="A1310">
        <v>779</v>
      </c>
      <c r="B1310" s="3" t="s">
        <v>780</v>
      </c>
      <c r="C1310" s="3" t="s">
        <v>4889</v>
      </c>
      <c r="D1310">
        <v>15000</v>
      </c>
      <c r="E1310">
        <v>400</v>
      </c>
      <c r="F1310" t="s">
        <v>8221</v>
      </c>
      <c r="G1310" t="s">
        <v>8224</v>
      </c>
      <c r="H1310" t="s">
        <v>8246</v>
      </c>
      <c r="I1310">
        <v>1287115200</v>
      </c>
      <c r="J1310">
        <v>1284567905</v>
      </c>
      <c r="K1310" t="b">
        <v>0</v>
      </c>
      <c r="L1310">
        <v>6</v>
      </c>
      <c r="M1310" t="b">
        <v>0</v>
      </c>
      <c r="N1310" t="s">
        <v>8275</v>
      </c>
      <c r="O1310" s="6">
        <f t="shared" si="120"/>
        <v>0.03</v>
      </c>
      <c r="P1310">
        <f t="shared" si="121"/>
        <v>66.67</v>
      </c>
      <c r="Q1310" t="str">
        <f t="shared" si="122"/>
        <v>publishing</v>
      </c>
      <c r="R1310" t="str">
        <f t="shared" si="123"/>
        <v>fiction</v>
      </c>
      <c r="S1310" s="9">
        <f t="shared" si="124"/>
        <v>40436.68408564815</v>
      </c>
      <c r="T1310" s="8">
        <f t="shared" si="125"/>
        <v>40466.166666666664</v>
      </c>
    </row>
    <row r="1311" spans="1:20" ht="43.2">
      <c r="A1311">
        <v>880</v>
      </c>
      <c r="B1311" s="3" t="s">
        <v>881</v>
      </c>
      <c r="C1311" s="3" t="s">
        <v>4990</v>
      </c>
      <c r="D1311">
        <v>3780</v>
      </c>
      <c r="E1311">
        <v>113</v>
      </c>
      <c r="F1311" t="s">
        <v>8221</v>
      </c>
      <c r="G1311" t="s">
        <v>8224</v>
      </c>
      <c r="H1311" t="s">
        <v>8246</v>
      </c>
      <c r="I1311">
        <v>1351582938</v>
      </c>
      <c r="J1311">
        <v>1348731738</v>
      </c>
      <c r="K1311" t="b">
        <v>0</v>
      </c>
      <c r="L1311">
        <v>8</v>
      </c>
      <c r="M1311" t="b">
        <v>0</v>
      </c>
      <c r="N1311" t="s">
        <v>8279</v>
      </c>
      <c r="O1311" s="6">
        <f t="shared" si="120"/>
        <v>0.03</v>
      </c>
      <c r="P1311">
        <f t="shared" si="121"/>
        <v>14.13</v>
      </c>
      <c r="Q1311" t="str">
        <f t="shared" si="122"/>
        <v>music</v>
      </c>
      <c r="R1311" t="str">
        <f t="shared" si="123"/>
        <v>indie rock</v>
      </c>
      <c r="S1311" s="9">
        <f t="shared" si="124"/>
        <v>41179.32104166667</v>
      </c>
      <c r="T1311" s="8">
        <f t="shared" si="125"/>
        <v>41212.32104166667</v>
      </c>
    </row>
    <row r="1312" spans="1:20" ht="43.2">
      <c r="A1312">
        <v>891</v>
      </c>
      <c r="B1312" s="3" t="s">
        <v>892</v>
      </c>
      <c r="C1312" s="3" t="s">
        <v>5001</v>
      </c>
      <c r="D1312">
        <v>8000</v>
      </c>
      <c r="E1312">
        <v>260</v>
      </c>
      <c r="F1312" t="s">
        <v>8221</v>
      </c>
      <c r="G1312" t="s">
        <v>8224</v>
      </c>
      <c r="H1312" t="s">
        <v>8246</v>
      </c>
      <c r="I1312">
        <v>1408581930</v>
      </c>
      <c r="J1312">
        <v>1405989930</v>
      </c>
      <c r="K1312" t="b">
        <v>0</v>
      </c>
      <c r="L1312">
        <v>9</v>
      </c>
      <c r="M1312" t="b">
        <v>0</v>
      </c>
      <c r="N1312" t="s">
        <v>8279</v>
      </c>
      <c r="O1312" s="6">
        <f t="shared" si="120"/>
        <v>0.03</v>
      </c>
      <c r="P1312">
        <f t="shared" si="121"/>
        <v>28.89</v>
      </c>
      <c r="Q1312" t="str">
        <f t="shared" si="122"/>
        <v>music</v>
      </c>
      <c r="R1312" t="str">
        <f t="shared" si="123"/>
        <v>indie rock</v>
      </c>
      <c r="S1312" s="9">
        <f t="shared" si="124"/>
        <v>41842.031597222223</v>
      </c>
      <c r="T1312" s="8">
        <f t="shared" si="125"/>
        <v>41872.031597222223</v>
      </c>
    </row>
    <row r="1313" spans="1:20" ht="43.2">
      <c r="A1313">
        <v>898</v>
      </c>
      <c r="B1313" s="3" t="s">
        <v>899</v>
      </c>
      <c r="C1313" s="3" t="s">
        <v>5008</v>
      </c>
      <c r="D1313">
        <v>2500</v>
      </c>
      <c r="E1313">
        <v>70</v>
      </c>
      <c r="F1313" t="s">
        <v>8221</v>
      </c>
      <c r="G1313" t="s">
        <v>8224</v>
      </c>
      <c r="H1313" t="s">
        <v>8246</v>
      </c>
      <c r="I1313">
        <v>1326651110</v>
      </c>
      <c r="J1313">
        <v>1322763110</v>
      </c>
      <c r="K1313" t="b">
        <v>0</v>
      </c>
      <c r="L1313">
        <v>2</v>
      </c>
      <c r="M1313" t="b">
        <v>0</v>
      </c>
      <c r="N1313" t="s">
        <v>8279</v>
      </c>
      <c r="O1313" s="6">
        <f t="shared" si="120"/>
        <v>0.03</v>
      </c>
      <c r="P1313">
        <f t="shared" si="121"/>
        <v>35</v>
      </c>
      <c r="Q1313" t="str">
        <f t="shared" si="122"/>
        <v>music</v>
      </c>
      <c r="R1313" t="str">
        <f t="shared" si="123"/>
        <v>indie rock</v>
      </c>
      <c r="S1313" s="9">
        <f t="shared" si="124"/>
        <v>40878.758217592593</v>
      </c>
      <c r="T1313" s="8">
        <f t="shared" si="125"/>
        <v>40923.758217592593</v>
      </c>
    </row>
    <row r="1314" spans="1:20" ht="43.2">
      <c r="A1314">
        <v>903</v>
      </c>
      <c r="B1314" s="3" t="s">
        <v>904</v>
      </c>
      <c r="C1314" s="3" t="s">
        <v>5013</v>
      </c>
      <c r="D1314">
        <v>5000</v>
      </c>
      <c r="E1314">
        <v>160</v>
      </c>
      <c r="F1314" t="s">
        <v>8221</v>
      </c>
      <c r="G1314" t="s">
        <v>8224</v>
      </c>
      <c r="H1314" t="s">
        <v>8246</v>
      </c>
      <c r="I1314">
        <v>1348367100</v>
      </c>
      <c r="J1314">
        <v>1346180780</v>
      </c>
      <c r="K1314" t="b">
        <v>0</v>
      </c>
      <c r="L1314">
        <v>4</v>
      </c>
      <c r="M1314" t="b">
        <v>0</v>
      </c>
      <c r="N1314" t="s">
        <v>8278</v>
      </c>
      <c r="O1314" s="6">
        <f t="shared" si="120"/>
        <v>0.03</v>
      </c>
      <c r="P1314">
        <f t="shared" si="121"/>
        <v>40</v>
      </c>
      <c r="Q1314" t="str">
        <f t="shared" si="122"/>
        <v>music</v>
      </c>
      <c r="R1314" t="str">
        <f t="shared" si="123"/>
        <v>jazz</v>
      </c>
      <c r="S1314" s="9">
        <f t="shared" si="124"/>
        <v>41149.796064814815</v>
      </c>
      <c r="T1314" s="8">
        <f t="shared" si="125"/>
        <v>41175.100694444445</v>
      </c>
    </row>
    <row r="1315" spans="1:20" ht="43.2">
      <c r="A1315">
        <v>905</v>
      </c>
      <c r="B1315" s="3" t="s">
        <v>906</v>
      </c>
      <c r="C1315" s="3" t="s">
        <v>5015</v>
      </c>
      <c r="D1315">
        <v>6500</v>
      </c>
      <c r="E1315">
        <v>196</v>
      </c>
      <c r="F1315" t="s">
        <v>8221</v>
      </c>
      <c r="G1315" t="s">
        <v>8224</v>
      </c>
      <c r="H1315" t="s">
        <v>8246</v>
      </c>
      <c r="I1315">
        <v>1295847926</v>
      </c>
      <c r="J1315">
        <v>1290663926</v>
      </c>
      <c r="K1315" t="b">
        <v>0</v>
      </c>
      <c r="L1315">
        <v>6</v>
      </c>
      <c r="M1315" t="b">
        <v>0</v>
      </c>
      <c r="N1315" t="s">
        <v>8278</v>
      </c>
      <c r="O1315" s="6">
        <f t="shared" si="120"/>
        <v>0.03</v>
      </c>
      <c r="P1315">
        <f t="shared" si="121"/>
        <v>32.67</v>
      </c>
      <c r="Q1315" t="str">
        <f t="shared" si="122"/>
        <v>music</v>
      </c>
      <c r="R1315" t="str">
        <f t="shared" si="123"/>
        <v>jazz</v>
      </c>
      <c r="S1315" s="9">
        <f t="shared" si="124"/>
        <v>40507.239884259259</v>
      </c>
      <c r="T1315" s="8">
        <f t="shared" si="125"/>
        <v>40567.239884259259</v>
      </c>
    </row>
    <row r="1316" spans="1:20" ht="57.6">
      <c r="A1316">
        <v>909</v>
      </c>
      <c r="B1316" s="3" t="s">
        <v>910</v>
      </c>
      <c r="C1316" s="3" t="s">
        <v>5019</v>
      </c>
      <c r="D1316">
        <v>16000</v>
      </c>
      <c r="E1316">
        <v>520</v>
      </c>
      <c r="F1316" t="s">
        <v>8221</v>
      </c>
      <c r="G1316" t="s">
        <v>8224</v>
      </c>
      <c r="H1316" t="s">
        <v>8246</v>
      </c>
      <c r="I1316">
        <v>1343016000</v>
      </c>
      <c r="J1316">
        <v>1340296440</v>
      </c>
      <c r="K1316" t="b">
        <v>0</v>
      </c>
      <c r="L1316">
        <v>8</v>
      </c>
      <c r="M1316" t="b">
        <v>0</v>
      </c>
      <c r="N1316" t="s">
        <v>8278</v>
      </c>
      <c r="O1316" s="6">
        <f t="shared" si="120"/>
        <v>0.03</v>
      </c>
      <c r="P1316">
        <f t="shared" si="121"/>
        <v>65</v>
      </c>
      <c r="Q1316" t="str">
        <f t="shared" si="122"/>
        <v>music</v>
      </c>
      <c r="R1316" t="str">
        <f t="shared" si="123"/>
        <v>jazz</v>
      </c>
      <c r="S1316" s="9">
        <f t="shared" si="124"/>
        <v>41081.69027777778</v>
      </c>
      <c r="T1316" s="8">
        <f t="shared" si="125"/>
        <v>41113.166666666664</v>
      </c>
    </row>
    <row r="1317" spans="1:20" ht="43.2">
      <c r="A1317">
        <v>925</v>
      </c>
      <c r="B1317" s="3" t="s">
        <v>926</v>
      </c>
      <c r="C1317" s="3" t="s">
        <v>5035</v>
      </c>
      <c r="D1317">
        <v>6000</v>
      </c>
      <c r="E1317">
        <v>160</v>
      </c>
      <c r="F1317" t="s">
        <v>8221</v>
      </c>
      <c r="G1317" t="s">
        <v>8224</v>
      </c>
      <c r="H1317" t="s">
        <v>8246</v>
      </c>
      <c r="I1317">
        <v>1385590111</v>
      </c>
      <c r="J1317">
        <v>1382994511</v>
      </c>
      <c r="K1317" t="b">
        <v>0</v>
      </c>
      <c r="L1317">
        <v>5</v>
      </c>
      <c r="M1317" t="b">
        <v>0</v>
      </c>
      <c r="N1317" t="s">
        <v>8278</v>
      </c>
      <c r="O1317" s="6">
        <f t="shared" si="120"/>
        <v>0.03</v>
      </c>
      <c r="P1317">
        <f t="shared" si="121"/>
        <v>32</v>
      </c>
      <c r="Q1317" t="str">
        <f t="shared" si="122"/>
        <v>music</v>
      </c>
      <c r="R1317" t="str">
        <f t="shared" si="123"/>
        <v>jazz</v>
      </c>
      <c r="S1317" s="9">
        <f t="shared" si="124"/>
        <v>41575.880914351852</v>
      </c>
      <c r="T1317" s="8">
        <f t="shared" si="125"/>
        <v>41605.922581018516</v>
      </c>
    </row>
    <row r="1318" spans="1:20" ht="43.2">
      <c r="A1318">
        <v>975</v>
      </c>
      <c r="B1318" s="3" t="s">
        <v>976</v>
      </c>
      <c r="C1318" s="3" t="s">
        <v>5085</v>
      </c>
      <c r="D1318">
        <v>100000</v>
      </c>
      <c r="E1318">
        <v>2607</v>
      </c>
      <c r="F1318" t="s">
        <v>8221</v>
      </c>
      <c r="G1318" t="s">
        <v>8224</v>
      </c>
      <c r="H1318" t="s">
        <v>8246</v>
      </c>
      <c r="I1318">
        <v>1467132185</v>
      </c>
      <c r="J1318">
        <v>1461948185</v>
      </c>
      <c r="K1318" t="b">
        <v>0</v>
      </c>
      <c r="L1318">
        <v>24</v>
      </c>
      <c r="M1318" t="b">
        <v>0</v>
      </c>
      <c r="N1318" t="s">
        <v>8273</v>
      </c>
      <c r="O1318" s="6">
        <f t="shared" si="120"/>
        <v>0.03</v>
      </c>
      <c r="P1318">
        <f t="shared" si="121"/>
        <v>108.63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42489.696585648147</v>
      </c>
      <c r="T1318" s="8">
        <f t="shared" si="125"/>
        <v>42549.696585648147</v>
      </c>
    </row>
    <row r="1319" spans="1:20" ht="28.8">
      <c r="A1319">
        <v>1015</v>
      </c>
      <c r="B1319" s="3" t="s">
        <v>1016</v>
      </c>
      <c r="C1319" s="3" t="s">
        <v>5125</v>
      </c>
      <c r="D1319">
        <v>9000</v>
      </c>
      <c r="E1319">
        <v>240</v>
      </c>
      <c r="F1319" t="s">
        <v>8220</v>
      </c>
      <c r="G1319" t="s">
        <v>8240</v>
      </c>
      <c r="H1319" t="s">
        <v>8257</v>
      </c>
      <c r="I1319">
        <v>1448489095</v>
      </c>
      <c r="J1319">
        <v>1445893495</v>
      </c>
      <c r="K1319" t="b">
        <v>0</v>
      </c>
      <c r="L1319">
        <v>6</v>
      </c>
      <c r="M1319" t="b">
        <v>0</v>
      </c>
      <c r="N1319" t="s">
        <v>8273</v>
      </c>
      <c r="O1319" s="6">
        <f t="shared" si="120"/>
        <v>0.03</v>
      </c>
      <c r="P1319">
        <f t="shared" si="121"/>
        <v>40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42303.878414351857</v>
      </c>
      <c r="T1319" s="8">
        <f t="shared" si="125"/>
        <v>42333.920081018514</v>
      </c>
    </row>
    <row r="1320" spans="1:20" ht="43.2">
      <c r="A1320">
        <v>1016</v>
      </c>
      <c r="B1320" s="3" t="s">
        <v>1017</v>
      </c>
      <c r="C1320" s="3" t="s">
        <v>5126</v>
      </c>
      <c r="D1320">
        <v>100000</v>
      </c>
      <c r="E1320">
        <v>2842</v>
      </c>
      <c r="F1320" t="s">
        <v>8220</v>
      </c>
      <c r="G1320" t="s">
        <v>8224</v>
      </c>
      <c r="H1320" t="s">
        <v>8246</v>
      </c>
      <c r="I1320">
        <v>1459992856</v>
      </c>
      <c r="J1320">
        <v>1456108456</v>
      </c>
      <c r="K1320" t="b">
        <v>0</v>
      </c>
      <c r="L1320">
        <v>38</v>
      </c>
      <c r="M1320" t="b">
        <v>0</v>
      </c>
      <c r="N1320" t="s">
        <v>8273</v>
      </c>
      <c r="O1320" s="6">
        <f t="shared" si="120"/>
        <v>0.03</v>
      </c>
      <c r="P1320">
        <f t="shared" si="121"/>
        <v>74.790000000000006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42422.107129629629</v>
      </c>
      <c r="T1320" s="8">
        <f t="shared" si="125"/>
        <v>42467.065462962964</v>
      </c>
    </row>
    <row r="1321" spans="1:20" ht="43.2">
      <c r="A1321">
        <v>1018</v>
      </c>
      <c r="B1321" s="3" t="s">
        <v>1019</v>
      </c>
      <c r="C1321" s="3" t="s">
        <v>5128</v>
      </c>
      <c r="D1321">
        <v>20000</v>
      </c>
      <c r="E1321">
        <v>621</v>
      </c>
      <c r="F1321" t="s">
        <v>8220</v>
      </c>
      <c r="G1321" t="s">
        <v>8224</v>
      </c>
      <c r="H1321" t="s">
        <v>8246</v>
      </c>
      <c r="I1321">
        <v>1468496933</v>
      </c>
      <c r="J1321">
        <v>1465904933</v>
      </c>
      <c r="K1321" t="b">
        <v>0</v>
      </c>
      <c r="L1321">
        <v>7</v>
      </c>
      <c r="M1321" t="b">
        <v>0</v>
      </c>
      <c r="N1321" t="s">
        <v>8273</v>
      </c>
      <c r="O1321" s="6">
        <f t="shared" si="120"/>
        <v>0.03</v>
      </c>
      <c r="P1321">
        <f t="shared" si="121"/>
        <v>88.71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42535.492280092592</v>
      </c>
      <c r="T1321" s="8">
        <f t="shared" si="125"/>
        <v>42565.492280092592</v>
      </c>
    </row>
    <row r="1322" spans="1:20" ht="43.2">
      <c r="A1322">
        <v>1045</v>
      </c>
      <c r="B1322" s="3" t="s">
        <v>1046</v>
      </c>
      <c r="C1322" s="3" t="s">
        <v>5155</v>
      </c>
      <c r="D1322">
        <v>10000</v>
      </c>
      <c r="E1322">
        <v>266</v>
      </c>
      <c r="F1322" t="s">
        <v>8220</v>
      </c>
      <c r="G1322" t="s">
        <v>8224</v>
      </c>
      <c r="H1322" t="s">
        <v>8246</v>
      </c>
      <c r="I1322">
        <v>1408827550</v>
      </c>
      <c r="J1322">
        <v>1406235550</v>
      </c>
      <c r="K1322" t="b">
        <v>0</v>
      </c>
      <c r="L1322">
        <v>8</v>
      </c>
      <c r="M1322" t="b">
        <v>0</v>
      </c>
      <c r="N1322" t="s">
        <v>8281</v>
      </c>
      <c r="O1322" s="6">
        <f t="shared" si="120"/>
        <v>0.03</v>
      </c>
      <c r="P1322">
        <f t="shared" si="121"/>
        <v>33.25</v>
      </c>
      <c r="Q1322" t="str">
        <f t="shared" si="122"/>
        <v>journalism</v>
      </c>
      <c r="R1322" t="str">
        <f t="shared" si="123"/>
        <v>audio</v>
      </c>
      <c r="S1322" s="9">
        <f t="shared" si="124"/>
        <v>41844.874421296292</v>
      </c>
      <c r="T1322" s="8">
        <f t="shared" si="125"/>
        <v>41874.874421296292</v>
      </c>
    </row>
    <row r="1323" spans="1:20" ht="43.2">
      <c r="A1323">
        <v>1065</v>
      </c>
      <c r="B1323" s="3" t="s">
        <v>1066</v>
      </c>
      <c r="C1323" s="3" t="s">
        <v>5175</v>
      </c>
      <c r="D1323">
        <v>3000</v>
      </c>
      <c r="E1323">
        <v>81</v>
      </c>
      <c r="F1323" t="s">
        <v>8221</v>
      </c>
      <c r="G1323" t="s">
        <v>8226</v>
      </c>
      <c r="H1323" t="s">
        <v>8248</v>
      </c>
      <c r="I1323">
        <v>1392800922</v>
      </c>
      <c r="J1323">
        <v>1390381722</v>
      </c>
      <c r="K1323" t="b">
        <v>0</v>
      </c>
      <c r="L1323">
        <v>5</v>
      </c>
      <c r="M1323" t="b">
        <v>0</v>
      </c>
      <c r="N1323" t="s">
        <v>8282</v>
      </c>
      <c r="O1323" s="6">
        <f t="shared" si="120"/>
        <v>0.03</v>
      </c>
      <c r="P1323">
        <f t="shared" si="121"/>
        <v>16.2</v>
      </c>
      <c r="Q1323" t="str">
        <f t="shared" si="122"/>
        <v>games</v>
      </c>
      <c r="R1323" t="str">
        <f t="shared" si="123"/>
        <v>video games</v>
      </c>
      <c r="S1323" s="9">
        <f t="shared" si="124"/>
        <v>41661.381041666667</v>
      </c>
      <c r="T1323" s="8">
        <f t="shared" si="125"/>
        <v>41689.381041666667</v>
      </c>
    </row>
    <row r="1324" spans="1:20" ht="43.2">
      <c r="A1324">
        <v>1066</v>
      </c>
      <c r="B1324" s="3" t="s">
        <v>1067</v>
      </c>
      <c r="C1324" s="3" t="s">
        <v>5176</v>
      </c>
      <c r="D1324">
        <v>150000</v>
      </c>
      <c r="E1324">
        <v>5051</v>
      </c>
      <c r="F1324" t="s">
        <v>8221</v>
      </c>
      <c r="G1324" t="s">
        <v>8224</v>
      </c>
      <c r="H1324" t="s">
        <v>8246</v>
      </c>
      <c r="I1324">
        <v>1375657582</v>
      </c>
      <c r="J1324">
        <v>1371769582</v>
      </c>
      <c r="K1324" t="b">
        <v>0</v>
      </c>
      <c r="L1324">
        <v>148</v>
      </c>
      <c r="M1324" t="b">
        <v>0</v>
      </c>
      <c r="N1324" t="s">
        <v>8282</v>
      </c>
      <c r="O1324" s="6">
        <f t="shared" si="120"/>
        <v>0.03</v>
      </c>
      <c r="P1324">
        <f t="shared" si="121"/>
        <v>34.130000000000003</v>
      </c>
      <c r="Q1324" t="str">
        <f t="shared" si="122"/>
        <v>games</v>
      </c>
      <c r="R1324" t="str">
        <f t="shared" si="123"/>
        <v>video games</v>
      </c>
      <c r="S1324" s="9">
        <f t="shared" si="124"/>
        <v>41445.962754629625</v>
      </c>
      <c r="T1324" s="8">
        <f t="shared" si="125"/>
        <v>41490.962754629625</v>
      </c>
    </row>
    <row r="1325" spans="1:20" ht="43.2">
      <c r="A1325">
        <v>1079</v>
      </c>
      <c r="B1325" s="3" t="s">
        <v>1080</v>
      </c>
      <c r="C1325" s="3" t="s">
        <v>5189</v>
      </c>
      <c r="D1325">
        <v>26000</v>
      </c>
      <c r="E1325">
        <v>678</v>
      </c>
      <c r="F1325" t="s">
        <v>8221</v>
      </c>
      <c r="G1325" t="s">
        <v>8236</v>
      </c>
      <c r="H1325" t="s">
        <v>8249</v>
      </c>
      <c r="I1325">
        <v>1463232936</v>
      </c>
      <c r="J1325">
        <v>1461072936</v>
      </c>
      <c r="K1325" t="b">
        <v>0</v>
      </c>
      <c r="L1325">
        <v>18</v>
      </c>
      <c r="M1325" t="b">
        <v>0</v>
      </c>
      <c r="N1325" t="s">
        <v>8282</v>
      </c>
      <c r="O1325" s="6">
        <f t="shared" si="120"/>
        <v>0.03</v>
      </c>
      <c r="P1325">
        <f t="shared" si="121"/>
        <v>37.67</v>
      </c>
      <c r="Q1325" t="str">
        <f t="shared" si="122"/>
        <v>games</v>
      </c>
      <c r="R1325" t="str">
        <f t="shared" si="123"/>
        <v>video games</v>
      </c>
      <c r="S1325" s="9">
        <f t="shared" si="124"/>
        <v>42479.566388888888</v>
      </c>
      <c r="T1325" s="8">
        <f t="shared" si="125"/>
        <v>42504.566388888888</v>
      </c>
    </row>
    <row r="1326" spans="1:20" ht="43.2">
      <c r="A1326">
        <v>1085</v>
      </c>
      <c r="B1326" s="3" t="s">
        <v>1086</v>
      </c>
      <c r="C1326" s="3" t="s">
        <v>5195</v>
      </c>
      <c r="D1326">
        <v>30000</v>
      </c>
      <c r="E1326">
        <v>1026</v>
      </c>
      <c r="F1326" t="s">
        <v>8221</v>
      </c>
      <c r="G1326" t="s">
        <v>8229</v>
      </c>
      <c r="H1326" t="s">
        <v>8251</v>
      </c>
      <c r="I1326">
        <v>1457967975</v>
      </c>
      <c r="J1326">
        <v>1455379575</v>
      </c>
      <c r="K1326" t="b">
        <v>0</v>
      </c>
      <c r="L1326">
        <v>9</v>
      </c>
      <c r="M1326" t="b">
        <v>0</v>
      </c>
      <c r="N1326" t="s">
        <v>8282</v>
      </c>
      <c r="O1326" s="6">
        <f t="shared" si="120"/>
        <v>0.03</v>
      </c>
      <c r="P1326">
        <f t="shared" si="121"/>
        <v>114</v>
      </c>
      <c r="Q1326" t="str">
        <f t="shared" si="122"/>
        <v>games</v>
      </c>
      <c r="R1326" t="str">
        <f t="shared" si="123"/>
        <v>video games</v>
      </c>
      <c r="S1326" s="9">
        <f t="shared" si="124"/>
        <v>42413.671006944445</v>
      </c>
      <c r="T1326" s="8">
        <f t="shared" si="125"/>
        <v>42443.629340277781</v>
      </c>
    </row>
    <row r="1327" spans="1:20" ht="43.2">
      <c r="A1327">
        <v>1100</v>
      </c>
      <c r="B1327" s="3" t="s">
        <v>1101</v>
      </c>
      <c r="C1327" s="3" t="s">
        <v>5210</v>
      </c>
      <c r="D1327">
        <v>4000</v>
      </c>
      <c r="E1327">
        <v>100</v>
      </c>
      <c r="F1327" t="s">
        <v>8221</v>
      </c>
      <c r="G1327" t="s">
        <v>8236</v>
      </c>
      <c r="H1327" t="s">
        <v>8249</v>
      </c>
      <c r="I1327">
        <v>1455417571</v>
      </c>
      <c r="J1327">
        <v>1452825571</v>
      </c>
      <c r="K1327" t="b">
        <v>0</v>
      </c>
      <c r="L1327">
        <v>10</v>
      </c>
      <c r="M1327" t="b">
        <v>0</v>
      </c>
      <c r="N1327" t="s">
        <v>8282</v>
      </c>
      <c r="O1327" s="6">
        <f t="shared" si="120"/>
        <v>0.03</v>
      </c>
      <c r="P1327">
        <f t="shared" si="121"/>
        <v>10</v>
      </c>
      <c r="Q1327" t="str">
        <f t="shared" si="122"/>
        <v>games</v>
      </c>
      <c r="R1327" t="str">
        <f t="shared" si="123"/>
        <v>video games</v>
      </c>
      <c r="S1327" s="9">
        <f t="shared" si="124"/>
        <v>42384.110775462963</v>
      </c>
      <c r="T1327" s="8">
        <f t="shared" si="125"/>
        <v>42414.110775462963</v>
      </c>
    </row>
    <row r="1328" spans="1:20" ht="57.6">
      <c r="A1328">
        <v>1108</v>
      </c>
      <c r="B1328" s="3" t="s">
        <v>1109</v>
      </c>
      <c r="C1328" s="3" t="s">
        <v>5218</v>
      </c>
      <c r="D1328">
        <v>25000</v>
      </c>
      <c r="E1328">
        <v>732.5</v>
      </c>
      <c r="F1328" t="s">
        <v>8221</v>
      </c>
      <c r="G1328" t="s">
        <v>8224</v>
      </c>
      <c r="H1328" t="s">
        <v>8246</v>
      </c>
      <c r="I1328">
        <v>1334326635</v>
      </c>
      <c r="J1328">
        <v>1329146235</v>
      </c>
      <c r="K1328" t="b">
        <v>0</v>
      </c>
      <c r="L1328">
        <v>21</v>
      </c>
      <c r="M1328" t="b">
        <v>0</v>
      </c>
      <c r="N1328" t="s">
        <v>8282</v>
      </c>
      <c r="O1328" s="6">
        <f t="shared" si="120"/>
        <v>0.03</v>
      </c>
      <c r="P1328">
        <f t="shared" si="121"/>
        <v>34.880000000000003</v>
      </c>
      <c r="Q1328" t="str">
        <f t="shared" si="122"/>
        <v>games</v>
      </c>
      <c r="R1328" t="str">
        <f t="shared" si="123"/>
        <v>video games</v>
      </c>
      <c r="S1328" s="9">
        <f t="shared" si="124"/>
        <v>40952.636979166666</v>
      </c>
      <c r="T1328" s="8">
        <f t="shared" si="125"/>
        <v>41012.595312500001</v>
      </c>
    </row>
    <row r="1329" spans="1:20" ht="43.2">
      <c r="A1329">
        <v>1175</v>
      </c>
      <c r="B1329" s="3" t="s">
        <v>1176</v>
      </c>
      <c r="C1329" s="3" t="s">
        <v>5285</v>
      </c>
      <c r="D1329">
        <v>20000</v>
      </c>
      <c r="E1329">
        <v>585</v>
      </c>
      <c r="F1329" t="s">
        <v>8221</v>
      </c>
      <c r="G1329" t="s">
        <v>8224</v>
      </c>
      <c r="H1329" t="s">
        <v>8246</v>
      </c>
      <c r="I1329">
        <v>1436981339</v>
      </c>
      <c r="J1329">
        <v>1434389339</v>
      </c>
      <c r="K1329" t="b">
        <v>0</v>
      </c>
      <c r="L1329">
        <v>9</v>
      </c>
      <c r="M1329" t="b">
        <v>0</v>
      </c>
      <c r="N1329" t="s">
        <v>8284</v>
      </c>
      <c r="O1329" s="6">
        <f t="shared" si="120"/>
        <v>0.03</v>
      </c>
      <c r="P1329">
        <f t="shared" si="121"/>
        <v>65</v>
      </c>
      <c r="Q1329" t="str">
        <f t="shared" si="122"/>
        <v>food</v>
      </c>
      <c r="R1329" t="str">
        <f t="shared" si="123"/>
        <v>food trucks</v>
      </c>
      <c r="S1329" s="9">
        <f t="shared" si="124"/>
        <v>42170.728460648148</v>
      </c>
      <c r="T1329" s="8">
        <f t="shared" si="125"/>
        <v>42200.728460648148</v>
      </c>
    </row>
    <row r="1330" spans="1:20" ht="43.2">
      <c r="A1330">
        <v>1235</v>
      </c>
      <c r="B1330" s="3" t="s">
        <v>1236</v>
      </c>
      <c r="C1330" s="3" t="s">
        <v>5345</v>
      </c>
      <c r="D1330">
        <v>7534</v>
      </c>
      <c r="E1330">
        <v>210</v>
      </c>
      <c r="F1330" t="s">
        <v>8220</v>
      </c>
      <c r="G1330" t="s">
        <v>8224</v>
      </c>
      <c r="H1330" t="s">
        <v>8246</v>
      </c>
      <c r="I1330">
        <v>1387077299</v>
      </c>
      <c r="J1330">
        <v>1383621299</v>
      </c>
      <c r="K1330" t="b">
        <v>0</v>
      </c>
      <c r="L1330">
        <v>6</v>
      </c>
      <c r="M1330" t="b">
        <v>0</v>
      </c>
      <c r="N1330" t="s">
        <v>8286</v>
      </c>
      <c r="O1330" s="6">
        <f t="shared" si="120"/>
        <v>0.03</v>
      </c>
      <c r="P1330">
        <f t="shared" si="121"/>
        <v>35</v>
      </c>
      <c r="Q1330" t="str">
        <f t="shared" si="122"/>
        <v>music</v>
      </c>
      <c r="R1330" t="str">
        <f t="shared" si="123"/>
        <v>world music</v>
      </c>
      <c r="S1330" s="9">
        <f t="shared" si="124"/>
        <v>41583.135405092595</v>
      </c>
      <c r="T1330" s="8">
        <f t="shared" si="125"/>
        <v>41623.135405092595</v>
      </c>
    </row>
    <row r="1331" spans="1:20" ht="43.2">
      <c r="A1331">
        <v>1240</v>
      </c>
      <c r="B1331" s="3" t="s">
        <v>1241</v>
      </c>
      <c r="C1331" s="3" t="s">
        <v>5350</v>
      </c>
      <c r="D1331">
        <v>8000</v>
      </c>
      <c r="E1331">
        <v>241</v>
      </c>
      <c r="F1331" t="s">
        <v>8220</v>
      </c>
      <c r="G1331" t="s">
        <v>8224</v>
      </c>
      <c r="H1331" t="s">
        <v>8246</v>
      </c>
      <c r="I1331">
        <v>1373665860</v>
      </c>
      <c r="J1331">
        <v>1368579457</v>
      </c>
      <c r="K1331" t="b">
        <v>0</v>
      </c>
      <c r="L1331">
        <v>8</v>
      </c>
      <c r="M1331" t="b">
        <v>0</v>
      </c>
      <c r="N1331" t="s">
        <v>8286</v>
      </c>
      <c r="O1331" s="6">
        <f t="shared" si="120"/>
        <v>0.03</v>
      </c>
      <c r="P1331">
        <f t="shared" si="121"/>
        <v>30.13</v>
      </c>
      <c r="Q1331" t="str">
        <f t="shared" si="122"/>
        <v>music</v>
      </c>
      <c r="R1331" t="str">
        <f t="shared" si="123"/>
        <v>world music</v>
      </c>
      <c r="S1331" s="9">
        <f t="shared" si="124"/>
        <v>41409.040011574078</v>
      </c>
      <c r="T1331" s="8">
        <f t="shared" si="125"/>
        <v>41467.910416666666</v>
      </c>
    </row>
    <row r="1332" spans="1:20" ht="57.6">
      <c r="A1332">
        <v>1338</v>
      </c>
      <c r="B1332" s="3" t="s">
        <v>1339</v>
      </c>
      <c r="C1332" s="3" t="s">
        <v>5448</v>
      </c>
      <c r="D1332">
        <v>30000</v>
      </c>
      <c r="E1332">
        <v>991</v>
      </c>
      <c r="F1332" t="s">
        <v>8220</v>
      </c>
      <c r="G1332" t="s">
        <v>8224</v>
      </c>
      <c r="H1332" t="s">
        <v>8246</v>
      </c>
      <c r="I1332">
        <v>1438543033</v>
      </c>
      <c r="J1332">
        <v>1435951033</v>
      </c>
      <c r="K1332" t="b">
        <v>0</v>
      </c>
      <c r="L1332">
        <v>15</v>
      </c>
      <c r="M1332" t="b">
        <v>0</v>
      </c>
      <c r="N1332" t="s">
        <v>8273</v>
      </c>
      <c r="O1332" s="6">
        <f t="shared" si="120"/>
        <v>0.03</v>
      </c>
      <c r="P1332">
        <f t="shared" si="121"/>
        <v>66.069999999999993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42188.803622685184</v>
      </c>
      <c r="T1332" s="8">
        <f t="shared" si="125"/>
        <v>42218.803622685184</v>
      </c>
    </row>
    <row r="1333" spans="1:20" ht="28.8">
      <c r="A1333">
        <v>1420</v>
      </c>
      <c r="B1333" s="3" t="s">
        <v>1421</v>
      </c>
      <c r="C1333" s="3" t="s">
        <v>5530</v>
      </c>
      <c r="D1333">
        <v>110</v>
      </c>
      <c r="E1333">
        <v>3</v>
      </c>
      <c r="F1333" t="s">
        <v>8221</v>
      </c>
      <c r="G1333" t="s">
        <v>8224</v>
      </c>
      <c r="H1333" t="s">
        <v>8246</v>
      </c>
      <c r="I1333">
        <v>1467129686</v>
      </c>
      <c r="J1333">
        <v>1464969686</v>
      </c>
      <c r="K1333" t="b">
        <v>0</v>
      </c>
      <c r="L1333">
        <v>3</v>
      </c>
      <c r="M1333" t="b">
        <v>0</v>
      </c>
      <c r="N1333" t="s">
        <v>8287</v>
      </c>
      <c r="O1333" s="6">
        <f t="shared" si="120"/>
        <v>0.03</v>
      </c>
      <c r="P1333">
        <f t="shared" si="121"/>
        <v>1</v>
      </c>
      <c r="Q1333" t="str">
        <f t="shared" si="122"/>
        <v>publishing</v>
      </c>
      <c r="R1333" t="str">
        <f t="shared" si="123"/>
        <v>translations</v>
      </c>
      <c r="S1333" s="9">
        <f t="shared" si="124"/>
        <v>42524.667662037042</v>
      </c>
      <c r="T1333" s="8">
        <f t="shared" si="125"/>
        <v>42549.667662037042</v>
      </c>
    </row>
    <row r="1334" spans="1:20" ht="43.2">
      <c r="A1334">
        <v>1438</v>
      </c>
      <c r="B1334" s="3" t="s">
        <v>1439</v>
      </c>
      <c r="C1334" s="3" t="s">
        <v>5548</v>
      </c>
      <c r="D1334">
        <v>20000</v>
      </c>
      <c r="E1334">
        <v>600</v>
      </c>
      <c r="F1334" t="s">
        <v>8221</v>
      </c>
      <c r="G1334" t="s">
        <v>8232</v>
      </c>
      <c r="H1334" t="s">
        <v>8253</v>
      </c>
      <c r="I1334">
        <v>1461765300</v>
      </c>
      <c r="J1334">
        <v>1459198499</v>
      </c>
      <c r="K1334" t="b">
        <v>0</v>
      </c>
      <c r="L1334">
        <v>8</v>
      </c>
      <c r="M1334" t="b">
        <v>0</v>
      </c>
      <c r="N1334" t="s">
        <v>8287</v>
      </c>
      <c r="O1334" s="6">
        <f t="shared" si="120"/>
        <v>0.03</v>
      </c>
      <c r="P1334">
        <f t="shared" si="121"/>
        <v>75</v>
      </c>
      <c r="Q1334" t="str">
        <f t="shared" si="122"/>
        <v>publishing</v>
      </c>
      <c r="R1334" t="str">
        <f t="shared" si="123"/>
        <v>translations</v>
      </c>
      <c r="S1334" s="9">
        <f t="shared" si="124"/>
        <v>42457.871516203704</v>
      </c>
      <c r="T1334" s="8">
        <f t="shared" si="125"/>
        <v>42487.579861111109</v>
      </c>
    </row>
    <row r="1335" spans="1:20">
      <c r="A1335">
        <v>1456</v>
      </c>
      <c r="B1335" s="3" t="s">
        <v>1457</v>
      </c>
      <c r="C1335" s="3" t="s">
        <v>5566</v>
      </c>
      <c r="D1335">
        <v>5000</v>
      </c>
      <c r="E1335">
        <v>145</v>
      </c>
      <c r="F1335" t="s">
        <v>8220</v>
      </c>
      <c r="G1335" t="s">
        <v>8237</v>
      </c>
      <c r="H1335" t="s">
        <v>8249</v>
      </c>
      <c r="I1335">
        <v>1483459365</v>
      </c>
      <c r="J1335">
        <v>1480867365</v>
      </c>
      <c r="K1335" t="b">
        <v>0</v>
      </c>
      <c r="L1335">
        <v>3</v>
      </c>
      <c r="M1335" t="b">
        <v>0</v>
      </c>
      <c r="N1335" t="s">
        <v>8287</v>
      </c>
      <c r="O1335" s="6">
        <f t="shared" si="120"/>
        <v>0.03</v>
      </c>
      <c r="P1335">
        <f t="shared" si="121"/>
        <v>48.33</v>
      </c>
      <c r="Q1335" t="str">
        <f t="shared" si="122"/>
        <v>publishing</v>
      </c>
      <c r="R1335" t="str">
        <f t="shared" si="123"/>
        <v>translations</v>
      </c>
      <c r="S1335" s="9">
        <f t="shared" si="124"/>
        <v>42708.668576388889</v>
      </c>
      <c r="T1335" s="8">
        <f t="shared" si="125"/>
        <v>42738.668576388889</v>
      </c>
    </row>
    <row r="1336" spans="1:20" ht="43.2">
      <c r="A1336">
        <v>1565</v>
      </c>
      <c r="B1336" s="3" t="s">
        <v>1566</v>
      </c>
      <c r="C1336" s="3" t="s">
        <v>5675</v>
      </c>
      <c r="D1336">
        <v>4000</v>
      </c>
      <c r="E1336">
        <v>100</v>
      </c>
      <c r="F1336" t="s">
        <v>8220</v>
      </c>
      <c r="G1336" t="s">
        <v>8224</v>
      </c>
      <c r="H1336" t="s">
        <v>8246</v>
      </c>
      <c r="I1336">
        <v>1307554261</v>
      </c>
      <c r="J1336">
        <v>1304962261</v>
      </c>
      <c r="K1336" t="b">
        <v>0</v>
      </c>
      <c r="L1336">
        <v>1</v>
      </c>
      <c r="M1336" t="b">
        <v>0</v>
      </c>
      <c r="N1336" t="s">
        <v>8290</v>
      </c>
      <c r="O1336" s="6">
        <f t="shared" si="120"/>
        <v>0.03</v>
      </c>
      <c r="P1336">
        <f t="shared" si="121"/>
        <v>100</v>
      </c>
      <c r="Q1336" t="str">
        <f t="shared" si="122"/>
        <v>publishing</v>
      </c>
      <c r="R1336" t="str">
        <f t="shared" si="123"/>
        <v>art books</v>
      </c>
      <c r="S1336" s="9">
        <f t="shared" si="124"/>
        <v>40672.729872685188</v>
      </c>
      <c r="T1336" s="8">
        <f t="shared" si="125"/>
        <v>40702.729872685188</v>
      </c>
    </row>
    <row r="1337" spans="1:20" ht="43.2">
      <c r="A1337">
        <v>1769</v>
      </c>
      <c r="B1337" s="3" t="s">
        <v>1770</v>
      </c>
      <c r="C1337" s="3" t="s">
        <v>5879</v>
      </c>
      <c r="D1337">
        <v>40000</v>
      </c>
      <c r="E1337">
        <v>1081</v>
      </c>
      <c r="F1337" t="s">
        <v>8221</v>
      </c>
      <c r="G1337" t="s">
        <v>8224</v>
      </c>
      <c r="H1337" t="s">
        <v>8246</v>
      </c>
      <c r="I1337">
        <v>1421177959</v>
      </c>
      <c r="J1337">
        <v>1418585959</v>
      </c>
      <c r="K1337" t="b">
        <v>1</v>
      </c>
      <c r="L1337">
        <v>22</v>
      </c>
      <c r="M1337" t="b">
        <v>0</v>
      </c>
      <c r="N1337" t="s">
        <v>8285</v>
      </c>
      <c r="O1337" s="6">
        <f t="shared" si="120"/>
        <v>0.03</v>
      </c>
      <c r="P1337">
        <f t="shared" si="121"/>
        <v>49.14</v>
      </c>
      <c r="Q1337" t="str">
        <f t="shared" si="122"/>
        <v>photography</v>
      </c>
      <c r="R1337" t="str">
        <f t="shared" si="123"/>
        <v>photobooks</v>
      </c>
      <c r="S1337" s="9">
        <f t="shared" si="124"/>
        <v>41987.818969907406</v>
      </c>
      <c r="T1337" s="8">
        <f t="shared" si="125"/>
        <v>42017.818969907406</v>
      </c>
    </row>
    <row r="1338" spans="1:20" ht="43.2">
      <c r="A1338">
        <v>1806</v>
      </c>
      <c r="B1338" s="3" t="s">
        <v>1807</v>
      </c>
      <c r="C1338" s="3" t="s">
        <v>5916</v>
      </c>
      <c r="D1338">
        <v>20000</v>
      </c>
      <c r="E1338">
        <v>591</v>
      </c>
      <c r="F1338" t="s">
        <v>8221</v>
      </c>
      <c r="G1338" t="s">
        <v>8225</v>
      </c>
      <c r="H1338" t="s">
        <v>8247</v>
      </c>
      <c r="I1338">
        <v>1412090349</v>
      </c>
      <c r="J1338">
        <v>1409066349</v>
      </c>
      <c r="K1338" t="b">
        <v>1</v>
      </c>
      <c r="L1338">
        <v>8</v>
      </c>
      <c r="M1338" t="b">
        <v>0</v>
      </c>
      <c r="N1338" t="s">
        <v>8285</v>
      </c>
      <c r="O1338" s="6">
        <f t="shared" ref="O1338:O1401" si="126">ROUND((E1338/D1338),2)</f>
        <v>0.03</v>
      </c>
      <c r="P1338">
        <f t="shared" ref="P1338:P1401" si="127">IF(L1338&gt;0,ROUND(E1338/L1338,2),0)</f>
        <v>73.88</v>
      </c>
      <c r="Q1338" t="str">
        <f t="shared" ref="Q1338:Q1401" si="128">LEFT(N1338, SEARCH("/",N1338,1)-1)</f>
        <v>photography</v>
      </c>
      <c r="R1338" t="str">
        <f t="shared" ref="R1338:R1401" si="129">RIGHT(N1338,LEN(N1338)-SEARCH("/",N1338,1))</f>
        <v>photobooks</v>
      </c>
      <c r="S1338" s="9">
        <f t="shared" ref="S1338:S1401" si="130">(J1338/86400)+DATE(1970,1,1)</f>
        <v>41877.638298611113</v>
      </c>
      <c r="T1338" s="8">
        <f t="shared" ref="T1338:T1401" si="131">(I1338/86400)+DATE(1970,1,1)</f>
        <v>41912.638298611113</v>
      </c>
    </row>
    <row r="1339" spans="1:20" ht="43.2">
      <c r="A1339">
        <v>1810</v>
      </c>
      <c r="B1339" s="3" t="s">
        <v>1811</v>
      </c>
      <c r="C1339" s="3" t="s">
        <v>5920</v>
      </c>
      <c r="D1339">
        <v>450</v>
      </c>
      <c r="E1339">
        <v>15</v>
      </c>
      <c r="F1339" t="s">
        <v>8221</v>
      </c>
      <c r="G1339" t="s">
        <v>8224</v>
      </c>
      <c r="H1339" t="s">
        <v>8246</v>
      </c>
      <c r="I1339">
        <v>1408657826</v>
      </c>
      <c r="J1339">
        <v>1407621026</v>
      </c>
      <c r="K1339" t="b">
        <v>0</v>
      </c>
      <c r="L1339">
        <v>2</v>
      </c>
      <c r="M1339" t="b">
        <v>0</v>
      </c>
      <c r="N1339" t="s">
        <v>8285</v>
      </c>
      <c r="O1339" s="6">
        <f t="shared" si="126"/>
        <v>0.03</v>
      </c>
      <c r="P1339">
        <f t="shared" si="127"/>
        <v>7.5</v>
      </c>
      <c r="Q1339" t="str">
        <f t="shared" si="128"/>
        <v>photography</v>
      </c>
      <c r="R1339" t="str">
        <f t="shared" si="129"/>
        <v>photobooks</v>
      </c>
      <c r="S1339" s="9">
        <f t="shared" si="130"/>
        <v>41860.91002314815</v>
      </c>
      <c r="T1339" s="8">
        <f t="shared" si="131"/>
        <v>41872.91002314815</v>
      </c>
    </row>
    <row r="1340" spans="1:20" ht="43.2">
      <c r="A1340">
        <v>1901</v>
      </c>
      <c r="B1340" s="3" t="s">
        <v>1902</v>
      </c>
      <c r="C1340" s="3" t="s">
        <v>6011</v>
      </c>
      <c r="D1340">
        <v>99000</v>
      </c>
      <c r="E1340">
        <v>2670</v>
      </c>
      <c r="F1340" t="s">
        <v>8221</v>
      </c>
      <c r="G1340" t="s">
        <v>8225</v>
      </c>
      <c r="H1340" t="s">
        <v>8247</v>
      </c>
      <c r="I1340">
        <v>1432299600</v>
      </c>
      <c r="J1340">
        <v>1429707729</v>
      </c>
      <c r="K1340" t="b">
        <v>0</v>
      </c>
      <c r="L1340">
        <v>25</v>
      </c>
      <c r="M1340" t="b">
        <v>0</v>
      </c>
      <c r="N1340" t="s">
        <v>8294</v>
      </c>
      <c r="O1340" s="6">
        <f t="shared" si="126"/>
        <v>0.03</v>
      </c>
      <c r="P1340">
        <f t="shared" si="127"/>
        <v>106.8</v>
      </c>
      <c r="Q1340" t="str">
        <f t="shared" si="128"/>
        <v>technology</v>
      </c>
      <c r="R1340" t="str">
        <f t="shared" si="129"/>
        <v>gadgets</v>
      </c>
      <c r="S1340" s="9">
        <f t="shared" si="130"/>
        <v>42116.54315972222</v>
      </c>
      <c r="T1340" s="8">
        <f t="shared" si="131"/>
        <v>42146.541666666672</v>
      </c>
    </row>
    <row r="1341" spans="1:20" ht="43.2">
      <c r="A1341">
        <v>1985</v>
      </c>
      <c r="B1341" s="3" t="s">
        <v>1986</v>
      </c>
      <c r="C1341" s="3" t="s">
        <v>6095</v>
      </c>
      <c r="D1341">
        <v>1600</v>
      </c>
      <c r="E1341">
        <v>51</v>
      </c>
      <c r="F1341" t="s">
        <v>8221</v>
      </c>
      <c r="G1341" t="s">
        <v>8225</v>
      </c>
      <c r="H1341" t="s">
        <v>8247</v>
      </c>
      <c r="I1341">
        <v>1470178800</v>
      </c>
      <c r="J1341">
        <v>1467650771</v>
      </c>
      <c r="K1341" t="b">
        <v>0</v>
      </c>
      <c r="L1341">
        <v>4</v>
      </c>
      <c r="M1341" t="b">
        <v>0</v>
      </c>
      <c r="N1341" t="s">
        <v>8296</v>
      </c>
      <c r="O1341" s="6">
        <f t="shared" si="126"/>
        <v>0.03</v>
      </c>
      <c r="P1341">
        <f t="shared" si="127"/>
        <v>12.75</v>
      </c>
      <c r="Q1341" t="str">
        <f t="shared" si="128"/>
        <v>photography</v>
      </c>
      <c r="R1341" t="str">
        <f t="shared" si="129"/>
        <v>people</v>
      </c>
      <c r="S1341" s="9">
        <f t="shared" si="130"/>
        <v>42555.698738425926</v>
      </c>
      <c r="T1341" s="8">
        <f t="shared" si="131"/>
        <v>42584.958333333328</v>
      </c>
    </row>
    <row r="1342" spans="1:20" ht="43.2">
      <c r="A1342">
        <v>2156</v>
      </c>
      <c r="B1342" s="3" t="s">
        <v>2157</v>
      </c>
      <c r="C1342" s="3" t="s">
        <v>6266</v>
      </c>
      <c r="D1342">
        <v>56000</v>
      </c>
      <c r="E1342">
        <v>1493</v>
      </c>
      <c r="F1342" t="s">
        <v>8221</v>
      </c>
      <c r="G1342" t="s">
        <v>8224</v>
      </c>
      <c r="H1342" t="s">
        <v>8246</v>
      </c>
      <c r="I1342">
        <v>1379363406</v>
      </c>
      <c r="J1342">
        <v>1375475406</v>
      </c>
      <c r="K1342" t="b">
        <v>0</v>
      </c>
      <c r="L1342">
        <v>83</v>
      </c>
      <c r="M1342" t="b">
        <v>0</v>
      </c>
      <c r="N1342" t="s">
        <v>8282</v>
      </c>
      <c r="O1342" s="6">
        <f t="shared" si="126"/>
        <v>0.03</v>
      </c>
      <c r="P1342">
        <f t="shared" si="127"/>
        <v>17.989999999999998</v>
      </c>
      <c r="Q1342" t="str">
        <f t="shared" si="128"/>
        <v>games</v>
      </c>
      <c r="R1342" t="str">
        <f t="shared" si="129"/>
        <v>video games</v>
      </c>
      <c r="S1342" s="9">
        <f t="shared" si="130"/>
        <v>41488.85423611111</v>
      </c>
      <c r="T1342" s="8">
        <f t="shared" si="131"/>
        <v>41533.85423611111</v>
      </c>
    </row>
    <row r="1343" spans="1:20" ht="43.2">
      <c r="A1343">
        <v>2343</v>
      </c>
      <c r="B1343" s="3" t="s">
        <v>2344</v>
      </c>
      <c r="C1343" s="3" t="s">
        <v>6453</v>
      </c>
      <c r="D1343">
        <v>10000</v>
      </c>
      <c r="E1343">
        <v>300</v>
      </c>
      <c r="F1343" t="s">
        <v>8220</v>
      </c>
      <c r="G1343" t="s">
        <v>8224</v>
      </c>
      <c r="H1343" t="s">
        <v>8246</v>
      </c>
      <c r="I1343">
        <v>1452282420</v>
      </c>
      <c r="J1343">
        <v>1447962505</v>
      </c>
      <c r="K1343" t="b">
        <v>0</v>
      </c>
      <c r="L1343">
        <v>1</v>
      </c>
      <c r="M1343" t="b">
        <v>0</v>
      </c>
      <c r="N1343" t="s">
        <v>8272</v>
      </c>
      <c r="O1343" s="6">
        <f t="shared" si="126"/>
        <v>0.03</v>
      </c>
      <c r="P1343">
        <f t="shared" si="127"/>
        <v>300</v>
      </c>
      <c r="Q1343" t="str">
        <f t="shared" si="128"/>
        <v>technology</v>
      </c>
      <c r="R1343" t="str">
        <f t="shared" si="129"/>
        <v>web</v>
      </c>
      <c r="S1343" s="9">
        <f t="shared" si="130"/>
        <v>42327.825289351851</v>
      </c>
      <c r="T1343" s="8">
        <f t="shared" si="131"/>
        <v>42377.82430555555</v>
      </c>
    </row>
    <row r="1344" spans="1:20" ht="43.2">
      <c r="A1344">
        <v>2372</v>
      </c>
      <c r="B1344" s="3" t="s">
        <v>2373</v>
      </c>
      <c r="C1344" s="3" t="s">
        <v>6482</v>
      </c>
      <c r="D1344">
        <v>5500</v>
      </c>
      <c r="E1344">
        <v>180</v>
      </c>
      <c r="F1344" t="s">
        <v>8220</v>
      </c>
      <c r="G1344" t="s">
        <v>8226</v>
      </c>
      <c r="H1344" t="s">
        <v>8248</v>
      </c>
      <c r="I1344">
        <v>1429839571</v>
      </c>
      <c r="J1344">
        <v>1427247571</v>
      </c>
      <c r="K1344" t="b">
        <v>0</v>
      </c>
      <c r="L1344">
        <v>6</v>
      </c>
      <c r="M1344" t="b">
        <v>0</v>
      </c>
      <c r="N1344" t="s">
        <v>8272</v>
      </c>
      <c r="O1344" s="6">
        <f t="shared" si="126"/>
        <v>0.03</v>
      </c>
      <c r="P1344">
        <f t="shared" si="127"/>
        <v>30</v>
      </c>
      <c r="Q1344" t="str">
        <f t="shared" si="128"/>
        <v>technology</v>
      </c>
      <c r="R1344" t="str">
        <f t="shared" si="129"/>
        <v>web</v>
      </c>
      <c r="S1344" s="9">
        <f t="shared" si="130"/>
        <v>42088.069108796291</v>
      </c>
      <c r="T1344" s="8">
        <f t="shared" si="131"/>
        <v>42118.069108796291</v>
      </c>
    </row>
    <row r="1345" spans="1:20" ht="57.6">
      <c r="A1345">
        <v>2382</v>
      </c>
      <c r="B1345" s="3" t="s">
        <v>2383</v>
      </c>
      <c r="C1345" s="3" t="s">
        <v>6492</v>
      </c>
      <c r="D1345">
        <v>3000</v>
      </c>
      <c r="E1345">
        <v>75</v>
      </c>
      <c r="F1345" t="s">
        <v>8220</v>
      </c>
      <c r="G1345" t="s">
        <v>8224</v>
      </c>
      <c r="H1345" t="s">
        <v>8246</v>
      </c>
      <c r="I1345">
        <v>1438662603</v>
      </c>
      <c r="J1345">
        <v>1436502603</v>
      </c>
      <c r="K1345" t="b">
        <v>0</v>
      </c>
      <c r="L1345">
        <v>2</v>
      </c>
      <c r="M1345" t="b">
        <v>0</v>
      </c>
      <c r="N1345" t="s">
        <v>8272</v>
      </c>
      <c r="O1345" s="6">
        <f t="shared" si="126"/>
        <v>0.03</v>
      </c>
      <c r="P1345">
        <f t="shared" si="127"/>
        <v>37.5</v>
      </c>
      <c r="Q1345" t="str">
        <f t="shared" si="128"/>
        <v>technology</v>
      </c>
      <c r="R1345" t="str">
        <f t="shared" si="129"/>
        <v>web</v>
      </c>
      <c r="S1345" s="9">
        <f t="shared" si="130"/>
        <v>42195.187534722223</v>
      </c>
      <c r="T1345" s="8">
        <f t="shared" si="131"/>
        <v>42220.187534722223</v>
      </c>
    </row>
    <row r="1346" spans="1:20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6"/>
        <v>3.78</v>
      </c>
      <c r="P1346">
        <f t="shared" si="127"/>
        <v>40.76</v>
      </c>
      <c r="Q1346" t="str">
        <f t="shared" si="128"/>
        <v>publishing</v>
      </c>
      <c r="R1346" t="str">
        <f t="shared" si="129"/>
        <v>nonfiction</v>
      </c>
      <c r="S1346" s="9">
        <f t="shared" si="130"/>
        <v>42522.789803240739</v>
      </c>
      <c r="T1346" s="8">
        <f t="shared" si="131"/>
        <v>42551.789803240739</v>
      </c>
    </row>
    <row r="1347" spans="1:20" ht="43.2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>
        <f t="shared" si="127"/>
        <v>53.57</v>
      </c>
      <c r="Q1347" t="str">
        <f t="shared" si="128"/>
        <v>publishing</v>
      </c>
      <c r="R1347" t="str">
        <f t="shared" si="129"/>
        <v>nonfiction</v>
      </c>
      <c r="S1347" s="9">
        <f t="shared" si="130"/>
        <v>41799.814340277779</v>
      </c>
      <c r="T1347" s="8">
        <f t="shared" si="131"/>
        <v>41834.814340277779</v>
      </c>
    </row>
    <row r="1348" spans="1:20" ht="43.2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8">
        <f t="shared" si="131"/>
        <v>41452.075821759259</v>
      </c>
    </row>
    <row r="1349" spans="1:20" ht="43.2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8">
        <f t="shared" si="131"/>
        <v>42070.638020833328</v>
      </c>
    </row>
    <row r="1350" spans="1:20" ht="43.2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8">
        <f t="shared" si="131"/>
        <v>41991.506168981483</v>
      </c>
    </row>
    <row r="1351" spans="1:20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8">
        <f t="shared" si="131"/>
        <v>42354.290972222225</v>
      </c>
    </row>
    <row r="1352" spans="1:20" ht="43.2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8">
        <f t="shared" si="131"/>
        <v>42364.013124999998</v>
      </c>
    </row>
    <row r="1353" spans="1:20" ht="28.8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8">
        <f t="shared" si="131"/>
        <v>42412.74009259259</v>
      </c>
    </row>
    <row r="1354" spans="1:20" ht="43.2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8">
        <f t="shared" si="131"/>
        <v>42252.165972222225</v>
      </c>
    </row>
    <row r="1355" spans="1:20" ht="43.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8">
        <f t="shared" si="131"/>
        <v>41344</v>
      </c>
    </row>
    <row r="1356" spans="1:20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8">
        <f t="shared" si="131"/>
        <v>42532.807627314818</v>
      </c>
    </row>
    <row r="1357" spans="1:20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8">
        <f t="shared" si="131"/>
        <v>41243.416666666664</v>
      </c>
    </row>
    <row r="1358" spans="1:20" ht="43.2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8">
        <f t="shared" si="131"/>
        <v>41460.038888888885</v>
      </c>
    </row>
    <row r="1359" spans="1:20" ht="43.2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8">
        <f t="shared" si="131"/>
        <v>41334.249305555553</v>
      </c>
    </row>
    <row r="1360" spans="1:20" ht="43.2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1.1200000000000001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8">
        <f t="shared" si="131"/>
        <v>40719.570868055554</v>
      </c>
    </row>
    <row r="1361" spans="1:20" ht="43.2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1.1599999999999999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8">
        <f t="shared" si="131"/>
        <v>40730.814699074072</v>
      </c>
    </row>
    <row r="1362" spans="1:20" ht="28.8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8">
        <f t="shared" si="131"/>
        <v>41123.900694444441</v>
      </c>
    </row>
    <row r="1363" spans="1:20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8">
        <f t="shared" si="131"/>
        <v>41811.717268518521</v>
      </c>
    </row>
    <row r="1364" spans="1:20" ht="43.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1.0900000000000001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8">
        <f t="shared" si="131"/>
        <v>41524.934386574074</v>
      </c>
    </row>
    <row r="1365" spans="1:20" ht="43.2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8">
        <f t="shared" si="131"/>
        <v>42415.332638888889</v>
      </c>
    </row>
    <row r="1366" spans="1:20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8">
        <f t="shared" si="131"/>
        <v>42011.6956712963</v>
      </c>
    </row>
    <row r="1367" spans="1:20" ht="43.2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8">
        <f t="shared" si="131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8">
        <f t="shared" si="131"/>
        <v>41970.037766203706</v>
      </c>
    </row>
    <row r="1369" spans="1:20" ht="43.2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1.1399999999999999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8">
        <f t="shared" si="131"/>
        <v>42322.044560185182</v>
      </c>
    </row>
    <row r="1370" spans="1:20" ht="43.2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1.1100000000000001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8">
        <f t="shared" si="131"/>
        <v>42170.190902777773</v>
      </c>
    </row>
    <row r="1371" spans="1:20" ht="43.2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8">
        <f t="shared" si="131"/>
        <v>41740.594282407408</v>
      </c>
    </row>
    <row r="1372" spans="1:20" ht="28.8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8">
        <f t="shared" si="131"/>
        <v>41563.00335648148</v>
      </c>
    </row>
    <row r="1373" spans="1:20" ht="43.2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8">
        <f t="shared" si="131"/>
        <v>42131.758587962962</v>
      </c>
    </row>
    <row r="1374" spans="1: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8">
        <f t="shared" si="131"/>
        <v>41102.739953703705</v>
      </c>
    </row>
    <row r="1375" spans="1:20" ht="28.8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8">
        <f t="shared" si="131"/>
        <v>42734.95177083333</v>
      </c>
    </row>
    <row r="1376" spans="1:20" ht="43.2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8">
        <f t="shared" si="131"/>
        <v>42454.12023148148</v>
      </c>
    </row>
    <row r="1377" spans="1:20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8">
        <f t="shared" si="131"/>
        <v>42750.066192129627</v>
      </c>
    </row>
    <row r="1378" spans="1:20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8">
        <f t="shared" si="131"/>
        <v>42707.710717592592</v>
      </c>
    </row>
    <row r="1379" spans="1:20" ht="43.2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1.1599999999999999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8">
        <f t="shared" si="131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2.0299999999999998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8">
        <f t="shared" si="131"/>
        <v>42583.759375000001</v>
      </c>
    </row>
    <row r="1381" spans="1:20" ht="28.8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1.1200000000000001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8">
        <f t="shared" si="131"/>
        <v>42160.491620370369</v>
      </c>
    </row>
    <row r="1382" spans="1:20" ht="43.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8">
        <f t="shared" si="131"/>
        <v>42164.083333333328</v>
      </c>
    </row>
    <row r="1383" spans="1:20" ht="57.6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8">
        <f t="shared" si="131"/>
        <v>42733.214409722219</v>
      </c>
    </row>
    <row r="1384" spans="1:20" ht="43.2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8">
        <f t="shared" si="131"/>
        <v>41400.800185185188</v>
      </c>
    </row>
    <row r="1385" spans="1:20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8">
        <f t="shared" si="131"/>
        <v>42727.074976851851</v>
      </c>
    </row>
    <row r="1386" spans="1:20" ht="43.2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8">
        <f t="shared" si="131"/>
        <v>42190.735208333332</v>
      </c>
    </row>
    <row r="1387" spans="1:20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1.1000000000000001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8">
        <f t="shared" si="131"/>
        <v>42489.507638888885</v>
      </c>
    </row>
    <row r="1388" spans="1:20" ht="28.8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8">
        <f t="shared" si="131"/>
        <v>42214.646863425922</v>
      </c>
    </row>
    <row r="1389" spans="1:20" ht="43.2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8">
        <f t="shared" si="131"/>
        <v>42158.1875</v>
      </c>
    </row>
    <row r="1390" spans="1:20" ht="43.2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8">
        <f t="shared" si="131"/>
        <v>42660.676388888889</v>
      </c>
    </row>
    <row r="1391" spans="1:20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8">
        <f t="shared" si="131"/>
        <v>42595.480983796297</v>
      </c>
    </row>
    <row r="1392" spans="1:20" ht="43.2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1.0900000000000001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8">
        <f t="shared" si="131"/>
        <v>42121.716666666667</v>
      </c>
    </row>
    <row r="1393" spans="1:20" ht="43.2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1.1000000000000001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8">
        <f t="shared" si="131"/>
        <v>42238.207638888889</v>
      </c>
    </row>
    <row r="1394" spans="1:20" ht="43.2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1.1399999999999999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8">
        <f t="shared" si="131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8">
        <f t="shared" si="131"/>
        <v>42583.681979166664</v>
      </c>
    </row>
    <row r="1396" spans="1:20" ht="43.2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8">
        <f t="shared" si="131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1.1200000000000001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8">
        <f t="shared" si="131"/>
        <v>42749.90834490741</v>
      </c>
    </row>
    <row r="1398" spans="1:20" ht="43.2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8">
        <f t="shared" si="131"/>
        <v>42048.99863425926</v>
      </c>
    </row>
    <row r="1399" spans="1:20" ht="43.2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1.1399999999999999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8">
        <f t="shared" si="131"/>
        <v>42670.888194444444</v>
      </c>
    </row>
    <row r="1400" spans="1:20" ht="43.2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1.1000000000000001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8">
        <f t="shared" si="131"/>
        <v>42556.874236111107</v>
      </c>
    </row>
    <row r="1401" spans="1:20" ht="43.2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8">
        <f t="shared" si="131"/>
        <v>41919.004317129627</v>
      </c>
    </row>
    <row r="1402" spans="1:20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ref="O1402:O1465" si="132">ROUND((E1402/D1402),2)</f>
        <v>1.67</v>
      </c>
      <c r="P1402">
        <f t="shared" ref="P1402:P1465" si="133">IF(L1402&gt;0,ROUND(E1402/L1402,2),0)</f>
        <v>17.239999999999998</v>
      </c>
      <c r="Q1402" t="str">
        <f t="shared" ref="Q1402:Q1465" si="134">LEFT(N1402, SEARCH("/",N1402,1)-1)</f>
        <v>music</v>
      </c>
      <c r="R1402" t="str">
        <f t="shared" ref="R1402:R1465" si="135">RIGHT(N1402,LEN(N1402)-SEARCH("/",N1402,1))</f>
        <v>rock</v>
      </c>
      <c r="S1402" s="9">
        <f t="shared" ref="S1402:S1465" si="136">(J1402/86400)+DATE(1970,1,1)</f>
        <v>42498.341122685189</v>
      </c>
      <c r="T1402" s="8">
        <f t="shared" ref="T1402:T1465" si="137">(I1402/86400)+DATE(1970,1,1)</f>
        <v>42533.229166666672</v>
      </c>
    </row>
    <row r="1403" spans="1:20" ht="57.6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2"/>
        <v>4.97</v>
      </c>
      <c r="P1403">
        <f t="shared" si="133"/>
        <v>51.72</v>
      </c>
      <c r="Q1403" t="str">
        <f t="shared" si="134"/>
        <v>music</v>
      </c>
      <c r="R1403" t="str">
        <f t="shared" si="135"/>
        <v>rock</v>
      </c>
      <c r="S1403" s="9">
        <f t="shared" si="136"/>
        <v>41399.99622685185</v>
      </c>
      <c r="T1403" s="8">
        <f t="shared" si="137"/>
        <v>41420.99622685185</v>
      </c>
    </row>
    <row r="1404" spans="1:20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2"/>
        <v>1.0900000000000001</v>
      </c>
      <c r="P1404">
        <f t="shared" si="133"/>
        <v>24.15</v>
      </c>
      <c r="Q1404" t="str">
        <f t="shared" si="134"/>
        <v>music</v>
      </c>
      <c r="R1404" t="str">
        <f t="shared" si="135"/>
        <v>rock</v>
      </c>
      <c r="S1404" s="9">
        <f t="shared" si="136"/>
        <v>42065.053368055553</v>
      </c>
      <c r="T1404" s="8">
        <f t="shared" si="137"/>
        <v>42125.011701388888</v>
      </c>
    </row>
    <row r="1405" spans="1:20" ht="43.2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2"/>
        <v>1.03</v>
      </c>
      <c r="P1405">
        <f t="shared" si="133"/>
        <v>62.17</v>
      </c>
      <c r="Q1405" t="str">
        <f t="shared" si="134"/>
        <v>music</v>
      </c>
      <c r="R1405" t="str">
        <f t="shared" si="135"/>
        <v>rock</v>
      </c>
      <c r="S1405" s="9">
        <f t="shared" si="136"/>
        <v>41451.062905092593</v>
      </c>
      <c r="T1405" s="8">
        <f t="shared" si="137"/>
        <v>41481.062905092593</v>
      </c>
    </row>
    <row r="1406" spans="1:20" ht="43.2">
      <c r="A1406">
        <v>2414</v>
      </c>
      <c r="B1406" s="3" t="s">
        <v>2415</v>
      </c>
      <c r="C1406" s="3" t="s">
        <v>6524</v>
      </c>
      <c r="D1406">
        <v>15000</v>
      </c>
      <c r="E1406">
        <v>460</v>
      </c>
      <c r="F1406" t="s">
        <v>8221</v>
      </c>
      <c r="G1406" t="s">
        <v>8224</v>
      </c>
      <c r="H1406" t="s">
        <v>8246</v>
      </c>
      <c r="I1406">
        <v>1440215940</v>
      </c>
      <c r="J1406">
        <v>1436805660</v>
      </c>
      <c r="K1406" t="b">
        <v>0</v>
      </c>
      <c r="L1406">
        <v>13</v>
      </c>
      <c r="M1406" t="b">
        <v>0</v>
      </c>
      <c r="N1406" t="s">
        <v>8284</v>
      </c>
      <c r="O1406" s="6">
        <f t="shared" si="132"/>
        <v>0.03</v>
      </c>
      <c r="P1406">
        <f t="shared" si="133"/>
        <v>35.380000000000003</v>
      </c>
      <c r="Q1406" t="str">
        <f t="shared" si="134"/>
        <v>food</v>
      </c>
      <c r="R1406" t="str">
        <f t="shared" si="135"/>
        <v>food trucks</v>
      </c>
      <c r="S1406" s="9">
        <f t="shared" si="136"/>
        <v>42198.695138888885</v>
      </c>
      <c r="T1406" s="8">
        <f t="shared" si="137"/>
        <v>42238.165972222225</v>
      </c>
    </row>
    <row r="1407" spans="1:20" ht="43.2">
      <c r="A1407">
        <v>2501</v>
      </c>
      <c r="B1407" s="3" t="s">
        <v>2501</v>
      </c>
      <c r="C1407" s="3" t="s">
        <v>6611</v>
      </c>
      <c r="D1407">
        <v>11000</v>
      </c>
      <c r="E1407">
        <v>281</v>
      </c>
      <c r="F1407" t="s">
        <v>8221</v>
      </c>
      <c r="G1407" t="s">
        <v>8229</v>
      </c>
      <c r="H1407" t="s">
        <v>8251</v>
      </c>
      <c r="I1407">
        <v>1443379104</v>
      </c>
      <c r="J1407">
        <v>1440787104</v>
      </c>
      <c r="K1407" t="b">
        <v>0</v>
      </c>
      <c r="L1407">
        <v>7</v>
      </c>
      <c r="M1407" t="b">
        <v>0</v>
      </c>
      <c r="N1407" t="s">
        <v>8299</v>
      </c>
      <c r="O1407" s="6">
        <f t="shared" si="132"/>
        <v>0.03</v>
      </c>
      <c r="P1407">
        <f t="shared" si="133"/>
        <v>40.14</v>
      </c>
      <c r="Q1407" t="str">
        <f t="shared" si="134"/>
        <v>food</v>
      </c>
      <c r="R1407" t="str">
        <f t="shared" si="135"/>
        <v>restaurants</v>
      </c>
      <c r="S1407" s="9">
        <f t="shared" si="136"/>
        <v>42244.776666666672</v>
      </c>
      <c r="T1407" s="8">
        <f t="shared" si="137"/>
        <v>42274.776666666672</v>
      </c>
    </row>
    <row r="1408" spans="1:20">
      <c r="A1408">
        <v>2659</v>
      </c>
      <c r="B1408" s="3" t="s">
        <v>2659</v>
      </c>
      <c r="C1408" s="3" t="s">
        <v>6769</v>
      </c>
      <c r="D1408">
        <v>49000</v>
      </c>
      <c r="E1408">
        <v>1333</v>
      </c>
      <c r="F1408" t="s">
        <v>8220</v>
      </c>
      <c r="G1408" t="s">
        <v>8224</v>
      </c>
      <c r="H1408" t="s">
        <v>8246</v>
      </c>
      <c r="I1408">
        <v>1429321210</v>
      </c>
      <c r="J1408">
        <v>1426729210</v>
      </c>
      <c r="K1408" t="b">
        <v>0</v>
      </c>
      <c r="L1408">
        <v>10</v>
      </c>
      <c r="M1408" t="b">
        <v>0</v>
      </c>
      <c r="N1408" t="s">
        <v>8301</v>
      </c>
      <c r="O1408" s="6">
        <f t="shared" si="132"/>
        <v>0.03</v>
      </c>
      <c r="P1408">
        <f t="shared" si="133"/>
        <v>133.30000000000001</v>
      </c>
      <c r="Q1408" t="str">
        <f t="shared" si="134"/>
        <v>technology</v>
      </c>
      <c r="R1408" t="str">
        <f t="shared" si="135"/>
        <v>space exploration</v>
      </c>
      <c r="S1408" s="9">
        <f t="shared" si="136"/>
        <v>42082.069560185184</v>
      </c>
      <c r="T1408" s="8">
        <f t="shared" si="137"/>
        <v>42112.069560185184</v>
      </c>
    </row>
    <row r="1409" spans="1:20" ht="43.2">
      <c r="A1409">
        <v>2775</v>
      </c>
      <c r="B1409" s="3" t="s">
        <v>2775</v>
      </c>
      <c r="C1409" s="3" t="s">
        <v>6885</v>
      </c>
      <c r="D1409">
        <v>5000</v>
      </c>
      <c r="E1409">
        <v>150</v>
      </c>
      <c r="F1409" t="s">
        <v>8221</v>
      </c>
      <c r="G1409" t="s">
        <v>8224</v>
      </c>
      <c r="H1409" t="s">
        <v>8246</v>
      </c>
      <c r="I1409">
        <v>1323994754</v>
      </c>
      <c r="J1409">
        <v>1321402754</v>
      </c>
      <c r="K1409" t="b">
        <v>0</v>
      </c>
      <c r="L1409">
        <v>2</v>
      </c>
      <c r="M1409" t="b">
        <v>0</v>
      </c>
      <c r="N1409" t="s">
        <v>8304</v>
      </c>
      <c r="O1409" s="6">
        <f t="shared" si="132"/>
        <v>0.03</v>
      </c>
      <c r="P1409">
        <f t="shared" si="133"/>
        <v>75</v>
      </c>
      <c r="Q1409" t="str">
        <f t="shared" si="134"/>
        <v>publishing</v>
      </c>
      <c r="R1409" t="str">
        <f t="shared" si="135"/>
        <v>children's books</v>
      </c>
      <c r="S1409" s="9">
        <f t="shared" si="136"/>
        <v>40863.013356481482</v>
      </c>
      <c r="T1409" s="8">
        <f t="shared" si="137"/>
        <v>40893.013356481482</v>
      </c>
    </row>
    <row r="1410" spans="1:20" ht="43.2">
      <c r="A1410">
        <v>2891</v>
      </c>
      <c r="B1410" s="3" t="s">
        <v>2891</v>
      </c>
      <c r="C1410" s="3" t="s">
        <v>7001</v>
      </c>
      <c r="D1410">
        <v>10000</v>
      </c>
      <c r="E1410">
        <v>273</v>
      </c>
      <c r="F1410" t="s">
        <v>8221</v>
      </c>
      <c r="G1410" t="s">
        <v>8224</v>
      </c>
      <c r="H1410" t="s">
        <v>8246</v>
      </c>
      <c r="I1410">
        <v>1460751128</v>
      </c>
      <c r="J1410">
        <v>1455570728</v>
      </c>
      <c r="K1410" t="b">
        <v>0</v>
      </c>
      <c r="L1410">
        <v>10</v>
      </c>
      <c r="M1410" t="b">
        <v>0</v>
      </c>
      <c r="N1410" t="s">
        <v>8271</v>
      </c>
      <c r="O1410" s="6">
        <f t="shared" si="132"/>
        <v>0.03</v>
      </c>
      <c r="P1410">
        <f t="shared" si="133"/>
        <v>27.3</v>
      </c>
      <c r="Q1410" t="str">
        <f t="shared" si="134"/>
        <v>theater</v>
      </c>
      <c r="R1410" t="str">
        <f t="shared" si="135"/>
        <v>plays</v>
      </c>
      <c r="S1410" s="9">
        <f t="shared" si="136"/>
        <v>42415.883425925931</v>
      </c>
      <c r="T1410" s="8">
        <f t="shared" si="137"/>
        <v>42475.84175925926</v>
      </c>
    </row>
    <row r="1411" spans="1:20" ht="57.6">
      <c r="A1411">
        <v>2908</v>
      </c>
      <c r="B1411" s="3" t="s">
        <v>2908</v>
      </c>
      <c r="C1411" s="3" t="s">
        <v>7018</v>
      </c>
      <c r="D1411">
        <v>9600</v>
      </c>
      <c r="E1411">
        <v>264</v>
      </c>
      <c r="F1411" t="s">
        <v>8221</v>
      </c>
      <c r="G1411" t="s">
        <v>8224</v>
      </c>
      <c r="H1411" t="s">
        <v>8246</v>
      </c>
      <c r="I1411">
        <v>1465407219</v>
      </c>
      <c r="J1411">
        <v>1462815219</v>
      </c>
      <c r="K1411" t="b">
        <v>0</v>
      </c>
      <c r="L1411">
        <v>5</v>
      </c>
      <c r="M1411" t="b">
        <v>0</v>
      </c>
      <c r="N1411" t="s">
        <v>8271</v>
      </c>
      <c r="O1411" s="6">
        <f t="shared" si="132"/>
        <v>0.03</v>
      </c>
      <c r="P1411">
        <f t="shared" si="133"/>
        <v>52.8</v>
      </c>
      <c r="Q1411" t="str">
        <f t="shared" si="134"/>
        <v>theater</v>
      </c>
      <c r="R1411" t="str">
        <f t="shared" si="135"/>
        <v>plays</v>
      </c>
      <c r="S1411" s="9">
        <f t="shared" si="136"/>
        <v>42499.73170138889</v>
      </c>
      <c r="T1411" s="8">
        <f t="shared" si="137"/>
        <v>42529.73170138889</v>
      </c>
    </row>
    <row r="1412" spans="1:20" ht="43.2">
      <c r="A1412">
        <v>2949</v>
      </c>
      <c r="B1412" s="3" t="s">
        <v>2949</v>
      </c>
      <c r="C1412" s="3" t="s">
        <v>7059</v>
      </c>
      <c r="D1412">
        <v>1000</v>
      </c>
      <c r="E1412">
        <v>25</v>
      </c>
      <c r="F1412" t="s">
        <v>8221</v>
      </c>
      <c r="G1412" t="s">
        <v>8224</v>
      </c>
      <c r="H1412" t="s">
        <v>8246</v>
      </c>
      <c r="I1412">
        <v>1447965917</v>
      </c>
      <c r="J1412">
        <v>1445370317</v>
      </c>
      <c r="K1412" t="b">
        <v>0</v>
      </c>
      <c r="L1412">
        <v>2</v>
      </c>
      <c r="M1412" t="b">
        <v>0</v>
      </c>
      <c r="N1412" t="s">
        <v>8303</v>
      </c>
      <c r="O1412" s="6">
        <f t="shared" si="132"/>
        <v>0.03</v>
      </c>
      <c r="P1412">
        <f t="shared" si="133"/>
        <v>12.5</v>
      </c>
      <c r="Q1412" t="str">
        <f t="shared" si="134"/>
        <v>theater</v>
      </c>
      <c r="R1412" t="str">
        <f t="shared" si="135"/>
        <v>spaces</v>
      </c>
      <c r="S1412" s="9">
        <f t="shared" si="136"/>
        <v>42297.823113425926</v>
      </c>
      <c r="T1412" s="8">
        <f t="shared" si="137"/>
        <v>42327.864780092597</v>
      </c>
    </row>
    <row r="1413" spans="1:20" ht="43.2">
      <c r="A1413">
        <v>3059</v>
      </c>
      <c r="B1413" s="3" t="s">
        <v>3059</v>
      </c>
      <c r="C1413" s="3" t="s">
        <v>7169</v>
      </c>
      <c r="D1413">
        <v>15000</v>
      </c>
      <c r="E1413">
        <v>451</v>
      </c>
      <c r="F1413" t="s">
        <v>8221</v>
      </c>
      <c r="G1413" t="s">
        <v>8224</v>
      </c>
      <c r="H1413" t="s">
        <v>8246</v>
      </c>
      <c r="I1413">
        <v>1407536846</v>
      </c>
      <c r="J1413">
        <v>1404944846</v>
      </c>
      <c r="K1413" t="b">
        <v>0</v>
      </c>
      <c r="L1413">
        <v>11</v>
      </c>
      <c r="M1413" t="b">
        <v>0</v>
      </c>
      <c r="N1413" t="s">
        <v>8303</v>
      </c>
      <c r="O1413" s="6">
        <f t="shared" si="132"/>
        <v>0.03</v>
      </c>
      <c r="P1413">
        <f t="shared" si="133"/>
        <v>41</v>
      </c>
      <c r="Q1413" t="str">
        <f t="shared" si="134"/>
        <v>theater</v>
      </c>
      <c r="R1413" t="str">
        <f t="shared" si="135"/>
        <v>spaces</v>
      </c>
      <c r="S1413" s="9">
        <f t="shared" si="136"/>
        <v>41829.935717592591</v>
      </c>
      <c r="T1413" s="8">
        <f t="shared" si="137"/>
        <v>41859.935717592591</v>
      </c>
    </row>
    <row r="1414" spans="1:20" ht="43.2">
      <c r="A1414">
        <v>3067</v>
      </c>
      <c r="B1414" s="3" t="s">
        <v>3067</v>
      </c>
      <c r="C1414" s="3" t="s">
        <v>7177</v>
      </c>
      <c r="D1414">
        <v>8000</v>
      </c>
      <c r="E1414">
        <v>200</v>
      </c>
      <c r="F1414" t="s">
        <v>8221</v>
      </c>
      <c r="G1414" t="s">
        <v>8228</v>
      </c>
      <c r="H1414" t="s">
        <v>8250</v>
      </c>
      <c r="I1414">
        <v>1441837879</v>
      </c>
      <c r="J1414">
        <v>1439245879</v>
      </c>
      <c r="K1414" t="b">
        <v>0</v>
      </c>
      <c r="L1414">
        <v>1</v>
      </c>
      <c r="M1414" t="b">
        <v>0</v>
      </c>
      <c r="N1414" t="s">
        <v>8303</v>
      </c>
      <c r="O1414" s="6">
        <f t="shared" si="132"/>
        <v>0.03</v>
      </c>
      <c r="P1414">
        <f t="shared" si="133"/>
        <v>200</v>
      </c>
      <c r="Q1414" t="str">
        <f t="shared" si="134"/>
        <v>theater</v>
      </c>
      <c r="R1414" t="str">
        <f t="shared" si="135"/>
        <v>spaces</v>
      </c>
      <c r="S1414" s="9">
        <f t="shared" si="136"/>
        <v>42226.938414351855</v>
      </c>
      <c r="T1414" s="8">
        <f t="shared" si="137"/>
        <v>42256.938414351855</v>
      </c>
    </row>
    <row r="1415" spans="1:20" ht="43.2">
      <c r="A1415">
        <v>3070</v>
      </c>
      <c r="B1415" s="3" t="s">
        <v>3070</v>
      </c>
      <c r="C1415" s="3" t="s">
        <v>7180</v>
      </c>
      <c r="D1415">
        <v>10000</v>
      </c>
      <c r="E1415">
        <v>334</v>
      </c>
      <c r="F1415" t="s">
        <v>8221</v>
      </c>
      <c r="G1415" t="s">
        <v>8225</v>
      </c>
      <c r="H1415" t="s">
        <v>8247</v>
      </c>
      <c r="I1415">
        <v>1481132169</v>
      </c>
      <c r="J1415">
        <v>1479317769</v>
      </c>
      <c r="K1415" t="b">
        <v>0</v>
      </c>
      <c r="L1415">
        <v>16</v>
      </c>
      <c r="M1415" t="b">
        <v>0</v>
      </c>
      <c r="N1415" t="s">
        <v>8303</v>
      </c>
      <c r="O1415" s="6">
        <f t="shared" si="132"/>
        <v>0.03</v>
      </c>
      <c r="P1415">
        <f t="shared" si="133"/>
        <v>20.88</v>
      </c>
      <c r="Q1415" t="str">
        <f t="shared" si="134"/>
        <v>theater</v>
      </c>
      <c r="R1415" t="str">
        <f t="shared" si="135"/>
        <v>spaces</v>
      </c>
      <c r="S1415" s="9">
        <f t="shared" si="136"/>
        <v>42690.733437499999</v>
      </c>
      <c r="T1415" s="8">
        <f t="shared" si="137"/>
        <v>42711.733437499999</v>
      </c>
    </row>
    <row r="1416" spans="1:20" ht="43.2">
      <c r="A1416">
        <v>3115</v>
      </c>
      <c r="B1416" s="3" t="s">
        <v>3115</v>
      </c>
      <c r="C1416" s="3" t="s">
        <v>7225</v>
      </c>
      <c r="D1416">
        <v>10000</v>
      </c>
      <c r="E1416">
        <v>300</v>
      </c>
      <c r="F1416" t="s">
        <v>8221</v>
      </c>
      <c r="G1416" t="s">
        <v>8235</v>
      </c>
      <c r="H1416" t="s">
        <v>8255</v>
      </c>
      <c r="I1416">
        <v>1465123427</v>
      </c>
      <c r="J1416">
        <v>1462531427</v>
      </c>
      <c r="K1416" t="b">
        <v>0</v>
      </c>
      <c r="L1416">
        <v>1</v>
      </c>
      <c r="M1416" t="b">
        <v>0</v>
      </c>
      <c r="N1416" t="s">
        <v>8303</v>
      </c>
      <c r="O1416" s="6">
        <f t="shared" si="132"/>
        <v>0.03</v>
      </c>
      <c r="P1416">
        <f t="shared" si="133"/>
        <v>300</v>
      </c>
      <c r="Q1416" t="str">
        <f t="shared" si="134"/>
        <v>theater</v>
      </c>
      <c r="R1416" t="str">
        <f t="shared" si="135"/>
        <v>spaces</v>
      </c>
      <c r="S1416" s="9">
        <f t="shared" si="136"/>
        <v>42496.447071759263</v>
      </c>
      <c r="T1416" s="8">
        <f t="shared" si="137"/>
        <v>42526.447071759263</v>
      </c>
    </row>
    <row r="1417" spans="1:20" ht="43.2">
      <c r="A1417">
        <v>3205</v>
      </c>
      <c r="B1417" s="3" t="s">
        <v>3205</v>
      </c>
      <c r="C1417" s="3" t="s">
        <v>7315</v>
      </c>
      <c r="D1417">
        <v>8000</v>
      </c>
      <c r="E1417">
        <v>273</v>
      </c>
      <c r="F1417" t="s">
        <v>8221</v>
      </c>
      <c r="G1417" t="s">
        <v>8225</v>
      </c>
      <c r="H1417" t="s">
        <v>8247</v>
      </c>
      <c r="I1417">
        <v>1430470772</v>
      </c>
      <c r="J1417">
        <v>1427878772</v>
      </c>
      <c r="K1417" t="b">
        <v>0</v>
      </c>
      <c r="L1417">
        <v>12</v>
      </c>
      <c r="M1417" t="b">
        <v>0</v>
      </c>
      <c r="N1417" t="s">
        <v>8305</v>
      </c>
      <c r="O1417" s="6">
        <f t="shared" si="132"/>
        <v>0.03</v>
      </c>
      <c r="P1417">
        <f t="shared" si="133"/>
        <v>22.75</v>
      </c>
      <c r="Q1417" t="str">
        <f t="shared" si="134"/>
        <v>theater</v>
      </c>
      <c r="R1417" t="str">
        <f t="shared" si="135"/>
        <v>musical</v>
      </c>
      <c r="S1417" s="9">
        <f t="shared" si="136"/>
        <v>42095.374675925923</v>
      </c>
      <c r="T1417" s="8">
        <f t="shared" si="137"/>
        <v>42125.374675925923</v>
      </c>
    </row>
    <row r="1418" spans="1:20" ht="43.2">
      <c r="A1418">
        <v>3789</v>
      </c>
      <c r="B1418" s="3" t="s">
        <v>3786</v>
      </c>
      <c r="C1418" s="3" t="s">
        <v>7899</v>
      </c>
      <c r="D1418">
        <v>3550</v>
      </c>
      <c r="E1418">
        <v>116</v>
      </c>
      <c r="F1418" t="s">
        <v>8221</v>
      </c>
      <c r="G1418" t="s">
        <v>8225</v>
      </c>
      <c r="H1418" t="s">
        <v>8247</v>
      </c>
      <c r="I1418">
        <v>1434395418</v>
      </c>
      <c r="J1418">
        <v>1431630618</v>
      </c>
      <c r="K1418" t="b">
        <v>0</v>
      </c>
      <c r="L1418">
        <v>4</v>
      </c>
      <c r="M1418" t="b">
        <v>0</v>
      </c>
      <c r="N1418" t="s">
        <v>8305</v>
      </c>
      <c r="O1418" s="6">
        <f t="shared" si="132"/>
        <v>0.03</v>
      </c>
      <c r="P1418">
        <f t="shared" si="133"/>
        <v>29</v>
      </c>
      <c r="Q1418" t="str">
        <f t="shared" si="134"/>
        <v>theater</v>
      </c>
      <c r="R1418" t="str">
        <f t="shared" si="135"/>
        <v>musical</v>
      </c>
      <c r="S1418" s="9">
        <f t="shared" si="136"/>
        <v>42138.798819444448</v>
      </c>
      <c r="T1418" s="8">
        <f t="shared" si="137"/>
        <v>42170.798819444448</v>
      </c>
    </row>
    <row r="1419" spans="1:20" ht="43.2">
      <c r="A1419">
        <v>3846</v>
      </c>
      <c r="B1419" s="3" t="s">
        <v>3843</v>
      </c>
      <c r="C1419" s="3" t="s">
        <v>7955</v>
      </c>
      <c r="D1419">
        <v>7000</v>
      </c>
      <c r="E1419">
        <v>189</v>
      </c>
      <c r="F1419" t="s">
        <v>8221</v>
      </c>
      <c r="G1419" t="s">
        <v>8224</v>
      </c>
      <c r="H1419" t="s">
        <v>8246</v>
      </c>
      <c r="I1419">
        <v>1412405940</v>
      </c>
      <c r="J1419">
        <v>1409721542</v>
      </c>
      <c r="K1419" t="b">
        <v>1</v>
      </c>
      <c r="L1419">
        <v>8</v>
      </c>
      <c r="M1419" t="b">
        <v>0</v>
      </c>
      <c r="N1419" t="s">
        <v>8271</v>
      </c>
      <c r="O1419" s="6">
        <f t="shared" si="132"/>
        <v>0.03</v>
      </c>
      <c r="P1419">
        <f t="shared" si="133"/>
        <v>23.63</v>
      </c>
      <c r="Q1419" t="str">
        <f t="shared" si="134"/>
        <v>theater</v>
      </c>
      <c r="R1419" t="str">
        <f t="shared" si="135"/>
        <v>plays</v>
      </c>
      <c r="S1419" s="9">
        <f t="shared" si="136"/>
        <v>41885.221550925926</v>
      </c>
      <c r="T1419" s="8">
        <f t="shared" si="137"/>
        <v>41916.290972222225</v>
      </c>
    </row>
    <row r="1420" spans="1:20" ht="57.6">
      <c r="A1420">
        <v>3855</v>
      </c>
      <c r="B1420" s="3" t="s">
        <v>3852</v>
      </c>
      <c r="C1420" s="3" t="s">
        <v>7964</v>
      </c>
      <c r="D1420">
        <v>1000</v>
      </c>
      <c r="E1420">
        <v>25</v>
      </c>
      <c r="F1420" t="s">
        <v>8221</v>
      </c>
      <c r="G1420" t="s">
        <v>8224</v>
      </c>
      <c r="H1420" t="s">
        <v>8246</v>
      </c>
      <c r="I1420">
        <v>1427408271</v>
      </c>
      <c r="J1420">
        <v>1424819871</v>
      </c>
      <c r="K1420" t="b">
        <v>0</v>
      </c>
      <c r="L1420">
        <v>1</v>
      </c>
      <c r="M1420" t="b">
        <v>0</v>
      </c>
      <c r="N1420" t="s">
        <v>8271</v>
      </c>
      <c r="O1420" s="6">
        <f t="shared" si="132"/>
        <v>0.03</v>
      </c>
      <c r="P1420">
        <f t="shared" si="133"/>
        <v>25</v>
      </c>
      <c r="Q1420" t="str">
        <f t="shared" si="134"/>
        <v>theater</v>
      </c>
      <c r="R1420" t="str">
        <f t="shared" si="135"/>
        <v>plays</v>
      </c>
      <c r="S1420" s="9">
        <f t="shared" si="136"/>
        <v>42059.970729166671</v>
      </c>
      <c r="T1420" s="8">
        <f t="shared" si="137"/>
        <v>42089.929062499999</v>
      </c>
    </row>
    <row r="1421" spans="1:20" ht="28.8">
      <c r="A1421">
        <v>3869</v>
      </c>
      <c r="B1421" s="3" t="s">
        <v>3866</v>
      </c>
      <c r="C1421" s="3" t="s">
        <v>7978</v>
      </c>
      <c r="D1421">
        <v>13111</v>
      </c>
      <c r="E1421">
        <v>452</v>
      </c>
      <c r="F1421" t="s">
        <v>8220</v>
      </c>
      <c r="G1421" t="s">
        <v>8224</v>
      </c>
      <c r="H1421" t="s">
        <v>8246</v>
      </c>
      <c r="I1421">
        <v>1426302660</v>
      </c>
      <c r="J1421">
        <v>1423761792</v>
      </c>
      <c r="K1421" t="b">
        <v>0</v>
      </c>
      <c r="L1421">
        <v>15</v>
      </c>
      <c r="M1421" t="b">
        <v>0</v>
      </c>
      <c r="N1421" t="s">
        <v>8305</v>
      </c>
      <c r="O1421" s="6">
        <f t="shared" si="132"/>
        <v>0.03</v>
      </c>
      <c r="P1421">
        <f t="shared" si="133"/>
        <v>30.13</v>
      </c>
      <c r="Q1421" t="str">
        <f t="shared" si="134"/>
        <v>theater</v>
      </c>
      <c r="R1421" t="str">
        <f t="shared" si="135"/>
        <v>musical</v>
      </c>
      <c r="S1421" s="9">
        <f t="shared" si="136"/>
        <v>42047.724444444444</v>
      </c>
      <c r="T1421" s="8">
        <f t="shared" si="137"/>
        <v>42077.132638888885</v>
      </c>
    </row>
    <row r="1422" spans="1:20" ht="28.8">
      <c r="A1422">
        <v>3871</v>
      </c>
      <c r="B1422" s="3" t="s">
        <v>3868</v>
      </c>
      <c r="C1422" s="3" t="s">
        <v>7980</v>
      </c>
      <c r="D1422">
        <v>1500</v>
      </c>
      <c r="E1422">
        <v>40</v>
      </c>
      <c r="F1422" t="s">
        <v>8220</v>
      </c>
      <c r="G1422" t="s">
        <v>8224</v>
      </c>
      <c r="H1422" t="s">
        <v>8246</v>
      </c>
      <c r="I1422">
        <v>1490809450</v>
      </c>
      <c r="J1422">
        <v>1485629050</v>
      </c>
      <c r="K1422" t="b">
        <v>0</v>
      </c>
      <c r="L1422">
        <v>3</v>
      </c>
      <c r="M1422" t="b">
        <v>0</v>
      </c>
      <c r="N1422" t="s">
        <v>8305</v>
      </c>
      <c r="O1422" s="6">
        <f t="shared" si="132"/>
        <v>0.03</v>
      </c>
      <c r="P1422">
        <f t="shared" si="133"/>
        <v>13.33</v>
      </c>
      <c r="Q1422" t="str">
        <f t="shared" si="134"/>
        <v>theater</v>
      </c>
      <c r="R1422" t="str">
        <f t="shared" si="135"/>
        <v>musical</v>
      </c>
      <c r="S1422" s="9">
        <f t="shared" si="136"/>
        <v>42763.780671296292</v>
      </c>
      <c r="T1422" s="8">
        <f t="shared" si="137"/>
        <v>42823.739004629635</v>
      </c>
    </row>
    <row r="1423" spans="1:20" ht="43.2">
      <c r="A1423">
        <v>3894</v>
      </c>
      <c r="B1423" s="3" t="s">
        <v>3891</v>
      </c>
      <c r="C1423" s="3" t="s">
        <v>8002</v>
      </c>
      <c r="D1423">
        <v>15000</v>
      </c>
      <c r="E1423">
        <v>520</v>
      </c>
      <c r="F1423" t="s">
        <v>8221</v>
      </c>
      <c r="G1423" t="s">
        <v>8224</v>
      </c>
      <c r="H1423" t="s">
        <v>8246</v>
      </c>
      <c r="I1423">
        <v>1481000340</v>
      </c>
      <c r="J1423">
        <v>1478386812</v>
      </c>
      <c r="K1423" t="b">
        <v>0</v>
      </c>
      <c r="L1423">
        <v>11</v>
      </c>
      <c r="M1423" t="b">
        <v>0</v>
      </c>
      <c r="N1423" t="s">
        <v>8271</v>
      </c>
      <c r="O1423" s="6">
        <f t="shared" si="132"/>
        <v>0.03</v>
      </c>
      <c r="P1423">
        <f t="shared" si="133"/>
        <v>47.27</v>
      </c>
      <c r="Q1423" t="str">
        <f t="shared" si="134"/>
        <v>theater</v>
      </c>
      <c r="R1423" t="str">
        <f t="shared" si="135"/>
        <v>plays</v>
      </c>
      <c r="S1423" s="9">
        <f t="shared" si="136"/>
        <v>42679.958472222221</v>
      </c>
      <c r="T1423" s="8">
        <f t="shared" si="137"/>
        <v>42710.207638888889</v>
      </c>
    </row>
    <row r="1424" spans="1:20" ht="43.2">
      <c r="A1424">
        <v>3910</v>
      </c>
      <c r="B1424" s="3" t="s">
        <v>3907</v>
      </c>
      <c r="C1424" s="3" t="s">
        <v>8018</v>
      </c>
      <c r="D1424">
        <v>6000</v>
      </c>
      <c r="E1424">
        <v>185</v>
      </c>
      <c r="F1424" t="s">
        <v>8221</v>
      </c>
      <c r="G1424" t="s">
        <v>8224</v>
      </c>
      <c r="H1424" t="s">
        <v>8246</v>
      </c>
      <c r="I1424">
        <v>1441649397</v>
      </c>
      <c r="J1424">
        <v>1439057397</v>
      </c>
      <c r="K1424" t="b">
        <v>0</v>
      </c>
      <c r="L1424">
        <v>3</v>
      </c>
      <c r="M1424" t="b">
        <v>0</v>
      </c>
      <c r="N1424" t="s">
        <v>8271</v>
      </c>
      <c r="O1424" s="6">
        <f t="shared" si="132"/>
        <v>0.03</v>
      </c>
      <c r="P1424">
        <f t="shared" si="133"/>
        <v>61.67</v>
      </c>
      <c r="Q1424" t="str">
        <f t="shared" si="134"/>
        <v>theater</v>
      </c>
      <c r="R1424" t="str">
        <f t="shared" si="135"/>
        <v>plays</v>
      </c>
      <c r="S1424" s="9">
        <f t="shared" si="136"/>
        <v>42224.756909722222</v>
      </c>
      <c r="T1424" s="8">
        <f t="shared" si="137"/>
        <v>42254.756909722222</v>
      </c>
    </row>
    <row r="1425" spans="1:20" ht="28.8">
      <c r="A1425">
        <v>3946</v>
      </c>
      <c r="B1425" s="3" t="s">
        <v>3943</v>
      </c>
      <c r="C1425" s="3" t="s">
        <v>8054</v>
      </c>
      <c r="D1425">
        <v>6000</v>
      </c>
      <c r="E1425">
        <v>195</v>
      </c>
      <c r="F1425" t="s">
        <v>8221</v>
      </c>
      <c r="G1425" t="s">
        <v>8224</v>
      </c>
      <c r="H1425" t="s">
        <v>8246</v>
      </c>
      <c r="I1425">
        <v>1425110400</v>
      </c>
      <c r="J1425">
        <v>1422388822</v>
      </c>
      <c r="K1425" t="b">
        <v>0</v>
      </c>
      <c r="L1425">
        <v>5</v>
      </c>
      <c r="M1425" t="b">
        <v>0</v>
      </c>
      <c r="N1425" t="s">
        <v>8271</v>
      </c>
      <c r="O1425" s="6">
        <f t="shared" si="132"/>
        <v>0.03</v>
      </c>
      <c r="P1425">
        <f t="shared" si="133"/>
        <v>39</v>
      </c>
      <c r="Q1425" t="str">
        <f t="shared" si="134"/>
        <v>theater</v>
      </c>
      <c r="R1425" t="str">
        <f t="shared" si="135"/>
        <v>plays</v>
      </c>
      <c r="S1425" s="9">
        <f t="shared" si="136"/>
        <v>42031.833587962959</v>
      </c>
      <c r="T1425" s="8">
        <f t="shared" si="137"/>
        <v>42063.333333333328</v>
      </c>
    </row>
    <row r="1426" spans="1:20" ht="43.2">
      <c r="A1426">
        <v>3947</v>
      </c>
      <c r="B1426" s="3" t="s">
        <v>3944</v>
      </c>
      <c r="C1426" s="3" t="s">
        <v>8055</v>
      </c>
      <c r="D1426">
        <v>3000</v>
      </c>
      <c r="E1426">
        <v>101</v>
      </c>
      <c r="F1426" t="s">
        <v>8221</v>
      </c>
      <c r="G1426" t="s">
        <v>8224</v>
      </c>
      <c r="H1426" t="s">
        <v>8246</v>
      </c>
      <c r="I1426">
        <v>1475378744</v>
      </c>
      <c r="J1426">
        <v>1472786744</v>
      </c>
      <c r="K1426" t="b">
        <v>0</v>
      </c>
      <c r="L1426">
        <v>2</v>
      </c>
      <c r="M1426" t="b">
        <v>0</v>
      </c>
      <c r="N1426" t="s">
        <v>8271</v>
      </c>
      <c r="O1426" s="6">
        <f t="shared" si="132"/>
        <v>0.03</v>
      </c>
      <c r="P1426">
        <f t="shared" si="133"/>
        <v>50.5</v>
      </c>
      <c r="Q1426" t="str">
        <f t="shared" si="134"/>
        <v>theater</v>
      </c>
      <c r="R1426" t="str">
        <f t="shared" si="135"/>
        <v>plays</v>
      </c>
      <c r="S1426" s="9">
        <f t="shared" si="136"/>
        <v>42615.142870370371</v>
      </c>
      <c r="T1426" s="8">
        <f t="shared" si="137"/>
        <v>42645.142870370371</v>
      </c>
    </row>
    <row r="1427" spans="1:20" ht="57.6">
      <c r="A1427">
        <v>3962</v>
      </c>
      <c r="B1427" s="3" t="s">
        <v>3959</v>
      </c>
      <c r="C1427" s="3" t="s">
        <v>8069</v>
      </c>
      <c r="D1427">
        <v>1400</v>
      </c>
      <c r="E1427">
        <v>45</v>
      </c>
      <c r="F1427" t="s">
        <v>8221</v>
      </c>
      <c r="G1427" t="s">
        <v>8225</v>
      </c>
      <c r="H1427" t="s">
        <v>8247</v>
      </c>
      <c r="I1427">
        <v>1448722494</v>
      </c>
      <c r="J1427">
        <v>1446562494</v>
      </c>
      <c r="K1427" t="b">
        <v>0</v>
      </c>
      <c r="L1427">
        <v>3</v>
      </c>
      <c r="M1427" t="b">
        <v>0</v>
      </c>
      <c r="N1427" t="s">
        <v>8271</v>
      </c>
      <c r="O1427" s="6">
        <f t="shared" si="132"/>
        <v>0.03</v>
      </c>
      <c r="P1427">
        <f t="shared" si="133"/>
        <v>15</v>
      </c>
      <c r="Q1427" t="str">
        <f t="shared" si="134"/>
        <v>theater</v>
      </c>
      <c r="R1427" t="str">
        <f t="shared" si="135"/>
        <v>plays</v>
      </c>
      <c r="S1427" s="9">
        <f t="shared" si="136"/>
        <v>42311.621458333335</v>
      </c>
      <c r="T1427" s="8">
        <f t="shared" si="137"/>
        <v>42336.621458333335</v>
      </c>
    </row>
    <row r="1428" spans="1:20" ht="43.2">
      <c r="A1428">
        <v>4058</v>
      </c>
      <c r="B1428" s="3" t="s">
        <v>4054</v>
      </c>
      <c r="C1428" s="3" t="s">
        <v>8162</v>
      </c>
      <c r="D1428">
        <v>3750</v>
      </c>
      <c r="E1428">
        <v>95</v>
      </c>
      <c r="F1428" t="s">
        <v>8221</v>
      </c>
      <c r="G1428" t="s">
        <v>8224</v>
      </c>
      <c r="H1428" t="s">
        <v>8246</v>
      </c>
      <c r="I1428">
        <v>1459483140</v>
      </c>
      <c r="J1428">
        <v>1458178044</v>
      </c>
      <c r="K1428" t="b">
        <v>0</v>
      </c>
      <c r="L1428">
        <v>4</v>
      </c>
      <c r="M1428" t="b">
        <v>0</v>
      </c>
      <c r="N1428" t="s">
        <v>8271</v>
      </c>
      <c r="O1428" s="6">
        <f t="shared" si="132"/>
        <v>0.03</v>
      </c>
      <c r="P1428">
        <f t="shared" si="133"/>
        <v>23.75</v>
      </c>
      <c r="Q1428" t="str">
        <f t="shared" si="134"/>
        <v>theater</v>
      </c>
      <c r="R1428" t="str">
        <f t="shared" si="135"/>
        <v>plays</v>
      </c>
      <c r="S1428" s="9">
        <f t="shared" si="136"/>
        <v>42446.060694444444</v>
      </c>
      <c r="T1428" s="8">
        <f t="shared" si="137"/>
        <v>42461.165972222225</v>
      </c>
    </row>
    <row r="1429" spans="1:20" ht="43.2">
      <c r="A1429">
        <v>4059</v>
      </c>
      <c r="B1429" s="3" t="s">
        <v>4055</v>
      </c>
      <c r="C1429" s="3" t="s">
        <v>8163</v>
      </c>
      <c r="D1429">
        <v>10000</v>
      </c>
      <c r="E1429">
        <v>250</v>
      </c>
      <c r="F1429" t="s">
        <v>8221</v>
      </c>
      <c r="G1429" t="s">
        <v>8229</v>
      </c>
      <c r="H1429" t="s">
        <v>8251</v>
      </c>
      <c r="I1429">
        <v>1410836400</v>
      </c>
      <c r="J1429">
        <v>1408116152</v>
      </c>
      <c r="K1429" t="b">
        <v>0</v>
      </c>
      <c r="L1429">
        <v>7</v>
      </c>
      <c r="M1429" t="b">
        <v>0</v>
      </c>
      <c r="N1429" t="s">
        <v>8271</v>
      </c>
      <c r="O1429" s="6">
        <f t="shared" si="132"/>
        <v>0.03</v>
      </c>
      <c r="P1429">
        <f t="shared" si="133"/>
        <v>35.71</v>
      </c>
      <c r="Q1429" t="str">
        <f t="shared" si="134"/>
        <v>theater</v>
      </c>
      <c r="R1429" t="str">
        <f t="shared" si="135"/>
        <v>plays</v>
      </c>
      <c r="S1429" s="9">
        <f t="shared" si="136"/>
        <v>41866.640648148146</v>
      </c>
      <c r="T1429" s="8">
        <f t="shared" si="137"/>
        <v>41898.125</v>
      </c>
    </row>
    <row r="1430" spans="1:20" ht="57.6">
      <c r="A1430">
        <v>4060</v>
      </c>
      <c r="B1430" s="3" t="s">
        <v>4056</v>
      </c>
      <c r="C1430" s="3" t="s">
        <v>8164</v>
      </c>
      <c r="D1430">
        <v>10000</v>
      </c>
      <c r="E1430">
        <v>285</v>
      </c>
      <c r="F1430" t="s">
        <v>8221</v>
      </c>
      <c r="G1430" t="s">
        <v>8229</v>
      </c>
      <c r="H1430" t="s">
        <v>8251</v>
      </c>
      <c r="I1430">
        <v>1403539200</v>
      </c>
      <c r="J1430">
        <v>1400604056</v>
      </c>
      <c r="K1430" t="b">
        <v>0</v>
      </c>
      <c r="L1430">
        <v>5</v>
      </c>
      <c r="M1430" t="b">
        <v>0</v>
      </c>
      <c r="N1430" t="s">
        <v>8271</v>
      </c>
      <c r="O1430" s="6">
        <f t="shared" si="132"/>
        <v>0.03</v>
      </c>
      <c r="P1430">
        <f t="shared" si="133"/>
        <v>57</v>
      </c>
      <c r="Q1430" t="str">
        <f t="shared" si="134"/>
        <v>theater</v>
      </c>
      <c r="R1430" t="str">
        <f t="shared" si="135"/>
        <v>plays</v>
      </c>
      <c r="S1430" s="9">
        <f t="shared" si="136"/>
        <v>41779.695092592592</v>
      </c>
      <c r="T1430" s="8">
        <f t="shared" si="137"/>
        <v>41813.666666666664</v>
      </c>
    </row>
    <row r="1431" spans="1:20" ht="43.2">
      <c r="A1431">
        <v>4090</v>
      </c>
      <c r="B1431" s="3" t="s">
        <v>4086</v>
      </c>
      <c r="C1431" s="3" t="s">
        <v>8193</v>
      </c>
      <c r="D1431">
        <v>1000</v>
      </c>
      <c r="E1431">
        <v>32</v>
      </c>
      <c r="F1431" t="s">
        <v>8221</v>
      </c>
      <c r="G1431" t="s">
        <v>8224</v>
      </c>
      <c r="H1431" t="s">
        <v>8246</v>
      </c>
      <c r="I1431">
        <v>1438959600</v>
      </c>
      <c r="J1431">
        <v>1437754137</v>
      </c>
      <c r="K1431" t="b">
        <v>0</v>
      </c>
      <c r="L1431">
        <v>3</v>
      </c>
      <c r="M1431" t="b">
        <v>0</v>
      </c>
      <c r="N1431" t="s">
        <v>8271</v>
      </c>
      <c r="O1431" s="6">
        <f t="shared" si="132"/>
        <v>0.03</v>
      </c>
      <c r="P1431">
        <f t="shared" si="133"/>
        <v>10.67</v>
      </c>
      <c r="Q1431" t="str">
        <f t="shared" si="134"/>
        <v>theater</v>
      </c>
      <c r="R1431" t="str">
        <f t="shared" si="135"/>
        <v>plays</v>
      </c>
      <c r="S1431" s="9">
        <f t="shared" si="136"/>
        <v>42209.67288194444</v>
      </c>
      <c r="T1431" s="8">
        <f t="shared" si="137"/>
        <v>42223.625</v>
      </c>
    </row>
    <row r="1432" spans="1:20" ht="43.2">
      <c r="A1432">
        <v>4095</v>
      </c>
      <c r="B1432" s="3" t="s">
        <v>4091</v>
      </c>
      <c r="C1432" s="3" t="s">
        <v>8198</v>
      </c>
      <c r="D1432">
        <v>30000</v>
      </c>
      <c r="E1432">
        <v>800</v>
      </c>
      <c r="F1432" t="s">
        <v>8221</v>
      </c>
      <c r="G1432" t="s">
        <v>8238</v>
      </c>
      <c r="H1432" t="s">
        <v>8256</v>
      </c>
      <c r="I1432">
        <v>1482108350</v>
      </c>
      <c r="J1432">
        <v>1479516350</v>
      </c>
      <c r="K1432" t="b">
        <v>0</v>
      </c>
      <c r="L1432">
        <v>1</v>
      </c>
      <c r="M1432" t="b">
        <v>0</v>
      </c>
      <c r="N1432" t="s">
        <v>8271</v>
      </c>
      <c r="O1432" s="6">
        <f t="shared" si="132"/>
        <v>0.03</v>
      </c>
      <c r="P1432">
        <f t="shared" si="133"/>
        <v>800</v>
      </c>
      <c r="Q1432" t="str">
        <f t="shared" si="134"/>
        <v>theater</v>
      </c>
      <c r="R1432" t="str">
        <f t="shared" si="135"/>
        <v>plays</v>
      </c>
      <c r="S1432" s="9">
        <f t="shared" si="136"/>
        <v>42693.031828703708</v>
      </c>
      <c r="T1432" s="8">
        <f t="shared" si="137"/>
        <v>42723.031828703708</v>
      </c>
    </row>
    <row r="1433" spans="1:20" ht="43.2">
      <c r="A1433">
        <v>4111</v>
      </c>
      <c r="B1433" s="3" t="s">
        <v>4107</v>
      </c>
      <c r="C1433" s="3" t="s">
        <v>8214</v>
      </c>
      <c r="D1433">
        <v>3000</v>
      </c>
      <c r="E1433">
        <v>94</v>
      </c>
      <c r="F1433" t="s">
        <v>8221</v>
      </c>
      <c r="G1433" t="s">
        <v>8224</v>
      </c>
      <c r="H1433" t="s">
        <v>8246</v>
      </c>
      <c r="I1433">
        <v>1424747740</v>
      </c>
      <c r="J1433">
        <v>1422155740</v>
      </c>
      <c r="K1433" t="b">
        <v>0</v>
      </c>
      <c r="L1433">
        <v>6</v>
      </c>
      <c r="M1433" t="b">
        <v>0</v>
      </c>
      <c r="N1433" t="s">
        <v>8271</v>
      </c>
      <c r="O1433" s="6">
        <f t="shared" si="132"/>
        <v>0.03</v>
      </c>
      <c r="P1433">
        <f t="shared" si="133"/>
        <v>15.67</v>
      </c>
      <c r="Q1433" t="str">
        <f t="shared" si="134"/>
        <v>theater</v>
      </c>
      <c r="R1433" t="str">
        <f t="shared" si="135"/>
        <v>plays</v>
      </c>
      <c r="S1433" s="9">
        <f t="shared" si="136"/>
        <v>42029.135879629626</v>
      </c>
      <c r="T1433" s="8">
        <f t="shared" si="137"/>
        <v>42059.135879629626</v>
      </c>
    </row>
    <row r="1434" spans="1:20" ht="43.2">
      <c r="A1434">
        <v>127</v>
      </c>
      <c r="B1434" s="3" t="s">
        <v>129</v>
      </c>
      <c r="C1434" s="3" t="s">
        <v>4238</v>
      </c>
      <c r="D1434">
        <v>8000</v>
      </c>
      <c r="E1434">
        <v>190</v>
      </c>
      <c r="F1434" t="s">
        <v>8220</v>
      </c>
      <c r="G1434" t="s">
        <v>8224</v>
      </c>
      <c r="H1434" t="s">
        <v>8246</v>
      </c>
      <c r="I1434">
        <v>1428069541</v>
      </c>
      <c r="J1434">
        <v>1425481141</v>
      </c>
      <c r="K1434" t="b">
        <v>0</v>
      </c>
      <c r="L1434">
        <v>4</v>
      </c>
      <c r="M1434" t="b">
        <v>0</v>
      </c>
      <c r="N1434" t="s">
        <v>8267</v>
      </c>
      <c r="O1434" s="6">
        <f t="shared" si="132"/>
        <v>0.02</v>
      </c>
      <c r="P1434">
        <f t="shared" si="133"/>
        <v>47.5</v>
      </c>
      <c r="Q1434" t="str">
        <f t="shared" si="134"/>
        <v>film &amp; video</v>
      </c>
      <c r="R1434" t="str">
        <f t="shared" si="135"/>
        <v>science fiction</v>
      </c>
      <c r="S1434" s="9">
        <f t="shared" si="136"/>
        <v>42067.62431712963</v>
      </c>
      <c r="T1434" s="8">
        <f t="shared" si="137"/>
        <v>42097.582650462966</v>
      </c>
    </row>
    <row r="1435" spans="1:20" ht="28.8">
      <c r="A1435">
        <v>128</v>
      </c>
      <c r="B1435" s="3" t="s">
        <v>130</v>
      </c>
      <c r="C1435" s="3" t="s">
        <v>4239</v>
      </c>
      <c r="D1435">
        <v>100000</v>
      </c>
      <c r="E1435">
        <v>1867</v>
      </c>
      <c r="F1435" t="s">
        <v>8220</v>
      </c>
      <c r="G1435" t="s">
        <v>8224</v>
      </c>
      <c r="H1435" t="s">
        <v>8246</v>
      </c>
      <c r="I1435">
        <v>1476941293</v>
      </c>
      <c r="J1435">
        <v>1473917293</v>
      </c>
      <c r="K1435" t="b">
        <v>0</v>
      </c>
      <c r="L1435">
        <v>6</v>
      </c>
      <c r="M1435" t="b">
        <v>0</v>
      </c>
      <c r="N1435" t="s">
        <v>8267</v>
      </c>
      <c r="O1435" s="6">
        <f t="shared" si="132"/>
        <v>0.02</v>
      </c>
      <c r="P1435">
        <f t="shared" si="133"/>
        <v>311.17</v>
      </c>
      <c r="Q1435" t="str">
        <f t="shared" si="134"/>
        <v>film &amp; video</v>
      </c>
      <c r="R1435" t="str">
        <f t="shared" si="135"/>
        <v>science fiction</v>
      </c>
      <c r="S1435" s="9">
        <f t="shared" si="136"/>
        <v>42628.22792824074</v>
      </c>
      <c r="T1435" s="8">
        <f t="shared" si="137"/>
        <v>42663.22792824074</v>
      </c>
    </row>
    <row r="1436" spans="1:20" ht="43.2">
      <c r="A1436">
        <v>218</v>
      </c>
      <c r="B1436" s="3" t="s">
        <v>220</v>
      </c>
      <c r="C1436" s="3" t="s">
        <v>4328</v>
      </c>
      <c r="D1436">
        <v>5000</v>
      </c>
      <c r="E1436">
        <v>100</v>
      </c>
      <c r="F1436" t="s">
        <v>8221</v>
      </c>
      <c r="G1436" t="s">
        <v>8224</v>
      </c>
      <c r="H1436" t="s">
        <v>8246</v>
      </c>
      <c r="I1436">
        <v>1431702289</v>
      </c>
      <c r="J1436">
        <v>1426518289</v>
      </c>
      <c r="K1436" t="b">
        <v>0</v>
      </c>
      <c r="L1436">
        <v>1</v>
      </c>
      <c r="M1436" t="b">
        <v>0</v>
      </c>
      <c r="N1436" t="s">
        <v>8268</v>
      </c>
      <c r="O1436" s="6">
        <f t="shared" si="132"/>
        <v>0.02</v>
      </c>
      <c r="P1436">
        <f t="shared" si="133"/>
        <v>100</v>
      </c>
      <c r="Q1436" t="str">
        <f t="shared" si="134"/>
        <v>film &amp; video</v>
      </c>
      <c r="R1436" t="str">
        <f t="shared" si="135"/>
        <v>drama</v>
      </c>
      <c r="S1436" s="9">
        <f t="shared" si="136"/>
        <v>42079.628344907411</v>
      </c>
      <c r="T1436" s="8">
        <f t="shared" si="137"/>
        <v>42139.628344907411</v>
      </c>
    </row>
    <row r="1437" spans="1:20" ht="43.2">
      <c r="A1437">
        <v>421</v>
      </c>
      <c r="B1437" s="3" t="s">
        <v>422</v>
      </c>
      <c r="C1437" s="3" t="s">
        <v>4531</v>
      </c>
      <c r="D1437">
        <v>15000</v>
      </c>
      <c r="E1437">
        <v>301</v>
      </c>
      <c r="F1437" t="s">
        <v>8221</v>
      </c>
      <c r="G1437" t="s">
        <v>8224</v>
      </c>
      <c r="H1437" t="s">
        <v>8246</v>
      </c>
      <c r="I1437">
        <v>1440157656</v>
      </c>
      <c r="J1437">
        <v>1434973656</v>
      </c>
      <c r="K1437" t="b">
        <v>0</v>
      </c>
      <c r="L1437">
        <v>6</v>
      </c>
      <c r="M1437" t="b">
        <v>0</v>
      </c>
      <c r="N1437" t="s">
        <v>8270</v>
      </c>
      <c r="O1437" s="6">
        <f t="shared" si="132"/>
        <v>0.02</v>
      </c>
      <c r="P1437">
        <f t="shared" si="133"/>
        <v>50.17</v>
      </c>
      <c r="Q1437" t="str">
        <f t="shared" si="134"/>
        <v>film &amp; video</v>
      </c>
      <c r="R1437" t="str">
        <f t="shared" si="135"/>
        <v>animation</v>
      </c>
      <c r="S1437" s="9">
        <f t="shared" si="136"/>
        <v>42177.491388888884</v>
      </c>
      <c r="T1437" s="8">
        <f t="shared" si="137"/>
        <v>42237.491388888884</v>
      </c>
    </row>
    <row r="1438" spans="1:20" ht="43.2">
      <c r="A1438">
        <v>430</v>
      </c>
      <c r="B1438" s="3" t="s">
        <v>431</v>
      </c>
      <c r="C1438" s="3" t="s">
        <v>4540</v>
      </c>
      <c r="D1438">
        <v>1000</v>
      </c>
      <c r="E1438">
        <v>24</v>
      </c>
      <c r="F1438" t="s">
        <v>8221</v>
      </c>
      <c r="G1438" t="s">
        <v>8224</v>
      </c>
      <c r="H1438" t="s">
        <v>8246</v>
      </c>
      <c r="I1438">
        <v>1378866867</v>
      </c>
      <c r="J1438">
        <v>1377570867</v>
      </c>
      <c r="K1438" t="b">
        <v>0</v>
      </c>
      <c r="L1438">
        <v>5</v>
      </c>
      <c r="M1438" t="b">
        <v>0</v>
      </c>
      <c r="N1438" t="s">
        <v>8270</v>
      </c>
      <c r="O1438" s="6">
        <f t="shared" si="132"/>
        <v>0.02</v>
      </c>
      <c r="P1438">
        <f t="shared" si="133"/>
        <v>4.8</v>
      </c>
      <c r="Q1438" t="str">
        <f t="shared" si="134"/>
        <v>film &amp; video</v>
      </c>
      <c r="R1438" t="str">
        <f t="shared" si="135"/>
        <v>animation</v>
      </c>
      <c r="S1438" s="9">
        <f t="shared" si="136"/>
        <v>41513.107256944444</v>
      </c>
      <c r="T1438" s="8">
        <f t="shared" si="137"/>
        <v>41528.107256944444</v>
      </c>
    </row>
    <row r="1439" spans="1:20" ht="43.2">
      <c r="A1439">
        <v>449</v>
      </c>
      <c r="B1439" s="3" t="s">
        <v>450</v>
      </c>
      <c r="C1439" s="3" t="s">
        <v>4559</v>
      </c>
      <c r="D1439">
        <v>2000</v>
      </c>
      <c r="E1439">
        <v>45</v>
      </c>
      <c r="F1439" t="s">
        <v>8221</v>
      </c>
      <c r="G1439" t="s">
        <v>8225</v>
      </c>
      <c r="H1439" t="s">
        <v>8247</v>
      </c>
      <c r="I1439">
        <v>1382017085</v>
      </c>
      <c r="J1439">
        <v>1379425085</v>
      </c>
      <c r="K1439" t="b">
        <v>0</v>
      </c>
      <c r="L1439">
        <v>5</v>
      </c>
      <c r="M1439" t="b">
        <v>0</v>
      </c>
      <c r="N1439" t="s">
        <v>8270</v>
      </c>
      <c r="O1439" s="6">
        <f t="shared" si="132"/>
        <v>0.02</v>
      </c>
      <c r="P1439">
        <f t="shared" si="133"/>
        <v>9</v>
      </c>
      <c r="Q1439" t="str">
        <f t="shared" si="134"/>
        <v>film &amp; video</v>
      </c>
      <c r="R1439" t="str">
        <f t="shared" si="135"/>
        <v>animation</v>
      </c>
      <c r="S1439" s="9">
        <f t="shared" si="136"/>
        <v>41534.568113425928</v>
      </c>
      <c r="T1439" s="8">
        <f t="shared" si="137"/>
        <v>41564.568113425928</v>
      </c>
    </row>
    <row r="1440" spans="1:20" ht="43.2">
      <c r="A1440">
        <v>463</v>
      </c>
      <c r="B1440" s="3" t="s">
        <v>464</v>
      </c>
      <c r="C1440" s="3" t="s">
        <v>4573</v>
      </c>
      <c r="D1440">
        <v>55000</v>
      </c>
      <c r="E1440">
        <v>1250</v>
      </c>
      <c r="F1440" t="s">
        <v>8221</v>
      </c>
      <c r="G1440" t="s">
        <v>8224</v>
      </c>
      <c r="H1440" t="s">
        <v>8246</v>
      </c>
      <c r="I1440">
        <v>1316883753</v>
      </c>
      <c r="J1440">
        <v>1311699753</v>
      </c>
      <c r="K1440" t="b">
        <v>0</v>
      </c>
      <c r="L1440">
        <v>11</v>
      </c>
      <c r="M1440" t="b">
        <v>0</v>
      </c>
      <c r="N1440" t="s">
        <v>8270</v>
      </c>
      <c r="O1440" s="6">
        <f t="shared" si="132"/>
        <v>0.02</v>
      </c>
      <c r="P1440">
        <f t="shared" si="133"/>
        <v>113.64</v>
      </c>
      <c r="Q1440" t="str">
        <f t="shared" si="134"/>
        <v>film &amp; video</v>
      </c>
      <c r="R1440" t="str">
        <f t="shared" si="135"/>
        <v>animation</v>
      </c>
      <c r="S1440" s="9">
        <f t="shared" si="136"/>
        <v>40750.710104166668</v>
      </c>
      <c r="T1440" s="8">
        <f t="shared" si="137"/>
        <v>40810.710104166668</v>
      </c>
    </row>
    <row r="1441" spans="1:20" ht="28.8">
      <c r="A1441">
        <v>476</v>
      </c>
      <c r="B1441" s="3" t="s">
        <v>477</v>
      </c>
      <c r="C1441" s="3" t="s">
        <v>4586</v>
      </c>
      <c r="D1441">
        <v>220000</v>
      </c>
      <c r="E1441">
        <v>4906.59</v>
      </c>
      <c r="F1441" t="s">
        <v>8221</v>
      </c>
      <c r="G1441" t="s">
        <v>8224</v>
      </c>
      <c r="H1441" t="s">
        <v>8246</v>
      </c>
      <c r="I1441">
        <v>1401767940</v>
      </c>
      <c r="J1441">
        <v>1398727441</v>
      </c>
      <c r="K1441" t="b">
        <v>0</v>
      </c>
      <c r="L1441">
        <v>124</v>
      </c>
      <c r="M1441" t="b">
        <v>0</v>
      </c>
      <c r="N1441" t="s">
        <v>8270</v>
      </c>
      <c r="O1441" s="6">
        <f t="shared" si="132"/>
        <v>0.02</v>
      </c>
      <c r="P1441">
        <f t="shared" si="133"/>
        <v>39.57</v>
      </c>
      <c r="Q1441" t="str">
        <f t="shared" si="134"/>
        <v>film &amp; video</v>
      </c>
      <c r="R1441" t="str">
        <f t="shared" si="135"/>
        <v>animation</v>
      </c>
      <c r="S1441" s="9">
        <f t="shared" si="136"/>
        <v>41757.975011574075</v>
      </c>
      <c r="T1441" s="8">
        <f t="shared" si="137"/>
        <v>41793.165972222225</v>
      </c>
    </row>
    <row r="1442" spans="1:20" ht="43.2">
      <c r="A1442">
        <v>503</v>
      </c>
      <c r="B1442" s="3" t="s">
        <v>504</v>
      </c>
      <c r="C1442" s="3" t="s">
        <v>4613</v>
      </c>
      <c r="D1442">
        <v>6500</v>
      </c>
      <c r="E1442">
        <v>114</v>
      </c>
      <c r="F1442" t="s">
        <v>8221</v>
      </c>
      <c r="G1442" t="s">
        <v>8225</v>
      </c>
      <c r="H1442" t="s">
        <v>8247</v>
      </c>
      <c r="I1442">
        <v>1421498303</v>
      </c>
      <c r="J1442">
        <v>1418906303</v>
      </c>
      <c r="K1442" t="b">
        <v>0</v>
      </c>
      <c r="L1442">
        <v>9</v>
      </c>
      <c r="M1442" t="b">
        <v>0</v>
      </c>
      <c r="N1442" t="s">
        <v>8270</v>
      </c>
      <c r="O1442" s="6">
        <f t="shared" si="132"/>
        <v>0.02</v>
      </c>
      <c r="P1442">
        <f t="shared" si="133"/>
        <v>12.67</v>
      </c>
      <c r="Q1442" t="str">
        <f t="shared" si="134"/>
        <v>film &amp; video</v>
      </c>
      <c r="R1442" t="str">
        <f t="shared" si="135"/>
        <v>animation</v>
      </c>
      <c r="S1442" s="9">
        <f t="shared" si="136"/>
        <v>41991.526655092588</v>
      </c>
      <c r="T1442" s="8">
        <f t="shared" si="137"/>
        <v>42021.526655092588</v>
      </c>
    </row>
    <row r="1443" spans="1:20" ht="28.8">
      <c r="A1443">
        <v>600</v>
      </c>
      <c r="B1443" s="3" t="s">
        <v>601</v>
      </c>
      <c r="C1443" s="3" t="s">
        <v>4710</v>
      </c>
      <c r="D1443">
        <v>5000</v>
      </c>
      <c r="E1443">
        <v>100</v>
      </c>
      <c r="F1443" t="s">
        <v>8220</v>
      </c>
      <c r="G1443" t="s">
        <v>8224</v>
      </c>
      <c r="H1443" t="s">
        <v>8246</v>
      </c>
      <c r="I1443">
        <v>1431198562</v>
      </c>
      <c r="J1443">
        <v>1426014562</v>
      </c>
      <c r="K1443" t="b">
        <v>0</v>
      </c>
      <c r="L1443">
        <v>1</v>
      </c>
      <c r="M1443" t="b">
        <v>0</v>
      </c>
      <c r="N1443" t="s">
        <v>8272</v>
      </c>
      <c r="O1443" s="6">
        <f t="shared" si="132"/>
        <v>0.02</v>
      </c>
      <c r="P1443">
        <f t="shared" si="133"/>
        <v>100</v>
      </c>
      <c r="Q1443" t="str">
        <f t="shared" si="134"/>
        <v>technology</v>
      </c>
      <c r="R1443" t="str">
        <f t="shared" si="135"/>
        <v>web</v>
      </c>
      <c r="S1443" s="9">
        <f t="shared" si="136"/>
        <v>42073.798171296294</v>
      </c>
      <c r="T1443" s="8">
        <f t="shared" si="137"/>
        <v>42133.798171296294</v>
      </c>
    </row>
    <row r="1444" spans="1:20" ht="43.2">
      <c r="A1444">
        <v>775</v>
      </c>
      <c r="B1444" s="3" t="s">
        <v>776</v>
      </c>
      <c r="C1444" s="3" t="s">
        <v>4885</v>
      </c>
      <c r="D1444">
        <v>10000</v>
      </c>
      <c r="E1444">
        <v>170</v>
      </c>
      <c r="F1444" t="s">
        <v>8221</v>
      </c>
      <c r="G1444" t="s">
        <v>8224</v>
      </c>
      <c r="H1444" t="s">
        <v>8246</v>
      </c>
      <c r="I1444">
        <v>1323998795</v>
      </c>
      <c r="J1444">
        <v>1321406795</v>
      </c>
      <c r="K1444" t="b">
        <v>0</v>
      </c>
      <c r="L1444">
        <v>5</v>
      </c>
      <c r="M1444" t="b">
        <v>0</v>
      </c>
      <c r="N1444" t="s">
        <v>8275</v>
      </c>
      <c r="O1444" s="6">
        <f t="shared" si="132"/>
        <v>0.02</v>
      </c>
      <c r="P1444">
        <f t="shared" si="133"/>
        <v>34</v>
      </c>
      <c r="Q1444" t="str">
        <f t="shared" si="134"/>
        <v>publishing</v>
      </c>
      <c r="R1444" t="str">
        <f t="shared" si="135"/>
        <v>fiction</v>
      </c>
      <c r="S1444" s="9">
        <f t="shared" si="136"/>
        <v>40863.060127314813</v>
      </c>
      <c r="T1444" s="8">
        <f t="shared" si="137"/>
        <v>40893.060127314813</v>
      </c>
    </row>
    <row r="1445" spans="1:20" ht="43.2">
      <c r="A1445">
        <v>861</v>
      </c>
      <c r="B1445" s="3" t="s">
        <v>862</v>
      </c>
      <c r="C1445" s="3" t="s">
        <v>4971</v>
      </c>
      <c r="D1445">
        <v>4500</v>
      </c>
      <c r="E1445">
        <v>101</v>
      </c>
      <c r="F1445" t="s">
        <v>8221</v>
      </c>
      <c r="G1445" t="s">
        <v>8224</v>
      </c>
      <c r="H1445" t="s">
        <v>8246</v>
      </c>
      <c r="I1445">
        <v>1474067404</v>
      </c>
      <c r="J1445">
        <v>1471475404</v>
      </c>
      <c r="K1445" t="b">
        <v>0</v>
      </c>
      <c r="L1445">
        <v>2</v>
      </c>
      <c r="M1445" t="b">
        <v>0</v>
      </c>
      <c r="N1445" t="s">
        <v>8278</v>
      </c>
      <c r="O1445" s="6">
        <f t="shared" si="132"/>
        <v>0.02</v>
      </c>
      <c r="P1445">
        <f t="shared" si="133"/>
        <v>50.5</v>
      </c>
      <c r="Q1445" t="str">
        <f t="shared" si="134"/>
        <v>music</v>
      </c>
      <c r="R1445" t="str">
        <f t="shared" si="135"/>
        <v>jazz</v>
      </c>
      <c r="S1445" s="9">
        <f t="shared" si="136"/>
        <v>42599.965324074074</v>
      </c>
      <c r="T1445" s="8">
        <f t="shared" si="137"/>
        <v>42629.965324074074</v>
      </c>
    </row>
    <row r="1446" spans="1:20" ht="43.2">
      <c r="A1446">
        <v>865</v>
      </c>
      <c r="B1446" s="3" t="s">
        <v>866</v>
      </c>
      <c r="C1446" s="3" t="s">
        <v>4975</v>
      </c>
      <c r="D1446">
        <v>2200</v>
      </c>
      <c r="E1446">
        <v>45</v>
      </c>
      <c r="F1446" t="s">
        <v>8221</v>
      </c>
      <c r="G1446" t="s">
        <v>8224</v>
      </c>
      <c r="H1446" t="s">
        <v>8246</v>
      </c>
      <c r="I1446">
        <v>1358361197</v>
      </c>
      <c r="J1446">
        <v>1353177197</v>
      </c>
      <c r="K1446" t="b">
        <v>0</v>
      </c>
      <c r="L1446">
        <v>2</v>
      </c>
      <c r="M1446" t="b">
        <v>0</v>
      </c>
      <c r="N1446" t="s">
        <v>8278</v>
      </c>
      <c r="O1446" s="6">
        <f t="shared" si="132"/>
        <v>0.02</v>
      </c>
      <c r="P1446">
        <f t="shared" si="133"/>
        <v>22.5</v>
      </c>
      <c r="Q1446" t="str">
        <f t="shared" si="134"/>
        <v>music</v>
      </c>
      <c r="R1446" t="str">
        <f t="shared" si="135"/>
        <v>jazz</v>
      </c>
      <c r="S1446" s="9">
        <f t="shared" si="136"/>
        <v>41230.773113425923</v>
      </c>
      <c r="T1446" s="8">
        <f t="shared" si="137"/>
        <v>41290.773113425923</v>
      </c>
    </row>
    <row r="1447" spans="1:20" ht="43.2">
      <c r="A1447">
        <v>895</v>
      </c>
      <c r="B1447" s="3" t="s">
        <v>896</v>
      </c>
      <c r="C1447" s="3" t="s">
        <v>5005</v>
      </c>
      <c r="D1447">
        <v>8000</v>
      </c>
      <c r="E1447">
        <v>195</v>
      </c>
      <c r="F1447" t="s">
        <v>8221</v>
      </c>
      <c r="G1447" t="s">
        <v>8224</v>
      </c>
      <c r="H1447" t="s">
        <v>8246</v>
      </c>
      <c r="I1447">
        <v>1287975829</v>
      </c>
      <c r="J1447">
        <v>1284087829</v>
      </c>
      <c r="K1447" t="b">
        <v>0</v>
      </c>
      <c r="L1447">
        <v>7</v>
      </c>
      <c r="M1447" t="b">
        <v>0</v>
      </c>
      <c r="N1447" t="s">
        <v>8279</v>
      </c>
      <c r="O1447" s="6">
        <f t="shared" si="132"/>
        <v>0.02</v>
      </c>
      <c r="P1447">
        <f t="shared" si="133"/>
        <v>27.86</v>
      </c>
      <c r="Q1447" t="str">
        <f t="shared" si="134"/>
        <v>music</v>
      </c>
      <c r="R1447" t="str">
        <f t="shared" si="135"/>
        <v>indie rock</v>
      </c>
      <c r="S1447" s="9">
        <f t="shared" si="136"/>
        <v>40431.127650462964</v>
      </c>
      <c r="T1447" s="8">
        <f t="shared" si="137"/>
        <v>40476.127650462964</v>
      </c>
    </row>
    <row r="1448" spans="1:20" ht="43.2">
      <c r="A1448">
        <v>923</v>
      </c>
      <c r="B1448" s="3" t="s">
        <v>924</v>
      </c>
      <c r="C1448" s="3" t="s">
        <v>5033</v>
      </c>
      <c r="D1448">
        <v>15000</v>
      </c>
      <c r="E1448">
        <v>330</v>
      </c>
      <c r="F1448" t="s">
        <v>8221</v>
      </c>
      <c r="G1448" t="s">
        <v>8224</v>
      </c>
      <c r="H1448" t="s">
        <v>8246</v>
      </c>
      <c r="I1448">
        <v>1416614523</v>
      </c>
      <c r="J1448">
        <v>1414018923</v>
      </c>
      <c r="K1448" t="b">
        <v>0</v>
      </c>
      <c r="L1448">
        <v>6</v>
      </c>
      <c r="M1448" t="b">
        <v>0</v>
      </c>
      <c r="N1448" t="s">
        <v>8278</v>
      </c>
      <c r="O1448" s="6">
        <f t="shared" si="132"/>
        <v>0.02</v>
      </c>
      <c r="P1448">
        <f t="shared" si="133"/>
        <v>55</v>
      </c>
      <c r="Q1448" t="str">
        <f t="shared" si="134"/>
        <v>music</v>
      </c>
      <c r="R1448" t="str">
        <f t="shared" si="135"/>
        <v>jazz</v>
      </c>
      <c r="S1448" s="9">
        <f t="shared" si="136"/>
        <v>41934.959756944445</v>
      </c>
      <c r="T1448" s="8">
        <f t="shared" si="137"/>
        <v>41965.001423611116</v>
      </c>
    </row>
    <row r="1449" spans="1:20" ht="57.6">
      <c r="A1449">
        <v>941</v>
      </c>
      <c r="B1449" s="3" t="s">
        <v>942</v>
      </c>
      <c r="C1449" s="3" t="s">
        <v>5051</v>
      </c>
      <c r="D1449">
        <v>50000</v>
      </c>
      <c r="E1449">
        <v>1161</v>
      </c>
      <c r="F1449" t="s">
        <v>8221</v>
      </c>
      <c r="G1449" t="s">
        <v>8224</v>
      </c>
      <c r="H1449" t="s">
        <v>8246</v>
      </c>
      <c r="I1449">
        <v>1486693145</v>
      </c>
      <c r="J1449">
        <v>1484101145</v>
      </c>
      <c r="K1449" t="b">
        <v>0</v>
      </c>
      <c r="L1449">
        <v>31</v>
      </c>
      <c r="M1449" t="b">
        <v>0</v>
      </c>
      <c r="N1449" t="s">
        <v>8273</v>
      </c>
      <c r="O1449" s="6">
        <f t="shared" si="132"/>
        <v>0.02</v>
      </c>
      <c r="P1449">
        <f t="shared" si="133"/>
        <v>37.450000000000003</v>
      </c>
      <c r="Q1449" t="str">
        <f t="shared" si="134"/>
        <v>technology</v>
      </c>
      <c r="R1449" t="str">
        <f t="shared" si="135"/>
        <v>wearables</v>
      </c>
      <c r="S1449" s="9">
        <f t="shared" si="136"/>
        <v>42746.096585648149</v>
      </c>
      <c r="T1449" s="8">
        <f t="shared" si="137"/>
        <v>42776.096585648149</v>
      </c>
    </row>
    <row r="1450" spans="1:20" ht="43.2">
      <c r="A1450">
        <v>945</v>
      </c>
      <c r="B1450" s="3" t="s">
        <v>946</v>
      </c>
      <c r="C1450" s="3" t="s">
        <v>5055</v>
      </c>
      <c r="D1450">
        <v>100000</v>
      </c>
      <c r="E1450">
        <v>2484</v>
      </c>
      <c r="F1450" t="s">
        <v>8221</v>
      </c>
      <c r="G1450" t="s">
        <v>8230</v>
      </c>
      <c r="H1450" t="s">
        <v>8249</v>
      </c>
      <c r="I1450">
        <v>1487462340</v>
      </c>
      <c r="J1450">
        <v>1482958626</v>
      </c>
      <c r="K1450" t="b">
        <v>0</v>
      </c>
      <c r="L1450">
        <v>16</v>
      </c>
      <c r="M1450" t="b">
        <v>0</v>
      </c>
      <c r="N1450" t="s">
        <v>8273</v>
      </c>
      <c r="O1450" s="6">
        <f t="shared" si="132"/>
        <v>0.02</v>
      </c>
      <c r="P1450">
        <f t="shared" si="133"/>
        <v>155.25</v>
      </c>
      <c r="Q1450" t="str">
        <f t="shared" si="134"/>
        <v>technology</v>
      </c>
      <c r="R1450" t="str">
        <f t="shared" si="135"/>
        <v>wearables</v>
      </c>
      <c r="S1450" s="9">
        <f t="shared" si="136"/>
        <v>42732.872986111106</v>
      </c>
      <c r="T1450" s="8">
        <f t="shared" si="137"/>
        <v>42784.999305555553</v>
      </c>
    </row>
    <row r="1451" spans="1:20" ht="43.2">
      <c r="A1451">
        <v>946</v>
      </c>
      <c r="B1451" s="3" t="s">
        <v>947</v>
      </c>
      <c r="C1451" s="3" t="s">
        <v>5056</v>
      </c>
      <c r="D1451">
        <v>15000</v>
      </c>
      <c r="E1451">
        <v>286</v>
      </c>
      <c r="F1451" t="s">
        <v>8221</v>
      </c>
      <c r="G1451" t="s">
        <v>8224</v>
      </c>
      <c r="H1451" t="s">
        <v>8246</v>
      </c>
      <c r="I1451">
        <v>1473444048</v>
      </c>
      <c r="J1451">
        <v>1470852048</v>
      </c>
      <c r="K1451" t="b">
        <v>0</v>
      </c>
      <c r="L1451">
        <v>5</v>
      </c>
      <c r="M1451" t="b">
        <v>0</v>
      </c>
      <c r="N1451" t="s">
        <v>8273</v>
      </c>
      <c r="O1451" s="6">
        <f t="shared" si="132"/>
        <v>0.02</v>
      </c>
      <c r="P1451">
        <f t="shared" si="133"/>
        <v>57.2</v>
      </c>
      <c r="Q1451" t="str">
        <f t="shared" si="134"/>
        <v>technology</v>
      </c>
      <c r="R1451" t="str">
        <f t="shared" si="135"/>
        <v>wearables</v>
      </c>
      <c r="S1451" s="9">
        <f t="shared" si="136"/>
        <v>42592.750555555554</v>
      </c>
      <c r="T1451" s="8">
        <f t="shared" si="137"/>
        <v>42622.750555555554</v>
      </c>
    </row>
    <row r="1452" spans="1:20" ht="57.6">
      <c r="A1452">
        <v>956</v>
      </c>
      <c r="B1452" s="3" t="s">
        <v>957</v>
      </c>
      <c r="C1452" s="3" t="s">
        <v>5066</v>
      </c>
      <c r="D1452">
        <v>50000</v>
      </c>
      <c r="E1452">
        <v>861</v>
      </c>
      <c r="F1452" t="s">
        <v>8221</v>
      </c>
      <c r="G1452" t="s">
        <v>8224</v>
      </c>
      <c r="H1452" t="s">
        <v>8246</v>
      </c>
      <c r="I1452">
        <v>1430081759</v>
      </c>
      <c r="J1452">
        <v>1424901359</v>
      </c>
      <c r="K1452" t="b">
        <v>0</v>
      </c>
      <c r="L1452">
        <v>17</v>
      </c>
      <c r="M1452" t="b">
        <v>0</v>
      </c>
      <c r="N1452" t="s">
        <v>8273</v>
      </c>
      <c r="O1452" s="6">
        <f t="shared" si="132"/>
        <v>0.02</v>
      </c>
      <c r="P1452">
        <f t="shared" si="133"/>
        <v>50.65</v>
      </c>
      <c r="Q1452" t="str">
        <f t="shared" si="134"/>
        <v>technology</v>
      </c>
      <c r="R1452" t="str">
        <f t="shared" si="135"/>
        <v>wearables</v>
      </c>
      <c r="S1452" s="9">
        <f t="shared" si="136"/>
        <v>42060.913877314815</v>
      </c>
      <c r="T1452" s="8">
        <f t="shared" si="137"/>
        <v>42120.872210648144</v>
      </c>
    </row>
    <row r="1453" spans="1:20" ht="28.8">
      <c r="A1453">
        <v>957</v>
      </c>
      <c r="B1453" s="3" t="s">
        <v>958</v>
      </c>
      <c r="C1453" s="3" t="s">
        <v>5067</v>
      </c>
      <c r="D1453">
        <v>12000</v>
      </c>
      <c r="E1453">
        <v>233</v>
      </c>
      <c r="F1453" t="s">
        <v>8221</v>
      </c>
      <c r="G1453" t="s">
        <v>8224</v>
      </c>
      <c r="H1453" t="s">
        <v>8246</v>
      </c>
      <c r="I1453">
        <v>1479392133</v>
      </c>
      <c r="J1453">
        <v>1476710133</v>
      </c>
      <c r="K1453" t="b">
        <v>0</v>
      </c>
      <c r="L1453">
        <v>7</v>
      </c>
      <c r="M1453" t="b">
        <v>0</v>
      </c>
      <c r="N1453" t="s">
        <v>8273</v>
      </c>
      <c r="O1453" s="6">
        <f t="shared" si="132"/>
        <v>0.02</v>
      </c>
      <c r="P1453">
        <f t="shared" si="133"/>
        <v>33.29</v>
      </c>
      <c r="Q1453" t="str">
        <f t="shared" si="134"/>
        <v>technology</v>
      </c>
      <c r="R1453" t="str">
        <f t="shared" si="135"/>
        <v>wearables</v>
      </c>
      <c r="S1453" s="9">
        <f t="shared" si="136"/>
        <v>42660.552465277782</v>
      </c>
      <c r="T1453" s="8">
        <f t="shared" si="137"/>
        <v>42691.594131944439</v>
      </c>
    </row>
    <row r="1454" spans="1:20" ht="43.2">
      <c r="A1454">
        <v>973</v>
      </c>
      <c r="B1454" s="3" t="s">
        <v>974</v>
      </c>
      <c r="C1454" s="3" t="s">
        <v>5083</v>
      </c>
      <c r="D1454">
        <v>20000</v>
      </c>
      <c r="E1454">
        <v>411</v>
      </c>
      <c r="F1454" t="s">
        <v>8221</v>
      </c>
      <c r="G1454" t="s">
        <v>8224</v>
      </c>
      <c r="H1454" t="s">
        <v>8246</v>
      </c>
      <c r="I1454">
        <v>1447032093</v>
      </c>
      <c r="J1454">
        <v>1441844493</v>
      </c>
      <c r="K1454" t="b">
        <v>0</v>
      </c>
      <c r="L1454">
        <v>8</v>
      </c>
      <c r="M1454" t="b">
        <v>0</v>
      </c>
      <c r="N1454" t="s">
        <v>8273</v>
      </c>
      <c r="O1454" s="6">
        <f t="shared" si="132"/>
        <v>0.02</v>
      </c>
      <c r="P1454">
        <f t="shared" si="133"/>
        <v>51.38</v>
      </c>
      <c r="Q1454" t="str">
        <f t="shared" si="134"/>
        <v>technology</v>
      </c>
      <c r="R1454" t="str">
        <f t="shared" si="135"/>
        <v>wearables</v>
      </c>
      <c r="S1454" s="9">
        <f t="shared" si="136"/>
        <v>42257.014965277776</v>
      </c>
      <c r="T1454" s="8">
        <f t="shared" si="137"/>
        <v>42317.056631944448</v>
      </c>
    </row>
    <row r="1455" spans="1:20" ht="43.2">
      <c r="A1455">
        <v>976</v>
      </c>
      <c r="B1455" s="3" t="s">
        <v>977</v>
      </c>
      <c r="C1455" s="3" t="s">
        <v>5086</v>
      </c>
      <c r="D1455">
        <v>150000</v>
      </c>
      <c r="E1455">
        <v>2889</v>
      </c>
      <c r="F1455" t="s">
        <v>8221</v>
      </c>
      <c r="G1455" t="s">
        <v>8226</v>
      </c>
      <c r="H1455" t="s">
        <v>8248</v>
      </c>
      <c r="I1455">
        <v>1439515497</v>
      </c>
      <c r="J1455">
        <v>1435627497</v>
      </c>
      <c r="K1455" t="b">
        <v>0</v>
      </c>
      <c r="L1455">
        <v>18</v>
      </c>
      <c r="M1455" t="b">
        <v>0</v>
      </c>
      <c r="N1455" t="s">
        <v>8273</v>
      </c>
      <c r="O1455" s="6">
        <f t="shared" si="132"/>
        <v>0.02</v>
      </c>
      <c r="P1455">
        <f t="shared" si="133"/>
        <v>160.5</v>
      </c>
      <c r="Q1455" t="str">
        <f t="shared" si="134"/>
        <v>technology</v>
      </c>
      <c r="R1455" t="str">
        <f t="shared" si="135"/>
        <v>wearables</v>
      </c>
      <c r="S1455" s="9">
        <f t="shared" si="136"/>
        <v>42185.058993055558</v>
      </c>
      <c r="T1455" s="8">
        <f t="shared" si="137"/>
        <v>42230.058993055558</v>
      </c>
    </row>
    <row r="1456" spans="1:20" ht="57.6">
      <c r="A1456">
        <v>994</v>
      </c>
      <c r="B1456" s="3" t="s">
        <v>995</v>
      </c>
      <c r="C1456" s="3" t="s">
        <v>5104</v>
      </c>
      <c r="D1456">
        <v>200000</v>
      </c>
      <c r="E1456">
        <v>4669</v>
      </c>
      <c r="F1456" t="s">
        <v>8221</v>
      </c>
      <c r="G1456" t="s">
        <v>8224</v>
      </c>
      <c r="H1456" t="s">
        <v>8246</v>
      </c>
      <c r="I1456">
        <v>1417388340</v>
      </c>
      <c r="J1456">
        <v>1412835530</v>
      </c>
      <c r="K1456" t="b">
        <v>0</v>
      </c>
      <c r="L1456">
        <v>11</v>
      </c>
      <c r="M1456" t="b">
        <v>0</v>
      </c>
      <c r="N1456" t="s">
        <v>8273</v>
      </c>
      <c r="O1456" s="6">
        <f t="shared" si="132"/>
        <v>0.02</v>
      </c>
      <c r="P1456">
        <f t="shared" si="133"/>
        <v>424.45</v>
      </c>
      <c r="Q1456" t="str">
        <f t="shared" si="134"/>
        <v>technology</v>
      </c>
      <c r="R1456" t="str">
        <f t="shared" si="135"/>
        <v>wearables</v>
      </c>
      <c r="S1456" s="9">
        <f t="shared" si="136"/>
        <v>41921.263078703705</v>
      </c>
      <c r="T1456" s="8">
        <f t="shared" si="137"/>
        <v>41973.957638888889</v>
      </c>
    </row>
    <row r="1457" spans="1:20" ht="28.8">
      <c r="A1457">
        <v>996</v>
      </c>
      <c r="B1457" s="3" t="s">
        <v>997</v>
      </c>
      <c r="C1457" s="3" t="s">
        <v>5106</v>
      </c>
      <c r="D1457">
        <v>4000</v>
      </c>
      <c r="E1457">
        <v>65</v>
      </c>
      <c r="F1457" t="s">
        <v>8221</v>
      </c>
      <c r="G1457" t="s">
        <v>8224</v>
      </c>
      <c r="H1457" t="s">
        <v>8246</v>
      </c>
      <c r="I1457">
        <v>1406474820</v>
      </c>
      <c r="J1457">
        <v>1403902060</v>
      </c>
      <c r="K1457" t="b">
        <v>0</v>
      </c>
      <c r="L1457">
        <v>5</v>
      </c>
      <c r="M1457" t="b">
        <v>0</v>
      </c>
      <c r="N1457" t="s">
        <v>8273</v>
      </c>
      <c r="O1457" s="6">
        <f t="shared" si="132"/>
        <v>0.02</v>
      </c>
      <c r="P1457">
        <f t="shared" si="133"/>
        <v>13</v>
      </c>
      <c r="Q1457" t="str">
        <f t="shared" si="134"/>
        <v>technology</v>
      </c>
      <c r="R1457" t="str">
        <f t="shared" si="135"/>
        <v>wearables</v>
      </c>
      <c r="S1457" s="9">
        <f t="shared" si="136"/>
        <v>41817.866435185184</v>
      </c>
      <c r="T1457" s="8">
        <f t="shared" si="137"/>
        <v>41847.643750000003</v>
      </c>
    </row>
    <row r="1458" spans="1:20" ht="43.2">
      <c r="A1458">
        <v>1000</v>
      </c>
      <c r="B1458" s="3" t="s">
        <v>1001</v>
      </c>
      <c r="C1458" s="3" t="s">
        <v>5110</v>
      </c>
      <c r="D1458">
        <v>894700</v>
      </c>
      <c r="E1458">
        <v>19824</v>
      </c>
      <c r="F1458" t="s">
        <v>8220</v>
      </c>
      <c r="G1458" t="s">
        <v>8224</v>
      </c>
      <c r="H1458" t="s">
        <v>8246</v>
      </c>
      <c r="I1458">
        <v>1489537560</v>
      </c>
      <c r="J1458">
        <v>1484357160</v>
      </c>
      <c r="K1458" t="b">
        <v>0</v>
      </c>
      <c r="L1458">
        <v>6</v>
      </c>
      <c r="M1458" t="b">
        <v>0</v>
      </c>
      <c r="N1458" t="s">
        <v>8273</v>
      </c>
      <c r="O1458" s="6">
        <f t="shared" si="132"/>
        <v>0.02</v>
      </c>
      <c r="P1458">
        <f t="shared" si="133"/>
        <v>3304</v>
      </c>
      <c r="Q1458" t="str">
        <f t="shared" si="134"/>
        <v>technology</v>
      </c>
      <c r="R1458" t="str">
        <f t="shared" si="135"/>
        <v>wearables</v>
      </c>
      <c r="S1458" s="9">
        <f t="shared" si="136"/>
        <v>42749.05972222222</v>
      </c>
      <c r="T1458" s="8">
        <f t="shared" si="137"/>
        <v>42809.018055555556</v>
      </c>
    </row>
    <row r="1459" spans="1:20" ht="43.2">
      <c r="A1459">
        <v>1042</v>
      </c>
      <c r="B1459" s="3" t="s">
        <v>1043</v>
      </c>
      <c r="C1459" s="3" t="s">
        <v>5152</v>
      </c>
      <c r="D1459">
        <v>650</v>
      </c>
      <c r="E1459">
        <v>10</v>
      </c>
      <c r="F1459" t="s">
        <v>8220</v>
      </c>
      <c r="G1459" t="s">
        <v>8224</v>
      </c>
      <c r="H1459" t="s">
        <v>8246</v>
      </c>
      <c r="I1459">
        <v>1410516000</v>
      </c>
      <c r="J1459">
        <v>1406824948</v>
      </c>
      <c r="K1459" t="b">
        <v>0</v>
      </c>
      <c r="L1459">
        <v>1</v>
      </c>
      <c r="M1459" t="b">
        <v>0</v>
      </c>
      <c r="N1459" t="s">
        <v>8281</v>
      </c>
      <c r="O1459" s="6">
        <f t="shared" si="132"/>
        <v>0.02</v>
      </c>
      <c r="P1459">
        <f t="shared" si="133"/>
        <v>10</v>
      </c>
      <c r="Q1459" t="str">
        <f t="shared" si="134"/>
        <v>journalism</v>
      </c>
      <c r="R1459" t="str">
        <f t="shared" si="135"/>
        <v>audio</v>
      </c>
      <c r="S1459" s="9">
        <f t="shared" si="136"/>
        <v>41851.696157407408</v>
      </c>
      <c r="T1459" s="8">
        <f t="shared" si="137"/>
        <v>41894.416666666664</v>
      </c>
    </row>
    <row r="1460" spans="1:20" ht="43.2">
      <c r="A1460">
        <v>1103</v>
      </c>
      <c r="B1460" s="3" t="s">
        <v>1104</v>
      </c>
      <c r="C1460" s="3" t="s">
        <v>5213</v>
      </c>
      <c r="D1460">
        <v>15000</v>
      </c>
      <c r="E1460">
        <v>243</v>
      </c>
      <c r="F1460" t="s">
        <v>8221</v>
      </c>
      <c r="G1460" t="s">
        <v>8224</v>
      </c>
      <c r="H1460" t="s">
        <v>8246</v>
      </c>
      <c r="I1460">
        <v>1466227190</v>
      </c>
      <c r="J1460">
        <v>1461043190</v>
      </c>
      <c r="K1460" t="b">
        <v>0</v>
      </c>
      <c r="L1460">
        <v>15</v>
      </c>
      <c r="M1460" t="b">
        <v>0</v>
      </c>
      <c r="N1460" t="s">
        <v>8282</v>
      </c>
      <c r="O1460" s="6">
        <f t="shared" si="132"/>
        <v>0.02</v>
      </c>
      <c r="P1460">
        <f t="shared" si="133"/>
        <v>16.2</v>
      </c>
      <c r="Q1460" t="str">
        <f t="shared" si="134"/>
        <v>games</v>
      </c>
      <c r="R1460" t="str">
        <f t="shared" si="135"/>
        <v>video games</v>
      </c>
      <c r="S1460" s="9">
        <f t="shared" si="136"/>
        <v>42479.22210648148</v>
      </c>
      <c r="T1460" s="8">
        <f t="shared" si="137"/>
        <v>42539.22210648148</v>
      </c>
    </row>
    <row r="1461" spans="1:20" ht="43.2">
      <c r="A1461">
        <v>1118</v>
      </c>
      <c r="B1461" s="3" t="s">
        <v>1119</v>
      </c>
      <c r="C1461" s="3" t="s">
        <v>5228</v>
      </c>
      <c r="D1461">
        <v>4500</v>
      </c>
      <c r="E1461">
        <v>109</v>
      </c>
      <c r="F1461" t="s">
        <v>8221</v>
      </c>
      <c r="G1461" t="s">
        <v>8226</v>
      </c>
      <c r="H1461" t="s">
        <v>8248</v>
      </c>
      <c r="I1461">
        <v>1396666779</v>
      </c>
      <c r="J1461">
        <v>1394078379</v>
      </c>
      <c r="K1461" t="b">
        <v>0</v>
      </c>
      <c r="L1461">
        <v>3</v>
      </c>
      <c r="M1461" t="b">
        <v>0</v>
      </c>
      <c r="N1461" t="s">
        <v>8282</v>
      </c>
      <c r="O1461" s="6">
        <f t="shared" si="132"/>
        <v>0.02</v>
      </c>
      <c r="P1461">
        <f t="shared" si="133"/>
        <v>36.33</v>
      </c>
      <c r="Q1461" t="str">
        <f t="shared" si="134"/>
        <v>games</v>
      </c>
      <c r="R1461" t="str">
        <f t="shared" si="135"/>
        <v>video games</v>
      </c>
      <c r="S1461" s="9">
        <f t="shared" si="136"/>
        <v>41704.16642361111</v>
      </c>
      <c r="T1461" s="8">
        <f t="shared" si="137"/>
        <v>41734.124756944446</v>
      </c>
    </row>
    <row r="1462" spans="1:20" ht="57.6">
      <c r="A1462">
        <v>1127</v>
      </c>
      <c r="B1462" s="3" t="s">
        <v>1128</v>
      </c>
      <c r="C1462" s="3" t="s">
        <v>5237</v>
      </c>
      <c r="D1462">
        <v>35000</v>
      </c>
      <c r="E1462">
        <v>585</v>
      </c>
      <c r="F1462" t="s">
        <v>8221</v>
      </c>
      <c r="G1462" t="s">
        <v>8224</v>
      </c>
      <c r="H1462" t="s">
        <v>8246</v>
      </c>
      <c r="I1462">
        <v>1416000600</v>
      </c>
      <c r="J1462">
        <v>1413318600</v>
      </c>
      <c r="K1462" t="b">
        <v>0</v>
      </c>
      <c r="L1462">
        <v>23</v>
      </c>
      <c r="M1462" t="b">
        <v>0</v>
      </c>
      <c r="N1462" t="s">
        <v>8283</v>
      </c>
      <c r="O1462" s="6">
        <f t="shared" si="132"/>
        <v>0.02</v>
      </c>
      <c r="P1462">
        <f t="shared" si="133"/>
        <v>25.43</v>
      </c>
      <c r="Q1462" t="str">
        <f t="shared" si="134"/>
        <v>games</v>
      </c>
      <c r="R1462" t="str">
        <f t="shared" si="135"/>
        <v>mobile games</v>
      </c>
      <c r="S1462" s="9">
        <f t="shared" si="136"/>
        <v>41926.854166666664</v>
      </c>
      <c r="T1462" s="8">
        <f t="shared" si="137"/>
        <v>41957.895833333328</v>
      </c>
    </row>
    <row r="1463" spans="1:20" ht="28.8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8">
        <f t="shared" si="137"/>
        <v>41933</v>
      </c>
    </row>
    <row r="1464" spans="1:20" ht="28.8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1.0900000000000001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8">
        <f t="shared" si="137"/>
        <v>41374.662858796299</v>
      </c>
    </row>
    <row r="1465" spans="1:20" ht="43.2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8">
        <f t="shared" si="137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ref="O1466:O1529" si="138">ROUND((E1466/D1466),2)</f>
        <v>1.63</v>
      </c>
      <c r="P1466">
        <f t="shared" ref="P1466:P1529" si="139">IF(L1466&gt;0,ROUND(E1466/L1466,2),0)</f>
        <v>34.869999999999997</v>
      </c>
      <c r="Q1466" t="str">
        <f t="shared" ref="Q1466:Q1529" si="140">LEFT(N1466, SEARCH("/",N1466,1)-1)</f>
        <v>publishing</v>
      </c>
      <c r="R1466" t="str">
        <f t="shared" ref="R1466:R1529" si="141">RIGHT(N1466,LEN(N1466)-SEARCH("/",N1466,1))</f>
        <v>radio &amp; podcasts</v>
      </c>
      <c r="S1466" s="9">
        <f t="shared" ref="S1466:S1529" si="142">(J1466/86400)+DATE(1970,1,1)</f>
        <v>41291.661550925928</v>
      </c>
      <c r="T1466" s="8">
        <f t="shared" ref="T1466:T1529" si="143">(I1466/86400)+DATE(1970,1,1)</f>
        <v>41321.661550925928</v>
      </c>
    </row>
    <row r="1467" spans="1:20" ht="43.2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8"/>
        <v>4.5599999999999996</v>
      </c>
      <c r="P1467">
        <f t="shared" si="139"/>
        <v>52.62</v>
      </c>
      <c r="Q1467" t="str">
        <f t="shared" si="140"/>
        <v>publishing</v>
      </c>
      <c r="R1467" t="str">
        <f t="shared" si="141"/>
        <v>radio &amp; podcasts</v>
      </c>
      <c r="S1467" s="9">
        <f t="shared" si="142"/>
        <v>40959.734398148146</v>
      </c>
      <c r="T1467" s="8">
        <f t="shared" si="143"/>
        <v>40990.125</v>
      </c>
    </row>
    <row r="1468" spans="1:20" ht="43.2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8"/>
        <v>1.08</v>
      </c>
      <c r="P1468">
        <f t="shared" si="139"/>
        <v>69.599999999999994</v>
      </c>
      <c r="Q1468" t="str">
        <f t="shared" si="140"/>
        <v>publishing</v>
      </c>
      <c r="R1468" t="str">
        <f t="shared" si="141"/>
        <v>radio &amp; podcasts</v>
      </c>
      <c r="S1468" s="9">
        <f t="shared" si="142"/>
        <v>42340.172060185185</v>
      </c>
      <c r="T1468" s="8">
        <f t="shared" si="143"/>
        <v>42381.208333333328</v>
      </c>
    </row>
    <row r="1469" spans="1:20" ht="28.8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8"/>
        <v>1.1499999999999999</v>
      </c>
      <c r="P1469">
        <f t="shared" si="139"/>
        <v>76.72</v>
      </c>
      <c r="Q1469" t="str">
        <f t="shared" si="140"/>
        <v>publishing</v>
      </c>
      <c r="R1469" t="str">
        <f t="shared" si="141"/>
        <v>radio &amp; podcasts</v>
      </c>
      <c r="S1469" s="9">
        <f t="shared" si="142"/>
        <v>40933.80190972222</v>
      </c>
      <c r="T1469" s="8">
        <f t="shared" si="143"/>
        <v>40993.760243055556</v>
      </c>
    </row>
    <row r="1470" spans="1:20" ht="43.2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8"/>
        <v>1.02</v>
      </c>
      <c r="P1470">
        <f t="shared" si="139"/>
        <v>33.19</v>
      </c>
      <c r="Q1470" t="str">
        <f t="shared" si="140"/>
        <v>publishing</v>
      </c>
      <c r="R1470" t="str">
        <f t="shared" si="141"/>
        <v>radio &amp; podcasts</v>
      </c>
      <c r="S1470" s="9">
        <f t="shared" si="142"/>
        <v>40646.014456018514</v>
      </c>
      <c r="T1470" s="8">
        <f t="shared" si="143"/>
        <v>40706.014456018514</v>
      </c>
    </row>
    <row r="1471" spans="1:20" ht="43.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8"/>
        <v>1.08</v>
      </c>
      <c r="P1471">
        <f t="shared" si="139"/>
        <v>149.46</v>
      </c>
      <c r="Q1471" t="str">
        <f t="shared" si="140"/>
        <v>publishing</v>
      </c>
      <c r="R1471" t="str">
        <f t="shared" si="141"/>
        <v>radio &amp; podcasts</v>
      </c>
      <c r="S1471" s="9">
        <f t="shared" si="142"/>
        <v>41290.598483796297</v>
      </c>
      <c r="T1471" s="8">
        <f t="shared" si="143"/>
        <v>41320.598483796297</v>
      </c>
    </row>
    <row r="1472" spans="1:20" ht="57.6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8"/>
        <v>1.25</v>
      </c>
      <c r="P1472">
        <f t="shared" si="139"/>
        <v>23.17</v>
      </c>
      <c r="Q1472" t="str">
        <f t="shared" si="140"/>
        <v>publishing</v>
      </c>
      <c r="R1472" t="str">
        <f t="shared" si="141"/>
        <v>radio &amp; podcasts</v>
      </c>
      <c r="S1472" s="9">
        <f t="shared" si="142"/>
        <v>41250.827118055553</v>
      </c>
      <c r="T1472" s="8">
        <f t="shared" si="143"/>
        <v>41271.827118055553</v>
      </c>
    </row>
    <row r="1473" spans="1:20" ht="43.2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8"/>
        <v>1.04</v>
      </c>
      <c r="P1473">
        <f t="shared" si="139"/>
        <v>96.88</v>
      </c>
      <c r="Q1473" t="str">
        <f t="shared" si="140"/>
        <v>publishing</v>
      </c>
      <c r="R1473" t="str">
        <f t="shared" si="141"/>
        <v>radio &amp; podcasts</v>
      </c>
      <c r="S1473" s="9">
        <f t="shared" si="142"/>
        <v>42073.957569444443</v>
      </c>
      <c r="T1473" s="8">
        <f t="shared" si="143"/>
        <v>42103.957569444443</v>
      </c>
    </row>
    <row r="1474" spans="1:20" ht="57.6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8"/>
        <v>1.39</v>
      </c>
      <c r="P1474">
        <f t="shared" si="139"/>
        <v>103.2</v>
      </c>
      <c r="Q1474" t="str">
        <f t="shared" si="140"/>
        <v>publishing</v>
      </c>
      <c r="R1474" t="str">
        <f t="shared" si="141"/>
        <v>radio &amp; podcasts</v>
      </c>
      <c r="S1474" s="9">
        <f t="shared" si="142"/>
        <v>41533.542858796296</v>
      </c>
      <c r="T1474" s="8">
        <f t="shared" si="143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1.21</v>
      </c>
      <c r="P1475">
        <f t="shared" si="139"/>
        <v>38.46</v>
      </c>
      <c r="Q1475" t="str">
        <f t="shared" si="140"/>
        <v>publishing</v>
      </c>
      <c r="R1475" t="str">
        <f t="shared" si="141"/>
        <v>radio &amp; podcasts</v>
      </c>
      <c r="S1475" s="9">
        <f t="shared" si="142"/>
        <v>40939.979618055557</v>
      </c>
      <c r="T1475" s="8">
        <f t="shared" si="143"/>
        <v>40969.979618055557</v>
      </c>
    </row>
    <row r="1476" spans="1:20" ht="43.2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1.1200000000000001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8">
        <f t="shared" si="143"/>
        <v>41530.72791666667</v>
      </c>
    </row>
    <row r="1477" spans="1:20" ht="43.2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8">
        <f t="shared" si="143"/>
        <v>41993.207638888889</v>
      </c>
    </row>
    <row r="1478" spans="1:20" ht="28.8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8">
        <f t="shared" si="143"/>
        <v>40796.041921296295</v>
      </c>
    </row>
    <row r="1479" spans="1:20" ht="43.2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1.1100000000000001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8">
        <f t="shared" si="143"/>
        <v>40900.125</v>
      </c>
    </row>
    <row r="1480" spans="1:20" ht="43.2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8">
        <f t="shared" si="143"/>
        <v>41408.871678240743</v>
      </c>
    </row>
    <row r="1481" spans="1:20" ht="43.2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8">
        <f t="shared" si="143"/>
        <v>41769.165972222225</v>
      </c>
    </row>
    <row r="1482" spans="1:20" ht="43.2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8">
        <f t="shared" si="143"/>
        <v>41481.708333333336</v>
      </c>
    </row>
    <row r="1483" spans="1:20" ht="43.2">
      <c r="A1483">
        <v>1157</v>
      </c>
      <c r="B1483" s="3" t="s">
        <v>1158</v>
      </c>
      <c r="C1483" s="3" t="s">
        <v>5267</v>
      </c>
      <c r="D1483">
        <v>10000</v>
      </c>
      <c r="E1483">
        <v>151</v>
      </c>
      <c r="F1483" t="s">
        <v>8221</v>
      </c>
      <c r="G1483" t="s">
        <v>8224</v>
      </c>
      <c r="H1483" t="s">
        <v>8246</v>
      </c>
      <c r="I1483">
        <v>1417795480</v>
      </c>
      <c r="J1483">
        <v>1412607880</v>
      </c>
      <c r="K1483" t="b">
        <v>0</v>
      </c>
      <c r="L1483">
        <v>3</v>
      </c>
      <c r="M1483" t="b">
        <v>0</v>
      </c>
      <c r="N1483" t="s">
        <v>8284</v>
      </c>
      <c r="O1483" s="6">
        <f t="shared" si="138"/>
        <v>0.02</v>
      </c>
      <c r="P1483">
        <f t="shared" si="139"/>
        <v>50.33</v>
      </c>
      <c r="Q1483" t="str">
        <f t="shared" si="140"/>
        <v>food</v>
      </c>
      <c r="R1483" t="str">
        <f t="shared" si="141"/>
        <v>food trucks</v>
      </c>
      <c r="S1483" s="9">
        <f t="shared" si="142"/>
        <v>41918.628240740742</v>
      </c>
      <c r="T1483" s="8">
        <f t="shared" si="143"/>
        <v>41978.669907407406</v>
      </c>
    </row>
    <row r="1484" spans="1:20" ht="43.2">
      <c r="A1484">
        <v>1167</v>
      </c>
      <c r="B1484" s="3" t="s">
        <v>1168</v>
      </c>
      <c r="C1484" s="3" t="s">
        <v>5277</v>
      </c>
      <c r="D1484">
        <v>60000</v>
      </c>
      <c r="E1484">
        <v>979</v>
      </c>
      <c r="F1484" t="s">
        <v>8221</v>
      </c>
      <c r="G1484" t="s">
        <v>8224</v>
      </c>
      <c r="H1484" t="s">
        <v>8246</v>
      </c>
      <c r="I1484">
        <v>1410543495</v>
      </c>
      <c r="J1484">
        <v>1407865095</v>
      </c>
      <c r="K1484" t="b">
        <v>0</v>
      </c>
      <c r="L1484">
        <v>16</v>
      </c>
      <c r="M1484" t="b">
        <v>0</v>
      </c>
      <c r="N1484" t="s">
        <v>8284</v>
      </c>
      <c r="O1484" s="6">
        <f t="shared" si="138"/>
        <v>0.02</v>
      </c>
      <c r="P1484">
        <f t="shared" si="139"/>
        <v>61.19</v>
      </c>
      <c r="Q1484" t="str">
        <f t="shared" si="140"/>
        <v>food</v>
      </c>
      <c r="R1484" t="str">
        <f t="shared" si="141"/>
        <v>food trucks</v>
      </c>
      <c r="S1484" s="9">
        <f t="shared" si="142"/>
        <v>41863.734895833331</v>
      </c>
      <c r="T1484" s="8">
        <f t="shared" si="143"/>
        <v>41894.734895833331</v>
      </c>
    </row>
    <row r="1485" spans="1:20" ht="43.2">
      <c r="A1485">
        <v>1325</v>
      </c>
      <c r="B1485" s="3" t="s">
        <v>1326</v>
      </c>
      <c r="C1485" s="3" t="s">
        <v>5435</v>
      </c>
      <c r="D1485">
        <v>20000</v>
      </c>
      <c r="E1485">
        <v>486</v>
      </c>
      <c r="F1485" t="s">
        <v>8220</v>
      </c>
      <c r="G1485" t="s">
        <v>8224</v>
      </c>
      <c r="H1485" t="s">
        <v>8246</v>
      </c>
      <c r="I1485">
        <v>1483063435</v>
      </c>
      <c r="J1485">
        <v>1480471435</v>
      </c>
      <c r="K1485" t="b">
        <v>0</v>
      </c>
      <c r="L1485">
        <v>8</v>
      </c>
      <c r="M1485" t="b">
        <v>0</v>
      </c>
      <c r="N1485" t="s">
        <v>8273</v>
      </c>
      <c r="O1485" s="6">
        <f t="shared" si="138"/>
        <v>0.02</v>
      </c>
      <c r="P1485">
        <f t="shared" si="139"/>
        <v>60.75</v>
      </c>
      <c r="Q1485" t="str">
        <f t="shared" si="140"/>
        <v>technology</v>
      </c>
      <c r="R1485" t="str">
        <f t="shared" si="141"/>
        <v>wearables</v>
      </c>
      <c r="S1485" s="9">
        <f t="shared" si="142"/>
        <v>42704.086053240739</v>
      </c>
      <c r="T1485" s="8">
        <f t="shared" si="143"/>
        <v>42734.086053240739</v>
      </c>
    </row>
    <row r="1486" spans="1:20" ht="43.2">
      <c r="A1486">
        <v>1328</v>
      </c>
      <c r="B1486" s="3" t="s">
        <v>1329</v>
      </c>
      <c r="C1486" s="3" t="s">
        <v>5438</v>
      </c>
      <c r="D1486">
        <v>75000</v>
      </c>
      <c r="E1486">
        <v>1748</v>
      </c>
      <c r="F1486" t="s">
        <v>8220</v>
      </c>
      <c r="G1486" t="s">
        <v>8224</v>
      </c>
      <c r="H1486" t="s">
        <v>8246</v>
      </c>
      <c r="I1486">
        <v>1476458734</v>
      </c>
      <c r="J1486">
        <v>1472570734</v>
      </c>
      <c r="K1486" t="b">
        <v>0</v>
      </c>
      <c r="L1486">
        <v>15</v>
      </c>
      <c r="M1486" t="b">
        <v>0</v>
      </c>
      <c r="N1486" t="s">
        <v>8273</v>
      </c>
      <c r="O1486" s="6">
        <f t="shared" si="138"/>
        <v>0.02</v>
      </c>
      <c r="P1486">
        <f t="shared" si="139"/>
        <v>116.53</v>
      </c>
      <c r="Q1486" t="str">
        <f t="shared" si="140"/>
        <v>technology</v>
      </c>
      <c r="R1486" t="str">
        <f t="shared" si="141"/>
        <v>wearables</v>
      </c>
      <c r="S1486" s="9">
        <f t="shared" si="142"/>
        <v>42612.642754629633</v>
      </c>
      <c r="T1486" s="8">
        <f t="shared" si="143"/>
        <v>42657.642754629633</v>
      </c>
    </row>
    <row r="1487" spans="1:20" ht="43.2">
      <c r="A1487">
        <v>1404</v>
      </c>
      <c r="B1487" s="3" t="s">
        <v>1405</v>
      </c>
      <c r="C1487" s="3" t="s">
        <v>5514</v>
      </c>
      <c r="D1487">
        <v>14500</v>
      </c>
      <c r="E1487">
        <v>241</v>
      </c>
      <c r="F1487" t="s">
        <v>8221</v>
      </c>
      <c r="G1487" t="s">
        <v>8225</v>
      </c>
      <c r="H1487" t="s">
        <v>8247</v>
      </c>
      <c r="I1487">
        <v>1424607285</v>
      </c>
      <c r="J1487">
        <v>1422447285</v>
      </c>
      <c r="K1487" t="b">
        <v>1</v>
      </c>
      <c r="L1487">
        <v>5</v>
      </c>
      <c r="M1487" t="b">
        <v>0</v>
      </c>
      <c r="N1487" t="s">
        <v>8287</v>
      </c>
      <c r="O1487" s="6">
        <f t="shared" si="138"/>
        <v>0.02</v>
      </c>
      <c r="P1487">
        <f t="shared" si="139"/>
        <v>48.2</v>
      </c>
      <c r="Q1487" t="str">
        <f t="shared" si="140"/>
        <v>publishing</v>
      </c>
      <c r="R1487" t="str">
        <f t="shared" si="141"/>
        <v>translations</v>
      </c>
      <c r="S1487" s="9">
        <f t="shared" si="142"/>
        <v>42032.510243055556</v>
      </c>
      <c r="T1487" s="8">
        <f t="shared" si="143"/>
        <v>42057.510243055556</v>
      </c>
    </row>
    <row r="1488" spans="1:20" ht="43.2">
      <c r="A1488">
        <v>1481</v>
      </c>
      <c r="B1488" s="3" t="s">
        <v>1482</v>
      </c>
      <c r="C1488" s="3" t="s">
        <v>5591</v>
      </c>
      <c r="D1488">
        <v>5000</v>
      </c>
      <c r="E1488">
        <v>105</v>
      </c>
      <c r="F1488" t="s">
        <v>8221</v>
      </c>
      <c r="G1488" t="s">
        <v>8229</v>
      </c>
      <c r="H1488" t="s">
        <v>8251</v>
      </c>
      <c r="I1488">
        <v>1383430145</v>
      </c>
      <c r="J1488">
        <v>1380838145</v>
      </c>
      <c r="K1488" t="b">
        <v>0</v>
      </c>
      <c r="L1488">
        <v>6</v>
      </c>
      <c r="M1488" t="b">
        <v>0</v>
      </c>
      <c r="N1488" t="s">
        <v>8275</v>
      </c>
      <c r="O1488" s="6">
        <f t="shared" si="138"/>
        <v>0.02</v>
      </c>
      <c r="P1488">
        <f t="shared" si="139"/>
        <v>17.5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41550.922974537039</v>
      </c>
      <c r="T1488" s="8">
        <f t="shared" si="143"/>
        <v>41580.922974537039</v>
      </c>
    </row>
    <row r="1489" spans="1:20" ht="43.2">
      <c r="A1489">
        <v>1485</v>
      </c>
      <c r="B1489" s="3" t="s">
        <v>1486</v>
      </c>
      <c r="C1489" s="3" t="s">
        <v>5595</v>
      </c>
      <c r="D1489">
        <v>6700</v>
      </c>
      <c r="E1489">
        <v>150</v>
      </c>
      <c r="F1489" t="s">
        <v>8221</v>
      </c>
      <c r="G1489" t="s">
        <v>8224</v>
      </c>
      <c r="H1489" t="s">
        <v>8246</v>
      </c>
      <c r="I1489">
        <v>1434827173</v>
      </c>
      <c r="J1489">
        <v>1430939173</v>
      </c>
      <c r="K1489" t="b">
        <v>0</v>
      </c>
      <c r="L1489">
        <v>3</v>
      </c>
      <c r="M1489" t="b">
        <v>0</v>
      </c>
      <c r="N1489" t="s">
        <v>8275</v>
      </c>
      <c r="O1489" s="6">
        <f t="shared" si="138"/>
        <v>0.02</v>
      </c>
      <c r="P1489">
        <f t="shared" si="139"/>
        <v>50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42130.795983796299</v>
      </c>
      <c r="T1489" s="8">
        <f t="shared" si="143"/>
        <v>42175.795983796299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0.02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8">
        <f t="shared" si="143"/>
        <v>41644.563194444447</v>
      </c>
    </row>
    <row r="1491" spans="1:20" ht="43.2">
      <c r="A1491">
        <v>1498</v>
      </c>
      <c r="B1491" s="3" t="s">
        <v>1499</v>
      </c>
      <c r="C1491" s="3" t="s">
        <v>5608</v>
      </c>
      <c r="D1491">
        <v>3000</v>
      </c>
      <c r="E1491">
        <v>57</v>
      </c>
      <c r="F1491" t="s">
        <v>8221</v>
      </c>
      <c r="G1491" t="s">
        <v>8224</v>
      </c>
      <c r="H1491" t="s">
        <v>8246</v>
      </c>
      <c r="I1491">
        <v>1409787378</v>
      </c>
      <c r="J1491">
        <v>1405899378</v>
      </c>
      <c r="K1491" t="b">
        <v>0</v>
      </c>
      <c r="L1491">
        <v>3</v>
      </c>
      <c r="M1491" t="b">
        <v>0</v>
      </c>
      <c r="N1491" t="s">
        <v>8275</v>
      </c>
      <c r="O1491" s="6">
        <f t="shared" si="138"/>
        <v>0.02</v>
      </c>
      <c r="P1491">
        <f t="shared" si="139"/>
        <v>19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41840.983541666668</v>
      </c>
      <c r="T1491" s="8">
        <f t="shared" si="143"/>
        <v>41885.983541666668</v>
      </c>
    </row>
    <row r="1492" spans="1:20" ht="43.2">
      <c r="A1492">
        <v>1573</v>
      </c>
      <c r="B1492" s="3" t="s">
        <v>1574</v>
      </c>
      <c r="C1492" s="3" t="s">
        <v>5683</v>
      </c>
      <c r="D1492">
        <v>9000</v>
      </c>
      <c r="E1492">
        <v>223</v>
      </c>
      <c r="F1492" t="s">
        <v>8220</v>
      </c>
      <c r="G1492" t="s">
        <v>8229</v>
      </c>
      <c r="H1492" t="s">
        <v>8251</v>
      </c>
      <c r="I1492">
        <v>1491019140</v>
      </c>
      <c r="J1492">
        <v>1487548802</v>
      </c>
      <c r="K1492" t="b">
        <v>0</v>
      </c>
      <c r="L1492">
        <v>3</v>
      </c>
      <c r="M1492" t="b">
        <v>0</v>
      </c>
      <c r="N1492" t="s">
        <v>8290</v>
      </c>
      <c r="O1492" s="6">
        <f t="shared" si="138"/>
        <v>0.02</v>
      </c>
      <c r="P1492">
        <f t="shared" si="139"/>
        <v>74.33</v>
      </c>
      <c r="Q1492" t="str">
        <f t="shared" si="140"/>
        <v>publishing</v>
      </c>
      <c r="R1492" t="str">
        <f t="shared" si="141"/>
        <v>art books</v>
      </c>
      <c r="S1492" s="9">
        <f t="shared" si="142"/>
        <v>42786.000023148154</v>
      </c>
      <c r="T1492" s="8">
        <f t="shared" si="143"/>
        <v>42826.165972222225</v>
      </c>
    </row>
    <row r="1493" spans="1:20">
      <c r="A1493">
        <v>1590</v>
      </c>
      <c r="B1493" s="3" t="s">
        <v>1591</v>
      </c>
      <c r="C1493" s="3" t="s">
        <v>5700</v>
      </c>
      <c r="D1493">
        <v>60000</v>
      </c>
      <c r="E1493">
        <v>1020</v>
      </c>
      <c r="F1493" t="s">
        <v>8221</v>
      </c>
      <c r="G1493" t="s">
        <v>8237</v>
      </c>
      <c r="H1493" t="s">
        <v>8249</v>
      </c>
      <c r="I1493">
        <v>1443040464</v>
      </c>
      <c r="J1493">
        <v>1440448464</v>
      </c>
      <c r="K1493" t="b">
        <v>0</v>
      </c>
      <c r="L1493">
        <v>2</v>
      </c>
      <c r="M1493" t="b">
        <v>0</v>
      </c>
      <c r="N1493" t="s">
        <v>8291</v>
      </c>
      <c r="O1493" s="6">
        <f t="shared" si="138"/>
        <v>0.02</v>
      </c>
      <c r="P1493">
        <f t="shared" si="139"/>
        <v>510</v>
      </c>
      <c r="Q1493" t="str">
        <f t="shared" si="140"/>
        <v>photography</v>
      </c>
      <c r="R1493" t="str">
        <f t="shared" si="141"/>
        <v>places</v>
      </c>
      <c r="S1493" s="9">
        <f t="shared" si="142"/>
        <v>42240.857222222221</v>
      </c>
      <c r="T1493" s="8">
        <f t="shared" si="143"/>
        <v>42270.857222222221</v>
      </c>
    </row>
    <row r="1494" spans="1:20" ht="43.2">
      <c r="A1494">
        <v>1596</v>
      </c>
      <c r="B1494" s="3" t="s">
        <v>1597</v>
      </c>
      <c r="C1494" s="3" t="s">
        <v>5706</v>
      </c>
      <c r="D1494">
        <v>3250</v>
      </c>
      <c r="E1494">
        <v>75</v>
      </c>
      <c r="F1494" t="s">
        <v>8221</v>
      </c>
      <c r="G1494" t="s">
        <v>8225</v>
      </c>
      <c r="H1494" t="s">
        <v>8247</v>
      </c>
      <c r="I1494">
        <v>1418469569</v>
      </c>
      <c r="J1494">
        <v>1414577969</v>
      </c>
      <c r="K1494" t="b">
        <v>0</v>
      </c>
      <c r="L1494">
        <v>3</v>
      </c>
      <c r="M1494" t="b">
        <v>0</v>
      </c>
      <c r="N1494" t="s">
        <v>8291</v>
      </c>
      <c r="O1494" s="6">
        <f t="shared" si="138"/>
        <v>0.02</v>
      </c>
      <c r="P1494">
        <f t="shared" si="139"/>
        <v>25</v>
      </c>
      <c r="Q1494" t="str">
        <f t="shared" si="140"/>
        <v>photography</v>
      </c>
      <c r="R1494" t="str">
        <f t="shared" si="141"/>
        <v>places</v>
      </c>
      <c r="S1494" s="9">
        <f t="shared" si="142"/>
        <v>41941.430196759262</v>
      </c>
      <c r="T1494" s="8">
        <f t="shared" si="143"/>
        <v>41986.471863425926</v>
      </c>
    </row>
    <row r="1495" spans="1:20" ht="57.6">
      <c r="A1495">
        <v>1713</v>
      </c>
      <c r="B1495" s="3" t="s">
        <v>1714</v>
      </c>
      <c r="C1495" s="3" t="s">
        <v>5823</v>
      </c>
      <c r="D1495">
        <v>3000</v>
      </c>
      <c r="E1495">
        <v>50</v>
      </c>
      <c r="F1495" t="s">
        <v>8221</v>
      </c>
      <c r="G1495" t="s">
        <v>8224</v>
      </c>
      <c r="H1495" t="s">
        <v>8246</v>
      </c>
      <c r="I1495">
        <v>1412536412</v>
      </c>
      <c r="J1495">
        <v>1409944412</v>
      </c>
      <c r="K1495" t="b">
        <v>0</v>
      </c>
      <c r="L1495">
        <v>1</v>
      </c>
      <c r="M1495" t="b">
        <v>0</v>
      </c>
      <c r="N1495" t="s">
        <v>8293</v>
      </c>
      <c r="O1495" s="6">
        <f t="shared" si="138"/>
        <v>0.02</v>
      </c>
      <c r="P1495">
        <f t="shared" si="139"/>
        <v>50</v>
      </c>
      <c r="Q1495" t="str">
        <f t="shared" si="140"/>
        <v>music</v>
      </c>
      <c r="R1495" t="str">
        <f t="shared" si="141"/>
        <v>faith</v>
      </c>
      <c r="S1495" s="9">
        <f t="shared" si="142"/>
        <v>41887.801064814819</v>
      </c>
      <c r="T1495" s="8">
        <f t="shared" si="143"/>
        <v>41917.801064814819</v>
      </c>
    </row>
    <row r="1496" spans="1:20" ht="43.2">
      <c r="A1496">
        <v>1778</v>
      </c>
      <c r="B1496" s="3" t="s">
        <v>1779</v>
      </c>
      <c r="C1496" s="3" t="s">
        <v>5888</v>
      </c>
      <c r="D1496">
        <v>50000</v>
      </c>
      <c r="E1496">
        <v>995</v>
      </c>
      <c r="F1496" t="s">
        <v>8221</v>
      </c>
      <c r="G1496" t="s">
        <v>8224</v>
      </c>
      <c r="H1496" t="s">
        <v>8246</v>
      </c>
      <c r="I1496">
        <v>1427485395</v>
      </c>
      <c r="J1496">
        <v>1423600995</v>
      </c>
      <c r="K1496" t="b">
        <v>1</v>
      </c>
      <c r="L1496">
        <v>15</v>
      </c>
      <c r="M1496" t="b">
        <v>0</v>
      </c>
      <c r="N1496" t="s">
        <v>8285</v>
      </c>
      <c r="O1496" s="6">
        <f t="shared" si="138"/>
        <v>0.02</v>
      </c>
      <c r="P1496">
        <f t="shared" si="139"/>
        <v>66.33</v>
      </c>
      <c r="Q1496" t="str">
        <f t="shared" si="140"/>
        <v>photography</v>
      </c>
      <c r="R1496" t="str">
        <f t="shared" si="141"/>
        <v>photobooks</v>
      </c>
      <c r="S1496" s="9">
        <f t="shared" si="142"/>
        <v>42045.86336805555</v>
      </c>
      <c r="T1496" s="8">
        <f t="shared" si="143"/>
        <v>42090.821701388893</v>
      </c>
    </row>
    <row r="1497" spans="1:20" ht="28.8">
      <c r="A1497">
        <v>1799</v>
      </c>
      <c r="B1497" s="3" t="s">
        <v>1800</v>
      </c>
      <c r="C1497" s="3" t="s">
        <v>5909</v>
      </c>
      <c r="D1497">
        <v>4000</v>
      </c>
      <c r="E1497">
        <v>69.83</v>
      </c>
      <c r="F1497" t="s">
        <v>8221</v>
      </c>
      <c r="G1497" t="s">
        <v>8225</v>
      </c>
      <c r="H1497" t="s">
        <v>8247</v>
      </c>
      <c r="I1497">
        <v>1415740408</v>
      </c>
      <c r="J1497">
        <v>1414008808</v>
      </c>
      <c r="K1497" t="b">
        <v>1</v>
      </c>
      <c r="L1497">
        <v>6</v>
      </c>
      <c r="M1497" t="b">
        <v>0</v>
      </c>
      <c r="N1497" t="s">
        <v>8285</v>
      </c>
      <c r="O1497" s="6">
        <f t="shared" si="138"/>
        <v>0.02</v>
      </c>
      <c r="P1497">
        <f t="shared" si="139"/>
        <v>11.64</v>
      </c>
      <c r="Q1497" t="str">
        <f t="shared" si="140"/>
        <v>photography</v>
      </c>
      <c r="R1497" t="str">
        <f t="shared" si="141"/>
        <v>photobooks</v>
      </c>
      <c r="S1497" s="9">
        <f t="shared" si="142"/>
        <v>41934.842685185184</v>
      </c>
      <c r="T1497" s="8">
        <f t="shared" si="143"/>
        <v>41954.884351851855</v>
      </c>
    </row>
    <row r="1498" spans="1:20" ht="43.2">
      <c r="A1498">
        <v>1816</v>
      </c>
      <c r="B1498" s="3" t="s">
        <v>1817</v>
      </c>
      <c r="C1498" s="3" t="s">
        <v>5926</v>
      </c>
      <c r="D1498">
        <v>25000</v>
      </c>
      <c r="E1498">
        <v>509</v>
      </c>
      <c r="F1498" t="s">
        <v>8221</v>
      </c>
      <c r="G1498" t="s">
        <v>8240</v>
      </c>
      <c r="H1498" t="s">
        <v>8257</v>
      </c>
      <c r="I1498">
        <v>1469473200</v>
      </c>
      <c r="J1498">
        <v>1467061303</v>
      </c>
      <c r="K1498" t="b">
        <v>0</v>
      </c>
      <c r="L1498">
        <v>6</v>
      </c>
      <c r="M1498" t="b">
        <v>0</v>
      </c>
      <c r="N1498" t="s">
        <v>8285</v>
      </c>
      <c r="O1498" s="6">
        <f t="shared" si="138"/>
        <v>0.02</v>
      </c>
      <c r="P1498">
        <f t="shared" si="139"/>
        <v>84.83</v>
      </c>
      <c r="Q1498" t="str">
        <f t="shared" si="140"/>
        <v>photography</v>
      </c>
      <c r="R1498" t="str">
        <f t="shared" si="141"/>
        <v>photobooks</v>
      </c>
      <c r="S1498" s="9">
        <f t="shared" si="142"/>
        <v>42548.876192129625</v>
      </c>
      <c r="T1498" s="8">
        <f t="shared" si="143"/>
        <v>42576.791666666672</v>
      </c>
    </row>
    <row r="1499" spans="1:20" ht="43.2">
      <c r="A1499">
        <v>1819</v>
      </c>
      <c r="B1499" s="3" t="s">
        <v>1820</v>
      </c>
      <c r="C1499" s="3" t="s">
        <v>5929</v>
      </c>
      <c r="D1499">
        <v>1200</v>
      </c>
      <c r="E1499">
        <v>25</v>
      </c>
      <c r="F1499" t="s">
        <v>8221</v>
      </c>
      <c r="G1499" t="s">
        <v>8224</v>
      </c>
      <c r="H1499" t="s">
        <v>8246</v>
      </c>
      <c r="I1499">
        <v>1406743396</v>
      </c>
      <c r="J1499">
        <v>1404151396</v>
      </c>
      <c r="K1499" t="b">
        <v>0</v>
      </c>
      <c r="L1499">
        <v>4</v>
      </c>
      <c r="M1499" t="b">
        <v>0</v>
      </c>
      <c r="N1499" t="s">
        <v>8285</v>
      </c>
      <c r="O1499" s="6">
        <f t="shared" si="138"/>
        <v>0.02</v>
      </c>
      <c r="P1499">
        <f t="shared" si="139"/>
        <v>6.25</v>
      </c>
      <c r="Q1499" t="str">
        <f t="shared" si="140"/>
        <v>photography</v>
      </c>
      <c r="R1499" t="str">
        <f t="shared" si="141"/>
        <v>photobooks</v>
      </c>
      <c r="S1499" s="9">
        <f t="shared" si="142"/>
        <v>41820.752268518518</v>
      </c>
      <c r="T1499" s="8">
        <f t="shared" si="143"/>
        <v>41850.752268518518</v>
      </c>
    </row>
    <row r="1500" spans="1:20" ht="43.2">
      <c r="A1500">
        <v>1908</v>
      </c>
      <c r="B1500" s="3" t="s">
        <v>1909</v>
      </c>
      <c r="C1500" s="3" t="s">
        <v>6018</v>
      </c>
      <c r="D1500">
        <v>25000</v>
      </c>
      <c r="E1500">
        <v>433</v>
      </c>
      <c r="F1500" t="s">
        <v>8221</v>
      </c>
      <c r="G1500" t="s">
        <v>8224</v>
      </c>
      <c r="H1500" t="s">
        <v>8246</v>
      </c>
      <c r="I1500">
        <v>1483048900</v>
      </c>
      <c r="J1500">
        <v>1480456900</v>
      </c>
      <c r="K1500" t="b">
        <v>0</v>
      </c>
      <c r="L1500">
        <v>4</v>
      </c>
      <c r="M1500" t="b">
        <v>0</v>
      </c>
      <c r="N1500" t="s">
        <v>8294</v>
      </c>
      <c r="O1500" s="6">
        <f t="shared" si="138"/>
        <v>0.02</v>
      </c>
      <c r="P1500">
        <f t="shared" si="139"/>
        <v>108.25</v>
      </c>
      <c r="Q1500" t="str">
        <f t="shared" si="140"/>
        <v>technology</v>
      </c>
      <c r="R1500" t="str">
        <f t="shared" si="141"/>
        <v>gadgets</v>
      </c>
      <c r="S1500" s="9">
        <f t="shared" si="142"/>
        <v>42703.917824074073</v>
      </c>
      <c r="T1500" s="8">
        <f t="shared" si="143"/>
        <v>42733.917824074073</v>
      </c>
    </row>
    <row r="1501" spans="1:20" ht="43.2">
      <c r="A1501">
        <v>1915</v>
      </c>
      <c r="B1501" s="3" t="s">
        <v>1916</v>
      </c>
      <c r="C1501" s="3" t="s">
        <v>6025</v>
      </c>
      <c r="D1501">
        <v>500</v>
      </c>
      <c r="E1501">
        <v>8</v>
      </c>
      <c r="F1501" t="s">
        <v>8221</v>
      </c>
      <c r="G1501" t="s">
        <v>8224</v>
      </c>
      <c r="H1501" t="s">
        <v>8246</v>
      </c>
      <c r="I1501">
        <v>1409620222</v>
      </c>
      <c r="J1501">
        <v>1407892222</v>
      </c>
      <c r="K1501" t="b">
        <v>0</v>
      </c>
      <c r="L1501">
        <v>4</v>
      </c>
      <c r="M1501" t="b">
        <v>0</v>
      </c>
      <c r="N1501" t="s">
        <v>8294</v>
      </c>
      <c r="O1501" s="6">
        <f t="shared" si="138"/>
        <v>0.02</v>
      </c>
      <c r="P1501">
        <f t="shared" si="139"/>
        <v>2</v>
      </c>
      <c r="Q1501" t="str">
        <f t="shared" si="140"/>
        <v>technology</v>
      </c>
      <c r="R1501" t="str">
        <f t="shared" si="141"/>
        <v>gadgets</v>
      </c>
      <c r="S1501" s="9">
        <f t="shared" si="142"/>
        <v>41864.04886574074</v>
      </c>
      <c r="T1501" s="8">
        <f t="shared" si="143"/>
        <v>41884.04886574074</v>
      </c>
    </row>
    <row r="1502" spans="1:20" ht="43.2">
      <c r="A1502">
        <v>2132</v>
      </c>
      <c r="B1502" s="3" t="s">
        <v>2133</v>
      </c>
      <c r="C1502" s="3" t="s">
        <v>6242</v>
      </c>
      <c r="D1502">
        <v>100000</v>
      </c>
      <c r="E1502">
        <v>2112.9899999999998</v>
      </c>
      <c r="F1502" t="s">
        <v>8221</v>
      </c>
      <c r="G1502" t="s">
        <v>8224</v>
      </c>
      <c r="H1502" t="s">
        <v>8246</v>
      </c>
      <c r="I1502">
        <v>1391427692</v>
      </c>
      <c r="J1502">
        <v>1388835692</v>
      </c>
      <c r="K1502" t="b">
        <v>0</v>
      </c>
      <c r="L1502">
        <v>99</v>
      </c>
      <c r="M1502" t="b">
        <v>0</v>
      </c>
      <c r="N1502" t="s">
        <v>8282</v>
      </c>
      <c r="O1502" s="6">
        <f t="shared" si="138"/>
        <v>0.02</v>
      </c>
      <c r="P1502">
        <f t="shared" si="139"/>
        <v>21.34</v>
      </c>
      <c r="Q1502" t="str">
        <f t="shared" si="140"/>
        <v>games</v>
      </c>
      <c r="R1502" t="str">
        <f t="shared" si="141"/>
        <v>video games</v>
      </c>
      <c r="S1502" s="9">
        <f t="shared" si="142"/>
        <v>41643.487175925926</v>
      </c>
      <c r="T1502" s="8">
        <f t="shared" si="143"/>
        <v>41673.487175925926</v>
      </c>
    </row>
    <row r="1503" spans="1:20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8">
        <f t="shared" si="143"/>
        <v>42193.583599537036</v>
      </c>
    </row>
    <row r="1504" spans="1:20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8">
        <f t="shared" si="143"/>
        <v>42454.916666666672</v>
      </c>
    </row>
    <row r="1505" spans="1:20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8">
        <f t="shared" si="143"/>
        <v>42666.347233796296</v>
      </c>
    </row>
    <row r="1506" spans="1:20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8">
        <f t="shared" si="143"/>
        <v>41800.356249999997</v>
      </c>
    </row>
    <row r="1507" spans="1:20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8">
        <f t="shared" si="143"/>
        <v>42451.834027777775</v>
      </c>
    </row>
    <row r="1508" spans="1:20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1.1100000000000001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8">
        <f t="shared" si="143"/>
        <v>41844.785925925928</v>
      </c>
    </row>
    <row r="1509" spans="1:20" ht="57.6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8">
        <f t="shared" si="143"/>
        <v>40313.340277777781</v>
      </c>
    </row>
    <row r="1510" spans="1:20" ht="43.2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1.1100000000000001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8">
        <f t="shared" si="143"/>
        <v>41817.614363425928</v>
      </c>
    </row>
    <row r="1511" spans="1:20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8">
        <f t="shared" si="143"/>
        <v>42780.957638888889</v>
      </c>
    </row>
    <row r="1512" spans="1:20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8">
        <f t="shared" si="143"/>
        <v>41839.385162037041</v>
      </c>
    </row>
    <row r="1513" spans="1:20" ht="57.6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1.1200000000000001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8">
        <f t="shared" si="143"/>
        <v>42326.625046296293</v>
      </c>
    </row>
    <row r="1514" spans="1:20" ht="43.2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8">
        <f t="shared" si="143"/>
        <v>42771.684479166666</v>
      </c>
    </row>
    <row r="1515" spans="1:20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8">
        <f t="shared" si="143"/>
        <v>41836.637337962966</v>
      </c>
    </row>
    <row r="1516" spans="1:20" ht="43.2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8">
        <f t="shared" si="143"/>
        <v>42274.597685185188</v>
      </c>
    </row>
    <row r="1517" spans="1:20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8">
        <f t="shared" si="143"/>
        <v>42445.211770833332</v>
      </c>
    </row>
    <row r="1518" spans="1:20" ht="43.2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1.0900000000000001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8">
        <f t="shared" si="143"/>
        <v>42649.583333333328</v>
      </c>
    </row>
    <row r="1519" spans="1:20" ht="43.2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8">
        <f t="shared" si="143"/>
        <v>41979.25</v>
      </c>
    </row>
    <row r="1520" spans="1:20" ht="28.8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2.0499999999999998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8">
        <f t="shared" si="143"/>
        <v>41790.8200462963</v>
      </c>
    </row>
    <row r="1521" spans="1:20" ht="43.2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8">
        <f t="shared" si="143"/>
        <v>41810.915972222225</v>
      </c>
    </row>
    <row r="1522" spans="1:20" ht="28.8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8">
        <f t="shared" si="143"/>
        <v>41992.166666666672</v>
      </c>
    </row>
    <row r="1523" spans="1:20" ht="43.2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8">
        <f t="shared" si="143"/>
        <v>42528.167719907404</v>
      </c>
    </row>
    <row r="1524" spans="1:20" ht="57.6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8">
        <f t="shared" si="143"/>
        <v>41929.830312500002</v>
      </c>
    </row>
    <row r="1525" spans="1:20" ht="43.2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8">
        <f t="shared" si="143"/>
        <v>41996</v>
      </c>
    </row>
    <row r="1526" spans="1:20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8">
        <f t="shared" si="143"/>
        <v>42786.501041666663</v>
      </c>
    </row>
    <row r="1527" spans="1:20" ht="43.2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8">
        <f t="shared" si="143"/>
        <v>42600.702986111108</v>
      </c>
    </row>
    <row r="1528" spans="1:20" ht="43.2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8">
        <f t="shared" si="143"/>
        <v>42388.276006944448</v>
      </c>
    </row>
    <row r="1529" spans="1:20" ht="43.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1.1000000000000001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8">
        <f t="shared" si="143"/>
        <v>42808.558865740742</v>
      </c>
    </row>
    <row r="1530" spans="1:20" ht="28.8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ref="O1530:O1593" si="144">ROUND((E1530/D1530),2)</f>
        <v>2.82</v>
      </c>
      <c r="P1530">
        <f t="shared" ref="P1530:P1593" si="145">IF(L1530&gt;0,ROUND(E1530/L1530,2),0)</f>
        <v>52.79</v>
      </c>
      <c r="Q1530" t="str">
        <f t="shared" ref="Q1530:Q1593" si="146">LEFT(N1530, SEARCH("/",N1530,1)-1)</f>
        <v>photography</v>
      </c>
      <c r="R1530" t="str">
        <f t="shared" ref="R1530:R1593" si="147">RIGHT(N1530,LEN(N1530)-SEARCH("/",N1530,1))</f>
        <v>photobooks</v>
      </c>
      <c r="S1530" s="9">
        <f t="shared" ref="S1530:S1593" si="148">(J1530/86400)+DATE(1970,1,1)</f>
        <v>42736.732893518521</v>
      </c>
      <c r="T1530" s="8">
        <f t="shared" ref="T1530:T1593" si="149">(I1530/86400)+DATE(1970,1,1)</f>
        <v>42767</v>
      </c>
    </row>
    <row r="1531" spans="1:20" ht="28.8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4"/>
        <v>1.01</v>
      </c>
      <c r="P1531">
        <f t="shared" si="145"/>
        <v>135.66999999999999</v>
      </c>
      <c r="Q1531" t="str">
        <f t="shared" si="146"/>
        <v>photography</v>
      </c>
      <c r="R1531" t="str">
        <f t="shared" si="147"/>
        <v>photobooks</v>
      </c>
      <c r="S1531" s="9">
        <f t="shared" si="148"/>
        <v>42052.628703703704</v>
      </c>
      <c r="T1531" s="8">
        <f t="shared" si="149"/>
        <v>42082.587037037039</v>
      </c>
    </row>
    <row r="1532" spans="1:20" ht="57.6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4"/>
        <v>1.35</v>
      </c>
      <c r="P1532">
        <f t="shared" si="145"/>
        <v>53.99</v>
      </c>
      <c r="Q1532" t="str">
        <f t="shared" si="146"/>
        <v>photography</v>
      </c>
      <c r="R1532" t="str">
        <f t="shared" si="147"/>
        <v>photobooks</v>
      </c>
      <c r="S1532" s="9">
        <f t="shared" si="148"/>
        <v>42275.76730324074</v>
      </c>
      <c r="T1532" s="8">
        <f t="shared" si="149"/>
        <v>42300.76730324074</v>
      </c>
    </row>
    <row r="1533" spans="1:20" ht="57.6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4"/>
        <v>1.76</v>
      </c>
      <c r="P1533">
        <f t="shared" si="145"/>
        <v>56.64</v>
      </c>
      <c r="Q1533" t="str">
        <f t="shared" si="146"/>
        <v>photography</v>
      </c>
      <c r="R1533" t="str">
        <f t="shared" si="147"/>
        <v>photobooks</v>
      </c>
      <c r="S1533" s="9">
        <f t="shared" si="148"/>
        <v>41941.802384259259</v>
      </c>
      <c r="T1533" s="8">
        <f t="shared" si="149"/>
        <v>41974.125</v>
      </c>
    </row>
    <row r="1534" spans="1:20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4"/>
        <v>4.84</v>
      </c>
      <c r="P1534">
        <f t="shared" si="145"/>
        <v>82.32</v>
      </c>
      <c r="Q1534" t="str">
        <f t="shared" si="146"/>
        <v>photography</v>
      </c>
      <c r="R1534" t="str">
        <f t="shared" si="147"/>
        <v>photobooks</v>
      </c>
      <c r="S1534" s="9">
        <f t="shared" si="148"/>
        <v>42391.475289351853</v>
      </c>
      <c r="T1534" s="8">
        <f t="shared" si="149"/>
        <v>42415.625</v>
      </c>
    </row>
    <row r="1535" spans="1:20" ht="43.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4"/>
        <v>1.45</v>
      </c>
      <c r="P1535">
        <f t="shared" si="145"/>
        <v>88.26</v>
      </c>
      <c r="Q1535" t="str">
        <f t="shared" si="146"/>
        <v>photography</v>
      </c>
      <c r="R1535" t="str">
        <f t="shared" si="147"/>
        <v>photobooks</v>
      </c>
      <c r="S1535" s="9">
        <f t="shared" si="148"/>
        <v>42443.00204861111</v>
      </c>
      <c r="T1535" s="8">
        <f t="shared" si="149"/>
        <v>42492.165972222225</v>
      </c>
    </row>
    <row r="1536" spans="1:20" ht="43.2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4"/>
        <v>4.18</v>
      </c>
      <c r="P1536">
        <f t="shared" si="145"/>
        <v>84.91</v>
      </c>
      <c r="Q1536" t="str">
        <f t="shared" si="146"/>
        <v>photography</v>
      </c>
      <c r="R1536" t="str">
        <f t="shared" si="147"/>
        <v>photobooks</v>
      </c>
      <c r="S1536" s="9">
        <f t="shared" si="148"/>
        <v>42221.674328703702</v>
      </c>
      <c r="T1536" s="8">
        <f t="shared" si="149"/>
        <v>42251.674328703702</v>
      </c>
    </row>
    <row r="1537" spans="1:20" ht="43.2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4"/>
        <v>1.32</v>
      </c>
      <c r="P1537">
        <f t="shared" si="145"/>
        <v>48.15</v>
      </c>
      <c r="Q1537" t="str">
        <f t="shared" si="146"/>
        <v>photography</v>
      </c>
      <c r="R1537" t="str">
        <f t="shared" si="147"/>
        <v>photobooks</v>
      </c>
      <c r="S1537" s="9">
        <f t="shared" si="148"/>
        <v>42484.829062500001</v>
      </c>
      <c r="T1537" s="8">
        <f t="shared" si="149"/>
        <v>42513.916666666672</v>
      </c>
    </row>
    <row r="1538" spans="1:20" ht="57.6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4"/>
        <v>2.5</v>
      </c>
      <c r="P1538">
        <f t="shared" si="145"/>
        <v>66.02</v>
      </c>
      <c r="Q1538" t="str">
        <f t="shared" si="146"/>
        <v>photography</v>
      </c>
      <c r="R1538" t="str">
        <f t="shared" si="147"/>
        <v>photobooks</v>
      </c>
      <c r="S1538" s="9">
        <f t="shared" si="148"/>
        <v>42213.802199074074</v>
      </c>
      <c r="T1538" s="8">
        <f t="shared" si="149"/>
        <v>42243.802199074074</v>
      </c>
    </row>
    <row r="1539" spans="1:20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1.8</v>
      </c>
      <c r="P1539">
        <f t="shared" si="145"/>
        <v>96.38</v>
      </c>
      <c r="Q1539" t="str">
        <f t="shared" si="146"/>
        <v>photography</v>
      </c>
      <c r="R1539" t="str">
        <f t="shared" si="147"/>
        <v>photobooks</v>
      </c>
      <c r="S1539" s="9">
        <f t="shared" si="148"/>
        <v>42552.315127314811</v>
      </c>
      <c r="T1539" s="8">
        <f t="shared" si="149"/>
        <v>42588.75</v>
      </c>
    </row>
    <row r="1540" spans="1:20" ht="43.2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8">
        <f t="shared" si="149"/>
        <v>42026.782060185185</v>
      </c>
    </row>
    <row r="1541" spans="1:20" ht="43.2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8">
        <f t="shared" si="149"/>
        <v>42738.91920138889</v>
      </c>
    </row>
    <row r="1542" spans="1:20" ht="43.2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8">
        <f t="shared" si="149"/>
        <v>41969.052083333328</v>
      </c>
    </row>
    <row r="1543" spans="1:20" ht="43.2">
      <c r="A1543">
        <v>2133</v>
      </c>
      <c r="B1543" s="3" t="s">
        <v>2134</v>
      </c>
      <c r="C1543" s="3" t="s">
        <v>6243</v>
      </c>
      <c r="D1543">
        <v>1000</v>
      </c>
      <c r="E1543">
        <v>16</v>
      </c>
      <c r="F1543" t="s">
        <v>8221</v>
      </c>
      <c r="G1543" t="s">
        <v>8224</v>
      </c>
      <c r="H1543" t="s">
        <v>8246</v>
      </c>
      <c r="I1543">
        <v>1303628340</v>
      </c>
      <c r="J1543">
        <v>1300328399</v>
      </c>
      <c r="K1543" t="b">
        <v>0</v>
      </c>
      <c r="L1543">
        <v>3</v>
      </c>
      <c r="M1543" t="b">
        <v>0</v>
      </c>
      <c r="N1543" t="s">
        <v>8282</v>
      </c>
      <c r="O1543" s="6">
        <f t="shared" si="144"/>
        <v>0.02</v>
      </c>
      <c r="P1543">
        <f t="shared" si="145"/>
        <v>5.33</v>
      </c>
      <c r="Q1543" t="str">
        <f t="shared" si="146"/>
        <v>games</v>
      </c>
      <c r="R1543" t="str">
        <f t="shared" si="147"/>
        <v>video games</v>
      </c>
      <c r="S1543" s="9">
        <f t="shared" si="148"/>
        <v>40619.097210648149</v>
      </c>
      <c r="T1543" s="8">
        <f t="shared" si="149"/>
        <v>40657.290972222225</v>
      </c>
    </row>
    <row r="1544" spans="1:20" ht="43.2">
      <c r="A1544">
        <v>2134</v>
      </c>
      <c r="B1544" s="3" t="s">
        <v>2135</v>
      </c>
      <c r="C1544" s="3" t="s">
        <v>6244</v>
      </c>
      <c r="D1544">
        <v>6000</v>
      </c>
      <c r="E1544">
        <v>104</v>
      </c>
      <c r="F1544" t="s">
        <v>8221</v>
      </c>
      <c r="G1544" t="s">
        <v>8224</v>
      </c>
      <c r="H1544" t="s">
        <v>8246</v>
      </c>
      <c r="I1544">
        <v>1367097391</v>
      </c>
      <c r="J1544">
        <v>1364505391</v>
      </c>
      <c r="K1544" t="b">
        <v>0</v>
      </c>
      <c r="L1544">
        <v>3</v>
      </c>
      <c r="M1544" t="b">
        <v>0</v>
      </c>
      <c r="N1544" t="s">
        <v>8282</v>
      </c>
      <c r="O1544" s="6">
        <f t="shared" si="144"/>
        <v>0.02</v>
      </c>
      <c r="P1544">
        <f t="shared" si="145"/>
        <v>34.67</v>
      </c>
      <c r="Q1544" t="str">
        <f t="shared" si="146"/>
        <v>games</v>
      </c>
      <c r="R1544" t="str">
        <f t="shared" si="147"/>
        <v>video games</v>
      </c>
      <c r="S1544" s="9">
        <f t="shared" si="148"/>
        <v>41361.886469907404</v>
      </c>
      <c r="T1544" s="8">
        <f t="shared" si="149"/>
        <v>41391.886469907404</v>
      </c>
    </row>
    <row r="1545" spans="1:20" ht="43.2">
      <c r="A1545">
        <v>2144</v>
      </c>
      <c r="B1545" s="3" t="s">
        <v>2145</v>
      </c>
      <c r="C1545" s="3" t="s">
        <v>6254</v>
      </c>
      <c r="D1545">
        <v>35500</v>
      </c>
      <c r="E1545">
        <v>607</v>
      </c>
      <c r="F1545" t="s">
        <v>8221</v>
      </c>
      <c r="G1545" t="s">
        <v>8224</v>
      </c>
      <c r="H1545" t="s">
        <v>8246</v>
      </c>
      <c r="I1545">
        <v>1379164040</v>
      </c>
      <c r="J1545">
        <v>1376399240</v>
      </c>
      <c r="K1545" t="b">
        <v>0</v>
      </c>
      <c r="L1545">
        <v>24</v>
      </c>
      <c r="M1545" t="b">
        <v>0</v>
      </c>
      <c r="N1545" t="s">
        <v>8282</v>
      </c>
      <c r="O1545" s="6">
        <f t="shared" si="144"/>
        <v>0.02</v>
      </c>
      <c r="P1545">
        <f t="shared" si="145"/>
        <v>25.29</v>
      </c>
      <c r="Q1545" t="str">
        <f t="shared" si="146"/>
        <v>games</v>
      </c>
      <c r="R1545" t="str">
        <f t="shared" si="147"/>
        <v>video games</v>
      </c>
      <c r="S1545" s="9">
        <f t="shared" si="148"/>
        <v>41499.546759259261</v>
      </c>
      <c r="T1545" s="8">
        <f t="shared" si="149"/>
        <v>41531.546759259261</v>
      </c>
    </row>
    <row r="1546" spans="1:20" ht="43.2">
      <c r="A1546">
        <v>2148</v>
      </c>
      <c r="B1546" s="3" t="s">
        <v>2149</v>
      </c>
      <c r="C1546" s="3" t="s">
        <v>6258</v>
      </c>
      <c r="D1546">
        <v>100</v>
      </c>
      <c r="E1546">
        <v>2</v>
      </c>
      <c r="F1546" t="s">
        <v>8221</v>
      </c>
      <c r="G1546" t="s">
        <v>8225</v>
      </c>
      <c r="H1546" t="s">
        <v>8247</v>
      </c>
      <c r="I1546">
        <v>1427992582</v>
      </c>
      <c r="J1546">
        <v>1425404182</v>
      </c>
      <c r="K1546" t="b">
        <v>0</v>
      </c>
      <c r="L1546">
        <v>2</v>
      </c>
      <c r="M1546" t="b">
        <v>0</v>
      </c>
      <c r="N1546" t="s">
        <v>8282</v>
      </c>
      <c r="O1546" s="6">
        <f t="shared" si="144"/>
        <v>0.02</v>
      </c>
      <c r="P1546">
        <f t="shared" si="145"/>
        <v>1</v>
      </c>
      <c r="Q1546" t="str">
        <f t="shared" si="146"/>
        <v>games</v>
      </c>
      <c r="R1546" t="str">
        <f t="shared" si="147"/>
        <v>video games</v>
      </c>
      <c r="S1546" s="9">
        <f t="shared" si="148"/>
        <v>42066.733587962968</v>
      </c>
      <c r="T1546" s="8">
        <f t="shared" si="149"/>
        <v>42096.691921296297</v>
      </c>
    </row>
    <row r="1547" spans="1:20" ht="43.2">
      <c r="A1547">
        <v>2155</v>
      </c>
      <c r="B1547" s="3" t="s">
        <v>2156</v>
      </c>
      <c r="C1547" s="3" t="s">
        <v>6265</v>
      </c>
      <c r="D1547">
        <v>5000</v>
      </c>
      <c r="E1547">
        <v>115</v>
      </c>
      <c r="F1547" t="s">
        <v>8221</v>
      </c>
      <c r="G1547" t="s">
        <v>8225</v>
      </c>
      <c r="H1547" t="s">
        <v>8247</v>
      </c>
      <c r="I1547">
        <v>1459443385</v>
      </c>
      <c r="J1547">
        <v>1456854985</v>
      </c>
      <c r="K1547" t="b">
        <v>0</v>
      </c>
      <c r="L1547">
        <v>5</v>
      </c>
      <c r="M1547" t="b">
        <v>0</v>
      </c>
      <c r="N1547" t="s">
        <v>8282</v>
      </c>
      <c r="O1547" s="6">
        <f t="shared" si="144"/>
        <v>0.02</v>
      </c>
      <c r="P1547">
        <f t="shared" si="145"/>
        <v>23</v>
      </c>
      <c r="Q1547" t="str">
        <f t="shared" si="146"/>
        <v>games</v>
      </c>
      <c r="R1547" t="str">
        <f t="shared" si="147"/>
        <v>video games</v>
      </c>
      <c r="S1547" s="9">
        <f t="shared" si="148"/>
        <v>42430.747511574074</v>
      </c>
      <c r="T1547" s="8">
        <f t="shared" si="149"/>
        <v>42460.70584490741</v>
      </c>
    </row>
    <row r="1548" spans="1:20" ht="43.2">
      <c r="A1548">
        <v>2347</v>
      </c>
      <c r="B1548" s="3" t="s">
        <v>2348</v>
      </c>
      <c r="C1548" s="3" t="s">
        <v>6457</v>
      </c>
      <c r="D1548">
        <v>1000</v>
      </c>
      <c r="E1548">
        <v>15</v>
      </c>
      <c r="F1548" t="s">
        <v>8220</v>
      </c>
      <c r="G1548" t="s">
        <v>8224</v>
      </c>
      <c r="H1548" t="s">
        <v>8246</v>
      </c>
      <c r="I1548">
        <v>1472135676</v>
      </c>
      <c r="J1548">
        <v>1469543676</v>
      </c>
      <c r="K1548" t="b">
        <v>0</v>
      </c>
      <c r="L1548">
        <v>1</v>
      </c>
      <c r="M1548" t="b">
        <v>0</v>
      </c>
      <c r="N1548" t="s">
        <v>8272</v>
      </c>
      <c r="O1548" s="6">
        <f t="shared" si="144"/>
        <v>0.02</v>
      </c>
      <c r="P1548">
        <f t="shared" si="145"/>
        <v>15</v>
      </c>
      <c r="Q1548" t="str">
        <f t="shared" si="146"/>
        <v>technology</v>
      </c>
      <c r="R1548" t="str">
        <f t="shared" si="147"/>
        <v>web</v>
      </c>
      <c r="S1548" s="9">
        <f t="shared" si="148"/>
        <v>42577.607361111106</v>
      </c>
      <c r="T1548" s="8">
        <f t="shared" si="149"/>
        <v>42607.607361111106</v>
      </c>
    </row>
    <row r="1549" spans="1:20" ht="43.2">
      <c r="A1549">
        <v>2381</v>
      </c>
      <c r="B1549" s="3" t="s">
        <v>2382</v>
      </c>
      <c r="C1549" s="3" t="s">
        <v>6491</v>
      </c>
      <c r="D1549">
        <v>86350</v>
      </c>
      <c r="E1549">
        <v>1571</v>
      </c>
      <c r="F1549" t="s">
        <v>8220</v>
      </c>
      <c r="G1549" t="s">
        <v>8224</v>
      </c>
      <c r="H1549" t="s">
        <v>8246</v>
      </c>
      <c r="I1549">
        <v>1428704848</v>
      </c>
      <c r="J1549">
        <v>1426112848</v>
      </c>
      <c r="K1549" t="b">
        <v>0</v>
      </c>
      <c r="L1549">
        <v>7</v>
      </c>
      <c r="M1549" t="b">
        <v>0</v>
      </c>
      <c r="N1549" t="s">
        <v>8272</v>
      </c>
      <c r="O1549" s="6">
        <f t="shared" si="144"/>
        <v>0.02</v>
      </c>
      <c r="P1549">
        <f t="shared" si="145"/>
        <v>224.43</v>
      </c>
      <c r="Q1549" t="str">
        <f t="shared" si="146"/>
        <v>technology</v>
      </c>
      <c r="R1549" t="str">
        <f t="shared" si="147"/>
        <v>web</v>
      </c>
      <c r="S1549" s="9">
        <f t="shared" si="148"/>
        <v>42074.935740740737</v>
      </c>
      <c r="T1549" s="8">
        <f t="shared" si="149"/>
        <v>42104.935740740737</v>
      </c>
    </row>
    <row r="1550" spans="1:20" ht="43.2">
      <c r="A1550">
        <v>2409</v>
      </c>
      <c r="B1550" s="3" t="s">
        <v>2410</v>
      </c>
      <c r="C1550" s="3" t="s">
        <v>6519</v>
      </c>
      <c r="D1550">
        <v>25000</v>
      </c>
      <c r="E1550">
        <v>460</v>
      </c>
      <c r="F1550" t="s">
        <v>8221</v>
      </c>
      <c r="G1550" t="s">
        <v>8224</v>
      </c>
      <c r="H1550" t="s">
        <v>8246</v>
      </c>
      <c r="I1550">
        <v>1439931675</v>
      </c>
      <c r="J1550">
        <v>1437339675</v>
      </c>
      <c r="K1550" t="b">
        <v>0</v>
      </c>
      <c r="L1550">
        <v>6</v>
      </c>
      <c r="M1550" t="b">
        <v>0</v>
      </c>
      <c r="N1550" t="s">
        <v>8284</v>
      </c>
      <c r="O1550" s="6">
        <f t="shared" si="144"/>
        <v>0.02</v>
      </c>
      <c r="P1550">
        <f t="shared" si="145"/>
        <v>76.67</v>
      </c>
      <c r="Q1550" t="str">
        <f t="shared" si="146"/>
        <v>food</v>
      </c>
      <c r="R1550" t="str">
        <f t="shared" si="147"/>
        <v>food trucks</v>
      </c>
      <c r="S1550" s="9">
        <f t="shared" si="148"/>
        <v>42204.875868055555</v>
      </c>
      <c r="T1550" s="8">
        <f t="shared" si="149"/>
        <v>42234.875868055555</v>
      </c>
    </row>
    <row r="1551" spans="1:20" ht="43.2">
      <c r="A1551">
        <v>2514</v>
      </c>
      <c r="B1551" s="3" t="s">
        <v>2514</v>
      </c>
      <c r="C1551" s="3" t="s">
        <v>6624</v>
      </c>
      <c r="D1551">
        <v>12000</v>
      </c>
      <c r="E1551">
        <v>210</v>
      </c>
      <c r="F1551" t="s">
        <v>8221</v>
      </c>
      <c r="G1551" t="s">
        <v>8224</v>
      </c>
      <c r="H1551" t="s">
        <v>8246</v>
      </c>
      <c r="I1551">
        <v>1408526477</v>
      </c>
      <c r="J1551">
        <v>1407057677</v>
      </c>
      <c r="K1551" t="b">
        <v>0</v>
      </c>
      <c r="L1551">
        <v>4</v>
      </c>
      <c r="M1551" t="b">
        <v>0</v>
      </c>
      <c r="N1551" t="s">
        <v>8299</v>
      </c>
      <c r="O1551" s="6">
        <f t="shared" si="144"/>
        <v>0.02</v>
      </c>
      <c r="P1551">
        <f t="shared" si="145"/>
        <v>52.5</v>
      </c>
      <c r="Q1551" t="str">
        <f t="shared" si="146"/>
        <v>food</v>
      </c>
      <c r="R1551" t="str">
        <f t="shared" si="147"/>
        <v>restaurants</v>
      </c>
      <c r="S1551" s="9">
        <f t="shared" si="148"/>
        <v>41854.389780092592</v>
      </c>
      <c r="T1551" s="8">
        <f t="shared" si="149"/>
        <v>41871.389780092592</v>
      </c>
    </row>
    <row r="1552" spans="1:20" ht="43.2">
      <c r="A1552">
        <v>2569</v>
      </c>
      <c r="B1552" s="3" t="s">
        <v>2569</v>
      </c>
      <c r="C1552" s="3" t="s">
        <v>6679</v>
      </c>
      <c r="D1552">
        <v>6500</v>
      </c>
      <c r="E1552">
        <v>145</v>
      </c>
      <c r="F1552" t="s">
        <v>8220</v>
      </c>
      <c r="G1552" t="s">
        <v>8224</v>
      </c>
      <c r="H1552" t="s">
        <v>8246</v>
      </c>
      <c r="I1552">
        <v>1442457112</v>
      </c>
      <c r="J1552">
        <v>1439865112</v>
      </c>
      <c r="K1552" t="b">
        <v>0</v>
      </c>
      <c r="L1552">
        <v>2</v>
      </c>
      <c r="M1552" t="b">
        <v>0</v>
      </c>
      <c r="N1552" t="s">
        <v>8284</v>
      </c>
      <c r="O1552" s="6">
        <f t="shared" si="144"/>
        <v>0.02</v>
      </c>
      <c r="P1552">
        <f t="shared" si="145"/>
        <v>72.5</v>
      </c>
      <c r="Q1552" t="str">
        <f t="shared" si="146"/>
        <v>food</v>
      </c>
      <c r="R1552" t="str">
        <f t="shared" si="147"/>
        <v>food trucks</v>
      </c>
      <c r="S1552" s="9">
        <f t="shared" si="148"/>
        <v>42234.105462962965</v>
      </c>
      <c r="T1552" s="8">
        <f t="shared" si="149"/>
        <v>42264.105462962965</v>
      </c>
    </row>
    <row r="1553" spans="1:20" ht="43.2">
      <c r="A1553">
        <v>2587</v>
      </c>
      <c r="B1553" s="3" t="s">
        <v>2587</v>
      </c>
      <c r="C1553" s="3" t="s">
        <v>6697</v>
      </c>
      <c r="D1553">
        <v>50000</v>
      </c>
      <c r="E1553">
        <v>1217</v>
      </c>
      <c r="F1553" t="s">
        <v>8221</v>
      </c>
      <c r="G1553" t="s">
        <v>8224</v>
      </c>
      <c r="H1553" t="s">
        <v>8246</v>
      </c>
      <c r="I1553">
        <v>1451491953</v>
      </c>
      <c r="J1553">
        <v>1448899953</v>
      </c>
      <c r="K1553" t="b">
        <v>0</v>
      </c>
      <c r="L1553">
        <v>6</v>
      </c>
      <c r="M1553" t="b">
        <v>0</v>
      </c>
      <c r="N1553" t="s">
        <v>8284</v>
      </c>
      <c r="O1553" s="6">
        <f t="shared" si="144"/>
        <v>0.02</v>
      </c>
      <c r="P1553">
        <f t="shared" si="145"/>
        <v>202.83</v>
      </c>
      <c r="Q1553" t="str">
        <f t="shared" si="146"/>
        <v>food</v>
      </c>
      <c r="R1553" t="str">
        <f t="shared" si="147"/>
        <v>food trucks</v>
      </c>
      <c r="S1553" s="9">
        <f t="shared" si="148"/>
        <v>42338.675381944442</v>
      </c>
      <c r="T1553" s="8">
        <f t="shared" si="149"/>
        <v>42368.675381944442</v>
      </c>
    </row>
    <row r="1554" spans="1:20" ht="43.2">
      <c r="A1554">
        <v>2591</v>
      </c>
      <c r="B1554" s="3" t="s">
        <v>2591</v>
      </c>
      <c r="C1554" s="3" t="s">
        <v>6701</v>
      </c>
      <c r="D1554">
        <v>1500</v>
      </c>
      <c r="E1554">
        <v>26</v>
      </c>
      <c r="F1554" t="s">
        <v>8221</v>
      </c>
      <c r="G1554" t="s">
        <v>8224</v>
      </c>
      <c r="H1554" t="s">
        <v>8246</v>
      </c>
      <c r="I1554">
        <v>1457901924</v>
      </c>
      <c r="J1554">
        <v>1452721524</v>
      </c>
      <c r="K1554" t="b">
        <v>0</v>
      </c>
      <c r="L1554">
        <v>2</v>
      </c>
      <c r="M1554" t="b">
        <v>0</v>
      </c>
      <c r="N1554" t="s">
        <v>8284</v>
      </c>
      <c r="O1554" s="6">
        <f t="shared" si="144"/>
        <v>0.02</v>
      </c>
      <c r="P1554">
        <f t="shared" si="145"/>
        <v>13</v>
      </c>
      <c r="Q1554" t="str">
        <f t="shared" si="146"/>
        <v>food</v>
      </c>
      <c r="R1554" t="str">
        <f t="shared" si="147"/>
        <v>food trucks</v>
      </c>
      <c r="S1554" s="9">
        <f t="shared" si="148"/>
        <v>42382.906527777777</v>
      </c>
      <c r="T1554" s="8">
        <f t="shared" si="149"/>
        <v>42442.864861111113</v>
      </c>
    </row>
    <row r="1555" spans="1:20" ht="43.2">
      <c r="A1555">
        <v>2644</v>
      </c>
      <c r="B1555" s="3" t="s">
        <v>2644</v>
      </c>
      <c r="C1555" s="3" t="s">
        <v>6754</v>
      </c>
      <c r="D1555">
        <v>100000</v>
      </c>
      <c r="E1555">
        <v>2053</v>
      </c>
      <c r="F1555" t="s">
        <v>8220</v>
      </c>
      <c r="G1555" t="s">
        <v>8224</v>
      </c>
      <c r="H1555" t="s">
        <v>8246</v>
      </c>
      <c r="I1555">
        <v>1489172435</v>
      </c>
      <c r="J1555">
        <v>1486580435</v>
      </c>
      <c r="K1555" t="b">
        <v>1</v>
      </c>
      <c r="L1555">
        <v>52</v>
      </c>
      <c r="M1555" t="b">
        <v>0</v>
      </c>
      <c r="N1555" t="s">
        <v>8301</v>
      </c>
      <c r="O1555" s="6">
        <f t="shared" si="144"/>
        <v>0.02</v>
      </c>
      <c r="P1555">
        <f t="shared" si="145"/>
        <v>39.479999999999997</v>
      </c>
      <c r="Q1555" t="str">
        <f t="shared" si="146"/>
        <v>technology</v>
      </c>
      <c r="R1555" t="str">
        <f t="shared" si="147"/>
        <v>space exploration</v>
      </c>
      <c r="S1555" s="9">
        <f t="shared" si="148"/>
        <v>42774.792071759264</v>
      </c>
      <c r="T1555" s="8">
        <f t="shared" si="149"/>
        <v>42804.792071759264</v>
      </c>
    </row>
    <row r="1556" spans="1:20" ht="43.2">
      <c r="A1556">
        <v>2651</v>
      </c>
      <c r="B1556" s="3" t="s">
        <v>2651</v>
      </c>
      <c r="C1556" s="3" t="s">
        <v>6761</v>
      </c>
      <c r="D1556">
        <v>280000</v>
      </c>
      <c r="E1556">
        <v>5233</v>
      </c>
      <c r="F1556" t="s">
        <v>8220</v>
      </c>
      <c r="G1556" t="s">
        <v>8224</v>
      </c>
      <c r="H1556" t="s">
        <v>8246</v>
      </c>
      <c r="I1556">
        <v>1450380009</v>
      </c>
      <c r="J1556">
        <v>1447960809</v>
      </c>
      <c r="K1556" t="b">
        <v>0</v>
      </c>
      <c r="L1556">
        <v>17</v>
      </c>
      <c r="M1556" t="b">
        <v>0</v>
      </c>
      <c r="N1556" t="s">
        <v>8301</v>
      </c>
      <c r="O1556" s="6">
        <f t="shared" si="144"/>
        <v>0.02</v>
      </c>
      <c r="P1556">
        <f t="shared" si="145"/>
        <v>307.82</v>
      </c>
      <c r="Q1556" t="str">
        <f t="shared" si="146"/>
        <v>technology</v>
      </c>
      <c r="R1556" t="str">
        <f t="shared" si="147"/>
        <v>space exploration</v>
      </c>
      <c r="S1556" s="9">
        <f t="shared" si="148"/>
        <v>42327.805659722224</v>
      </c>
      <c r="T1556" s="8">
        <f t="shared" si="149"/>
        <v>42355.805659722224</v>
      </c>
    </row>
    <row r="1557" spans="1:20" ht="43.2">
      <c r="A1557">
        <v>2766</v>
      </c>
      <c r="B1557" s="3" t="s">
        <v>2766</v>
      </c>
      <c r="C1557" s="3" t="s">
        <v>6876</v>
      </c>
      <c r="D1557">
        <v>5000</v>
      </c>
      <c r="E1557">
        <v>100</v>
      </c>
      <c r="F1557" t="s">
        <v>8221</v>
      </c>
      <c r="G1557" t="s">
        <v>8224</v>
      </c>
      <c r="H1557" t="s">
        <v>8246</v>
      </c>
      <c r="I1557">
        <v>1313078518</v>
      </c>
      <c r="J1557">
        <v>1310486518</v>
      </c>
      <c r="K1557" t="b">
        <v>0</v>
      </c>
      <c r="L1557">
        <v>4</v>
      </c>
      <c r="M1557" t="b">
        <v>0</v>
      </c>
      <c r="N1557" t="s">
        <v>8304</v>
      </c>
      <c r="O1557" s="6">
        <f t="shared" si="144"/>
        <v>0.02</v>
      </c>
      <c r="P1557">
        <f t="shared" si="145"/>
        <v>25</v>
      </c>
      <c r="Q1557" t="str">
        <f t="shared" si="146"/>
        <v>publishing</v>
      </c>
      <c r="R1557" t="str">
        <f t="shared" si="147"/>
        <v>children's books</v>
      </c>
      <c r="S1557" s="9">
        <f t="shared" si="148"/>
        <v>40736.668032407411</v>
      </c>
      <c r="T1557" s="8">
        <f t="shared" si="149"/>
        <v>40766.668032407411</v>
      </c>
    </row>
    <row r="1558" spans="1:20" ht="43.2">
      <c r="A1558">
        <v>2779</v>
      </c>
      <c r="B1558" s="3" t="s">
        <v>2779</v>
      </c>
      <c r="C1558" s="3" t="s">
        <v>6889</v>
      </c>
      <c r="D1558">
        <v>2500</v>
      </c>
      <c r="E1558">
        <v>53</v>
      </c>
      <c r="F1558" t="s">
        <v>8221</v>
      </c>
      <c r="G1558" t="s">
        <v>8224</v>
      </c>
      <c r="H1558" t="s">
        <v>8246</v>
      </c>
      <c r="I1558">
        <v>1448204621</v>
      </c>
      <c r="J1558">
        <v>1445609021</v>
      </c>
      <c r="K1558" t="b">
        <v>0</v>
      </c>
      <c r="L1558">
        <v>1</v>
      </c>
      <c r="M1558" t="b">
        <v>0</v>
      </c>
      <c r="N1558" t="s">
        <v>8304</v>
      </c>
      <c r="O1558" s="6">
        <f t="shared" si="144"/>
        <v>0.02</v>
      </c>
      <c r="P1558">
        <f t="shared" si="145"/>
        <v>53</v>
      </c>
      <c r="Q1558" t="str">
        <f t="shared" si="146"/>
        <v>publishing</v>
      </c>
      <c r="R1558" t="str">
        <f t="shared" si="147"/>
        <v>children's books</v>
      </c>
      <c r="S1558" s="9">
        <f t="shared" si="148"/>
        <v>42300.585891203707</v>
      </c>
      <c r="T1558" s="8">
        <f t="shared" si="149"/>
        <v>42330.627557870372</v>
      </c>
    </row>
    <row r="1559" spans="1:20" ht="43.2">
      <c r="A1559">
        <v>2852</v>
      </c>
      <c r="B1559" s="3" t="s">
        <v>2852</v>
      </c>
      <c r="C1559" s="3" t="s">
        <v>6962</v>
      </c>
      <c r="D1559">
        <v>5000</v>
      </c>
      <c r="E1559">
        <v>95</v>
      </c>
      <c r="F1559" t="s">
        <v>8221</v>
      </c>
      <c r="G1559" t="s">
        <v>8224</v>
      </c>
      <c r="H1559" t="s">
        <v>8246</v>
      </c>
      <c r="I1559">
        <v>1403312703</v>
      </c>
      <c r="J1559">
        <v>1400720703</v>
      </c>
      <c r="K1559" t="b">
        <v>0</v>
      </c>
      <c r="L1559">
        <v>6</v>
      </c>
      <c r="M1559" t="b">
        <v>0</v>
      </c>
      <c r="N1559" t="s">
        <v>8271</v>
      </c>
      <c r="O1559" s="6">
        <f t="shared" si="144"/>
        <v>0.02</v>
      </c>
      <c r="P1559">
        <f t="shared" si="145"/>
        <v>15.83</v>
      </c>
      <c r="Q1559" t="str">
        <f t="shared" si="146"/>
        <v>theater</v>
      </c>
      <c r="R1559" t="str">
        <f t="shared" si="147"/>
        <v>plays</v>
      </c>
      <c r="S1559" s="9">
        <f t="shared" si="148"/>
        <v>41781.045173611114</v>
      </c>
      <c r="T1559" s="8">
        <f t="shared" si="149"/>
        <v>41811.045173611114</v>
      </c>
    </row>
    <row r="1560" spans="1:20" ht="43.2">
      <c r="A1560">
        <v>2859</v>
      </c>
      <c r="B1560" s="3" t="s">
        <v>2859</v>
      </c>
      <c r="C1560" s="3" t="s">
        <v>6969</v>
      </c>
      <c r="D1560">
        <v>2000</v>
      </c>
      <c r="E1560">
        <v>35</v>
      </c>
      <c r="F1560" t="s">
        <v>8221</v>
      </c>
      <c r="G1560" t="s">
        <v>8226</v>
      </c>
      <c r="H1560" t="s">
        <v>8248</v>
      </c>
      <c r="I1560">
        <v>1444984904</v>
      </c>
      <c r="J1560">
        <v>1439800904</v>
      </c>
      <c r="K1560" t="b">
        <v>0</v>
      </c>
      <c r="L1560">
        <v>1</v>
      </c>
      <c r="M1560" t="b">
        <v>0</v>
      </c>
      <c r="N1560" t="s">
        <v>8271</v>
      </c>
      <c r="O1560" s="6">
        <f t="shared" si="144"/>
        <v>0.02</v>
      </c>
      <c r="P1560">
        <f t="shared" si="145"/>
        <v>35</v>
      </c>
      <c r="Q1560" t="str">
        <f t="shared" si="146"/>
        <v>theater</v>
      </c>
      <c r="R1560" t="str">
        <f t="shared" si="147"/>
        <v>plays</v>
      </c>
      <c r="S1560" s="9">
        <f t="shared" si="148"/>
        <v>42233.362314814818</v>
      </c>
      <c r="T1560" s="8">
        <f t="shared" si="149"/>
        <v>42293.362314814818</v>
      </c>
    </row>
    <row r="1561" spans="1:20">
      <c r="A1561">
        <v>2864</v>
      </c>
      <c r="B1561" s="3" t="s">
        <v>2864</v>
      </c>
      <c r="C1561" s="3" t="s">
        <v>6974</v>
      </c>
      <c r="D1561">
        <v>2500</v>
      </c>
      <c r="E1561">
        <v>40</v>
      </c>
      <c r="F1561" t="s">
        <v>8221</v>
      </c>
      <c r="G1561" t="s">
        <v>8225</v>
      </c>
      <c r="H1561" t="s">
        <v>8247</v>
      </c>
      <c r="I1561">
        <v>1437139080</v>
      </c>
      <c r="J1561">
        <v>1434552207</v>
      </c>
      <c r="K1561" t="b">
        <v>0</v>
      </c>
      <c r="L1561">
        <v>3</v>
      </c>
      <c r="M1561" t="b">
        <v>0</v>
      </c>
      <c r="N1561" t="s">
        <v>8271</v>
      </c>
      <c r="O1561" s="6">
        <f t="shared" si="144"/>
        <v>0.02</v>
      </c>
      <c r="P1561">
        <f t="shared" si="145"/>
        <v>13.33</v>
      </c>
      <c r="Q1561" t="str">
        <f t="shared" si="146"/>
        <v>theater</v>
      </c>
      <c r="R1561" t="str">
        <f t="shared" si="147"/>
        <v>plays</v>
      </c>
      <c r="S1561" s="9">
        <f t="shared" si="148"/>
        <v>42172.613506944443</v>
      </c>
      <c r="T1561" s="8">
        <f t="shared" si="149"/>
        <v>42202.554166666669</v>
      </c>
    </row>
    <row r="1562" spans="1:20" ht="43.2">
      <c r="A1562">
        <v>2878</v>
      </c>
      <c r="B1562" s="3" t="s">
        <v>2878</v>
      </c>
      <c r="C1562" s="3" t="s">
        <v>6988</v>
      </c>
      <c r="D1562">
        <v>3000</v>
      </c>
      <c r="E1562">
        <v>63</v>
      </c>
      <c r="F1562" t="s">
        <v>8221</v>
      </c>
      <c r="G1562" t="s">
        <v>8225</v>
      </c>
      <c r="H1562" t="s">
        <v>8247</v>
      </c>
      <c r="I1562">
        <v>1435934795</v>
      </c>
      <c r="J1562">
        <v>1430750795</v>
      </c>
      <c r="K1562" t="b">
        <v>0</v>
      </c>
      <c r="L1562">
        <v>4</v>
      </c>
      <c r="M1562" t="b">
        <v>0</v>
      </c>
      <c r="N1562" t="s">
        <v>8271</v>
      </c>
      <c r="O1562" s="6">
        <f t="shared" si="144"/>
        <v>0.02</v>
      </c>
      <c r="P1562">
        <f t="shared" si="145"/>
        <v>15.75</v>
      </c>
      <c r="Q1562" t="str">
        <f t="shared" si="146"/>
        <v>theater</v>
      </c>
      <c r="R1562" t="str">
        <f t="shared" si="147"/>
        <v>plays</v>
      </c>
      <c r="S1562" s="9">
        <f t="shared" si="148"/>
        <v>42128.615682870368</v>
      </c>
      <c r="T1562" s="8">
        <f t="shared" si="149"/>
        <v>42188.615682870368</v>
      </c>
    </row>
    <row r="1563" spans="1:20" ht="57.6">
      <c r="A1563">
        <v>2951</v>
      </c>
      <c r="B1563" s="3" t="s">
        <v>2951</v>
      </c>
      <c r="C1563" s="3" t="s">
        <v>7061</v>
      </c>
      <c r="D1563">
        <v>50000</v>
      </c>
      <c r="E1563">
        <v>1096</v>
      </c>
      <c r="F1563" t="s">
        <v>8220</v>
      </c>
      <c r="G1563" t="s">
        <v>8224</v>
      </c>
      <c r="H1563" t="s">
        <v>8246</v>
      </c>
      <c r="I1563">
        <v>1412536573</v>
      </c>
      <c r="J1563">
        <v>1408648573</v>
      </c>
      <c r="K1563" t="b">
        <v>0</v>
      </c>
      <c r="L1563">
        <v>58</v>
      </c>
      <c r="M1563" t="b">
        <v>0</v>
      </c>
      <c r="N1563" t="s">
        <v>8303</v>
      </c>
      <c r="O1563" s="6">
        <f t="shared" si="144"/>
        <v>0.02</v>
      </c>
      <c r="P1563">
        <f t="shared" si="145"/>
        <v>18.899999999999999</v>
      </c>
      <c r="Q1563" t="str">
        <f t="shared" si="146"/>
        <v>theater</v>
      </c>
      <c r="R1563" t="str">
        <f t="shared" si="147"/>
        <v>spaces</v>
      </c>
      <c r="S1563" s="9">
        <f t="shared" si="148"/>
        <v>41872.802928240737</v>
      </c>
      <c r="T1563" s="8">
        <f t="shared" si="149"/>
        <v>41917.802928240737</v>
      </c>
    </row>
    <row r="1564" spans="1:20" ht="43.2">
      <c r="A1564">
        <v>2957</v>
      </c>
      <c r="B1564" s="3" t="s">
        <v>2957</v>
      </c>
      <c r="C1564" s="3" t="s">
        <v>7067</v>
      </c>
      <c r="D1564">
        <v>15000</v>
      </c>
      <c r="E1564">
        <v>280</v>
      </c>
      <c r="F1564" t="s">
        <v>8220</v>
      </c>
      <c r="G1564" t="s">
        <v>8224</v>
      </c>
      <c r="H1564" t="s">
        <v>8246</v>
      </c>
      <c r="I1564">
        <v>1427498172</v>
      </c>
      <c r="J1564">
        <v>1422317772</v>
      </c>
      <c r="K1564" t="b">
        <v>0</v>
      </c>
      <c r="L1564">
        <v>3</v>
      </c>
      <c r="M1564" t="b">
        <v>0</v>
      </c>
      <c r="N1564" t="s">
        <v>8303</v>
      </c>
      <c r="O1564" s="6">
        <f t="shared" si="144"/>
        <v>0.02</v>
      </c>
      <c r="P1564">
        <f t="shared" si="145"/>
        <v>93.33</v>
      </c>
      <c r="Q1564" t="str">
        <f t="shared" si="146"/>
        <v>theater</v>
      </c>
      <c r="R1564" t="str">
        <f t="shared" si="147"/>
        <v>spaces</v>
      </c>
      <c r="S1564" s="9">
        <f t="shared" si="148"/>
        <v>42031.011249999996</v>
      </c>
      <c r="T1564" s="8">
        <f t="shared" si="149"/>
        <v>42090.969583333332</v>
      </c>
    </row>
    <row r="1565" spans="1:20" ht="43.2">
      <c r="A1565">
        <v>3085</v>
      </c>
      <c r="B1565" s="3" t="s">
        <v>3085</v>
      </c>
      <c r="C1565" s="3" t="s">
        <v>7195</v>
      </c>
      <c r="D1565">
        <v>25000</v>
      </c>
      <c r="E1565">
        <v>610</v>
      </c>
      <c r="F1565" t="s">
        <v>8221</v>
      </c>
      <c r="G1565" t="s">
        <v>8224</v>
      </c>
      <c r="H1565" t="s">
        <v>8246</v>
      </c>
      <c r="I1565">
        <v>1443561159</v>
      </c>
      <c r="J1565">
        <v>1440969159</v>
      </c>
      <c r="K1565" t="b">
        <v>0</v>
      </c>
      <c r="L1565">
        <v>9</v>
      </c>
      <c r="M1565" t="b">
        <v>0</v>
      </c>
      <c r="N1565" t="s">
        <v>8303</v>
      </c>
      <c r="O1565" s="6">
        <f t="shared" si="144"/>
        <v>0.02</v>
      </c>
      <c r="P1565">
        <f t="shared" si="145"/>
        <v>67.78</v>
      </c>
      <c r="Q1565" t="str">
        <f t="shared" si="146"/>
        <v>theater</v>
      </c>
      <c r="R1565" t="str">
        <f t="shared" si="147"/>
        <v>spaces</v>
      </c>
      <c r="S1565" s="9">
        <f t="shared" si="148"/>
        <v>42246.883784722224</v>
      </c>
      <c r="T1565" s="8">
        <f t="shared" si="149"/>
        <v>42276.883784722224</v>
      </c>
    </row>
    <row r="1566" spans="1:20" ht="57.6">
      <c r="A1566">
        <v>3642</v>
      </c>
      <c r="B1566" s="3" t="s">
        <v>3640</v>
      </c>
      <c r="C1566" s="3" t="s">
        <v>7752</v>
      </c>
      <c r="D1566">
        <v>700</v>
      </c>
      <c r="E1566">
        <v>15</v>
      </c>
      <c r="F1566" t="s">
        <v>8221</v>
      </c>
      <c r="G1566" t="s">
        <v>8236</v>
      </c>
      <c r="H1566" t="s">
        <v>8249</v>
      </c>
      <c r="I1566">
        <v>1448902800</v>
      </c>
      <c r="J1566">
        <v>1445369727</v>
      </c>
      <c r="K1566" t="b">
        <v>0</v>
      </c>
      <c r="L1566">
        <v>2</v>
      </c>
      <c r="M1566" t="b">
        <v>0</v>
      </c>
      <c r="N1566" t="s">
        <v>8305</v>
      </c>
      <c r="O1566" s="6">
        <f t="shared" si="144"/>
        <v>0.02</v>
      </c>
      <c r="P1566">
        <f t="shared" si="145"/>
        <v>7.5</v>
      </c>
      <c r="Q1566" t="str">
        <f t="shared" si="146"/>
        <v>theater</v>
      </c>
      <c r="R1566" t="str">
        <f t="shared" si="147"/>
        <v>musical</v>
      </c>
      <c r="S1566" s="9">
        <f t="shared" si="148"/>
        <v>42297.816284722227</v>
      </c>
      <c r="T1566" s="8">
        <f t="shared" si="149"/>
        <v>42338.708333333328</v>
      </c>
    </row>
    <row r="1567" spans="1:20" ht="43.2">
      <c r="A1567">
        <v>3742</v>
      </c>
      <c r="B1567" s="3" t="s">
        <v>3739</v>
      </c>
      <c r="C1567" s="3" t="s">
        <v>7852</v>
      </c>
      <c r="D1567">
        <v>5000</v>
      </c>
      <c r="E1567">
        <v>100</v>
      </c>
      <c r="F1567" t="s">
        <v>8221</v>
      </c>
      <c r="G1567" t="s">
        <v>8224</v>
      </c>
      <c r="H1567" t="s">
        <v>8246</v>
      </c>
      <c r="I1567">
        <v>1409980144</v>
      </c>
      <c r="J1567">
        <v>1407388144</v>
      </c>
      <c r="K1567" t="b">
        <v>0</v>
      </c>
      <c r="L1567">
        <v>4</v>
      </c>
      <c r="M1567" t="b">
        <v>0</v>
      </c>
      <c r="N1567" t="s">
        <v>8271</v>
      </c>
      <c r="O1567" s="6">
        <f t="shared" si="144"/>
        <v>0.02</v>
      </c>
      <c r="P1567">
        <f t="shared" si="145"/>
        <v>25</v>
      </c>
      <c r="Q1567" t="str">
        <f t="shared" si="146"/>
        <v>theater</v>
      </c>
      <c r="R1567" t="str">
        <f t="shared" si="147"/>
        <v>plays</v>
      </c>
      <c r="S1567" s="9">
        <f t="shared" si="148"/>
        <v>41858.214629629627</v>
      </c>
      <c r="T1567" s="8">
        <f t="shared" si="149"/>
        <v>41888.214629629627</v>
      </c>
    </row>
    <row r="1568" spans="1:20">
      <c r="A1568">
        <v>3746</v>
      </c>
      <c r="B1568" s="3" t="s">
        <v>3743</v>
      </c>
      <c r="C1568" s="3" t="s">
        <v>7856</v>
      </c>
      <c r="D1568">
        <v>8500</v>
      </c>
      <c r="E1568">
        <v>202</v>
      </c>
      <c r="F1568" t="s">
        <v>8221</v>
      </c>
      <c r="G1568" t="s">
        <v>8224</v>
      </c>
      <c r="H1568" t="s">
        <v>8246</v>
      </c>
      <c r="I1568">
        <v>1475918439</v>
      </c>
      <c r="J1568">
        <v>1473326439</v>
      </c>
      <c r="K1568" t="b">
        <v>0</v>
      </c>
      <c r="L1568">
        <v>1</v>
      </c>
      <c r="M1568" t="b">
        <v>0</v>
      </c>
      <c r="N1568" t="s">
        <v>8271</v>
      </c>
      <c r="O1568" s="6">
        <f t="shared" si="144"/>
        <v>0.02</v>
      </c>
      <c r="P1568">
        <f t="shared" si="145"/>
        <v>202</v>
      </c>
      <c r="Q1568" t="str">
        <f t="shared" si="146"/>
        <v>theater</v>
      </c>
      <c r="R1568" t="str">
        <f t="shared" si="147"/>
        <v>plays</v>
      </c>
      <c r="S1568" s="9">
        <f t="shared" si="148"/>
        <v>42621.389340277776</v>
      </c>
      <c r="T1568" s="8">
        <f t="shared" si="149"/>
        <v>42651.389340277776</v>
      </c>
    </row>
    <row r="1569" spans="1:20" ht="43.2">
      <c r="A1569">
        <v>3795</v>
      </c>
      <c r="B1569" s="3" t="s">
        <v>3792</v>
      </c>
      <c r="C1569" s="3" t="s">
        <v>7905</v>
      </c>
      <c r="D1569">
        <v>600</v>
      </c>
      <c r="E1569">
        <v>10</v>
      </c>
      <c r="F1569" t="s">
        <v>8221</v>
      </c>
      <c r="G1569" t="s">
        <v>8225</v>
      </c>
      <c r="H1569" t="s">
        <v>8247</v>
      </c>
      <c r="I1569">
        <v>1440801000</v>
      </c>
      <c r="J1569">
        <v>1437042490</v>
      </c>
      <c r="K1569" t="b">
        <v>0</v>
      </c>
      <c r="L1569">
        <v>2</v>
      </c>
      <c r="M1569" t="b">
        <v>0</v>
      </c>
      <c r="N1569" t="s">
        <v>8305</v>
      </c>
      <c r="O1569" s="6">
        <f t="shared" si="144"/>
        <v>0.02</v>
      </c>
      <c r="P1569">
        <f t="shared" si="145"/>
        <v>5</v>
      </c>
      <c r="Q1569" t="str">
        <f t="shared" si="146"/>
        <v>theater</v>
      </c>
      <c r="R1569" t="str">
        <f t="shared" si="147"/>
        <v>musical</v>
      </c>
      <c r="S1569" s="9">
        <f t="shared" si="148"/>
        <v>42201.436226851853</v>
      </c>
      <c r="T1569" s="8">
        <f t="shared" si="149"/>
        <v>42244.9375</v>
      </c>
    </row>
    <row r="1570" spans="1:20" ht="57.6">
      <c r="A1570">
        <v>3845</v>
      </c>
      <c r="B1570" s="3" t="s">
        <v>3842</v>
      </c>
      <c r="C1570" s="3" t="s">
        <v>7954</v>
      </c>
      <c r="D1570">
        <v>40000</v>
      </c>
      <c r="E1570">
        <v>842</v>
      </c>
      <c r="F1570" t="s">
        <v>8221</v>
      </c>
      <c r="G1570" t="s">
        <v>8224</v>
      </c>
      <c r="H1570" t="s">
        <v>8246</v>
      </c>
      <c r="I1570">
        <v>1443711774</v>
      </c>
      <c r="J1570">
        <v>1441119774</v>
      </c>
      <c r="K1570" t="b">
        <v>1</v>
      </c>
      <c r="L1570">
        <v>12</v>
      </c>
      <c r="M1570" t="b">
        <v>0</v>
      </c>
      <c r="N1570" t="s">
        <v>8271</v>
      </c>
      <c r="O1570" s="6">
        <f t="shared" si="144"/>
        <v>0.02</v>
      </c>
      <c r="P1570">
        <f t="shared" si="145"/>
        <v>70.17</v>
      </c>
      <c r="Q1570" t="str">
        <f t="shared" si="146"/>
        <v>theater</v>
      </c>
      <c r="R1570" t="str">
        <f t="shared" si="147"/>
        <v>plays</v>
      </c>
      <c r="S1570" s="9">
        <f t="shared" si="148"/>
        <v>42248.627013888894</v>
      </c>
      <c r="T1570" s="8">
        <f t="shared" si="149"/>
        <v>42278.627013888894</v>
      </c>
    </row>
    <row r="1571" spans="1:20" ht="57.6">
      <c r="A1571">
        <v>3858</v>
      </c>
      <c r="B1571" s="3" t="s">
        <v>3855</v>
      </c>
      <c r="C1571" s="3" t="s">
        <v>7967</v>
      </c>
      <c r="D1571">
        <v>500</v>
      </c>
      <c r="E1571">
        <v>10</v>
      </c>
      <c r="F1571" t="s">
        <v>8221</v>
      </c>
      <c r="G1571" t="s">
        <v>8225</v>
      </c>
      <c r="H1571" t="s">
        <v>8247</v>
      </c>
      <c r="I1571">
        <v>1432328400</v>
      </c>
      <c r="J1571">
        <v>1430734844</v>
      </c>
      <c r="K1571" t="b">
        <v>0</v>
      </c>
      <c r="L1571">
        <v>1</v>
      </c>
      <c r="M1571" t="b">
        <v>0</v>
      </c>
      <c r="N1571" t="s">
        <v>8271</v>
      </c>
      <c r="O1571" s="6">
        <f t="shared" si="144"/>
        <v>0.02</v>
      </c>
      <c r="P1571">
        <f t="shared" si="145"/>
        <v>10</v>
      </c>
      <c r="Q1571" t="str">
        <f t="shared" si="146"/>
        <v>theater</v>
      </c>
      <c r="R1571" t="str">
        <f t="shared" si="147"/>
        <v>plays</v>
      </c>
      <c r="S1571" s="9">
        <f t="shared" si="148"/>
        <v>42128.431064814809</v>
      </c>
      <c r="T1571" s="8">
        <f t="shared" si="149"/>
        <v>42146.875</v>
      </c>
    </row>
    <row r="1572" spans="1:20" ht="43.2">
      <c r="A1572">
        <v>3887</v>
      </c>
      <c r="B1572" s="3" t="s">
        <v>3884</v>
      </c>
      <c r="C1572" s="3" t="s">
        <v>7995</v>
      </c>
      <c r="D1572">
        <v>2000</v>
      </c>
      <c r="E1572">
        <v>35</v>
      </c>
      <c r="F1572" t="s">
        <v>8220</v>
      </c>
      <c r="G1572" t="s">
        <v>8224</v>
      </c>
      <c r="H1572" t="s">
        <v>8246</v>
      </c>
      <c r="I1572">
        <v>1430517600</v>
      </c>
      <c r="J1572">
        <v>1426538129</v>
      </c>
      <c r="K1572" t="b">
        <v>0</v>
      </c>
      <c r="L1572">
        <v>2</v>
      </c>
      <c r="M1572" t="b">
        <v>0</v>
      </c>
      <c r="N1572" t="s">
        <v>8305</v>
      </c>
      <c r="O1572" s="6">
        <f t="shared" si="144"/>
        <v>0.02</v>
      </c>
      <c r="P1572">
        <f t="shared" si="145"/>
        <v>17.5</v>
      </c>
      <c r="Q1572" t="str">
        <f t="shared" si="146"/>
        <v>theater</v>
      </c>
      <c r="R1572" t="str">
        <f t="shared" si="147"/>
        <v>musical</v>
      </c>
      <c r="S1572" s="9">
        <f t="shared" si="148"/>
        <v>42079.857974537037</v>
      </c>
      <c r="T1572" s="8">
        <f t="shared" si="149"/>
        <v>42125.916666666672</v>
      </c>
    </row>
    <row r="1573" spans="1:20" ht="43.2">
      <c r="A1573">
        <v>3919</v>
      </c>
      <c r="B1573" s="3" t="s">
        <v>3916</v>
      </c>
      <c r="C1573" s="3" t="s">
        <v>8027</v>
      </c>
      <c r="D1573">
        <v>5000</v>
      </c>
      <c r="E1573">
        <v>90</v>
      </c>
      <c r="F1573" t="s">
        <v>8221</v>
      </c>
      <c r="G1573" t="s">
        <v>8225</v>
      </c>
      <c r="H1573" t="s">
        <v>8247</v>
      </c>
      <c r="I1573">
        <v>1453075200</v>
      </c>
      <c r="J1573">
        <v>1450628773</v>
      </c>
      <c r="K1573" t="b">
        <v>0</v>
      </c>
      <c r="L1573">
        <v>3</v>
      </c>
      <c r="M1573" t="b">
        <v>0</v>
      </c>
      <c r="N1573" t="s">
        <v>8271</v>
      </c>
      <c r="O1573" s="6">
        <f t="shared" si="144"/>
        <v>0.02</v>
      </c>
      <c r="P1573">
        <f t="shared" si="145"/>
        <v>30</v>
      </c>
      <c r="Q1573" t="str">
        <f t="shared" si="146"/>
        <v>theater</v>
      </c>
      <c r="R1573" t="str">
        <f t="shared" si="147"/>
        <v>plays</v>
      </c>
      <c r="S1573" s="9">
        <f t="shared" si="148"/>
        <v>42358.684872685189</v>
      </c>
      <c r="T1573" s="8">
        <f t="shared" si="149"/>
        <v>42387</v>
      </c>
    </row>
    <row r="1574" spans="1:20" ht="43.2">
      <c r="A1574">
        <v>3929</v>
      </c>
      <c r="B1574" s="3" t="s">
        <v>3926</v>
      </c>
      <c r="C1574" s="3" t="s">
        <v>8037</v>
      </c>
      <c r="D1574">
        <v>20000</v>
      </c>
      <c r="E1574">
        <v>453</v>
      </c>
      <c r="F1574" t="s">
        <v>8221</v>
      </c>
      <c r="G1574" t="s">
        <v>8224</v>
      </c>
      <c r="H1574" t="s">
        <v>8246</v>
      </c>
      <c r="I1574">
        <v>1474228265</v>
      </c>
      <c r="J1574">
        <v>1471636265</v>
      </c>
      <c r="K1574" t="b">
        <v>0</v>
      </c>
      <c r="L1574">
        <v>14</v>
      </c>
      <c r="M1574" t="b">
        <v>0</v>
      </c>
      <c r="N1574" t="s">
        <v>8271</v>
      </c>
      <c r="O1574" s="6">
        <f t="shared" si="144"/>
        <v>0.02</v>
      </c>
      <c r="P1574">
        <f t="shared" si="145"/>
        <v>32.36</v>
      </c>
      <c r="Q1574" t="str">
        <f t="shared" si="146"/>
        <v>theater</v>
      </c>
      <c r="R1574" t="str">
        <f t="shared" si="147"/>
        <v>plays</v>
      </c>
      <c r="S1574" s="9">
        <f t="shared" si="148"/>
        <v>42601.827141203699</v>
      </c>
      <c r="T1574" s="8">
        <f t="shared" si="149"/>
        <v>42631.827141203699</v>
      </c>
    </row>
    <row r="1575" spans="1:20" ht="43.2">
      <c r="A1575">
        <v>3960</v>
      </c>
      <c r="B1575" s="3" t="s">
        <v>3957</v>
      </c>
      <c r="C1575" s="3" t="s">
        <v>8067</v>
      </c>
      <c r="D1575">
        <v>3000</v>
      </c>
      <c r="E1575">
        <v>45</v>
      </c>
      <c r="F1575" t="s">
        <v>8221</v>
      </c>
      <c r="G1575" t="s">
        <v>8224</v>
      </c>
      <c r="H1575" t="s">
        <v>8246</v>
      </c>
      <c r="I1575">
        <v>1451852256</v>
      </c>
      <c r="J1575">
        <v>1449260256</v>
      </c>
      <c r="K1575" t="b">
        <v>0</v>
      </c>
      <c r="L1575">
        <v>4</v>
      </c>
      <c r="M1575" t="b">
        <v>0</v>
      </c>
      <c r="N1575" t="s">
        <v>8271</v>
      </c>
      <c r="O1575" s="6">
        <f t="shared" si="144"/>
        <v>0.02</v>
      </c>
      <c r="P1575">
        <f t="shared" si="145"/>
        <v>11.25</v>
      </c>
      <c r="Q1575" t="str">
        <f t="shared" si="146"/>
        <v>theater</v>
      </c>
      <c r="R1575" t="str">
        <f t="shared" si="147"/>
        <v>plays</v>
      </c>
      <c r="S1575" s="9">
        <f t="shared" si="148"/>
        <v>42342.845555555556</v>
      </c>
      <c r="T1575" s="8">
        <f t="shared" si="149"/>
        <v>42372.845555555556</v>
      </c>
    </row>
    <row r="1576" spans="1:20" ht="43.2">
      <c r="A1576">
        <v>3979</v>
      </c>
      <c r="B1576" s="3" t="s">
        <v>3976</v>
      </c>
      <c r="C1576" s="3" t="s">
        <v>8086</v>
      </c>
      <c r="D1576">
        <v>6000</v>
      </c>
      <c r="E1576">
        <v>110</v>
      </c>
      <c r="F1576" t="s">
        <v>8221</v>
      </c>
      <c r="G1576" t="s">
        <v>8225</v>
      </c>
      <c r="H1576" t="s">
        <v>8247</v>
      </c>
      <c r="I1576">
        <v>1427659200</v>
      </c>
      <c r="J1576">
        <v>1425678057</v>
      </c>
      <c r="K1576" t="b">
        <v>0</v>
      </c>
      <c r="L1576">
        <v>6</v>
      </c>
      <c r="M1576" t="b">
        <v>0</v>
      </c>
      <c r="N1576" t="s">
        <v>8271</v>
      </c>
      <c r="O1576" s="6">
        <f t="shared" si="144"/>
        <v>0.02</v>
      </c>
      <c r="P1576">
        <f t="shared" si="145"/>
        <v>18.329999999999998</v>
      </c>
      <c r="Q1576" t="str">
        <f t="shared" si="146"/>
        <v>theater</v>
      </c>
      <c r="R1576" t="str">
        <f t="shared" si="147"/>
        <v>plays</v>
      </c>
      <c r="S1576" s="9">
        <f t="shared" si="148"/>
        <v>42069.903437500005</v>
      </c>
      <c r="T1576" s="8">
        <f t="shared" si="149"/>
        <v>42092.833333333328</v>
      </c>
    </row>
    <row r="1577" spans="1:20" ht="28.8">
      <c r="A1577">
        <v>3988</v>
      </c>
      <c r="B1577" s="3" t="s">
        <v>3984</v>
      </c>
      <c r="C1577" s="3" t="s">
        <v>8094</v>
      </c>
      <c r="D1577">
        <v>1500</v>
      </c>
      <c r="E1577">
        <v>32</v>
      </c>
      <c r="F1577" t="s">
        <v>8221</v>
      </c>
      <c r="G1577" t="s">
        <v>8224</v>
      </c>
      <c r="H1577" t="s">
        <v>8246</v>
      </c>
      <c r="I1577">
        <v>1440813413</v>
      </c>
      <c r="J1577">
        <v>1439517413</v>
      </c>
      <c r="K1577" t="b">
        <v>0</v>
      </c>
      <c r="L1577">
        <v>4</v>
      </c>
      <c r="M1577" t="b">
        <v>0</v>
      </c>
      <c r="N1577" t="s">
        <v>8271</v>
      </c>
      <c r="O1577" s="6">
        <f t="shared" si="144"/>
        <v>0.02</v>
      </c>
      <c r="P1577">
        <f t="shared" si="145"/>
        <v>8</v>
      </c>
      <c r="Q1577" t="str">
        <f t="shared" si="146"/>
        <v>theater</v>
      </c>
      <c r="R1577" t="str">
        <f t="shared" si="147"/>
        <v>plays</v>
      </c>
      <c r="S1577" s="9">
        <f t="shared" si="148"/>
        <v>42230.08116898148</v>
      </c>
      <c r="T1577" s="8">
        <f t="shared" si="149"/>
        <v>42245.08116898148</v>
      </c>
    </row>
    <row r="1578" spans="1:20" ht="43.2">
      <c r="A1578">
        <v>4002</v>
      </c>
      <c r="B1578" s="3" t="s">
        <v>3998</v>
      </c>
      <c r="C1578" s="3" t="s">
        <v>8108</v>
      </c>
      <c r="D1578">
        <v>1250</v>
      </c>
      <c r="E1578">
        <v>23</v>
      </c>
      <c r="F1578" t="s">
        <v>8221</v>
      </c>
      <c r="G1578" t="s">
        <v>8224</v>
      </c>
      <c r="H1578" t="s">
        <v>8246</v>
      </c>
      <c r="I1578">
        <v>1411779761</v>
      </c>
      <c r="J1578">
        <v>1409187761</v>
      </c>
      <c r="K1578" t="b">
        <v>0</v>
      </c>
      <c r="L1578">
        <v>4</v>
      </c>
      <c r="M1578" t="b">
        <v>0</v>
      </c>
      <c r="N1578" t="s">
        <v>8271</v>
      </c>
      <c r="O1578" s="6">
        <f t="shared" si="144"/>
        <v>0.02</v>
      </c>
      <c r="P1578">
        <f t="shared" si="145"/>
        <v>5.75</v>
      </c>
      <c r="Q1578" t="str">
        <f t="shared" si="146"/>
        <v>theater</v>
      </c>
      <c r="R1578" t="str">
        <f t="shared" si="147"/>
        <v>plays</v>
      </c>
      <c r="S1578" s="9">
        <f t="shared" si="148"/>
        <v>41879.043530092589</v>
      </c>
      <c r="T1578" s="8">
        <f t="shared" si="149"/>
        <v>41909.043530092589</v>
      </c>
    </row>
    <row r="1579" spans="1:20" ht="43.2">
      <c r="A1579">
        <v>4047</v>
      </c>
      <c r="B1579" s="3" t="s">
        <v>4043</v>
      </c>
      <c r="C1579" s="3" t="s">
        <v>8151</v>
      </c>
      <c r="D1579">
        <v>5000</v>
      </c>
      <c r="E1579">
        <v>110</v>
      </c>
      <c r="F1579" t="s">
        <v>8221</v>
      </c>
      <c r="G1579" t="s">
        <v>8224</v>
      </c>
      <c r="H1579" t="s">
        <v>8246</v>
      </c>
      <c r="I1579">
        <v>1420938000</v>
      </c>
      <c r="J1579">
        <v>1418862743</v>
      </c>
      <c r="K1579" t="b">
        <v>0</v>
      </c>
      <c r="L1579">
        <v>4</v>
      </c>
      <c r="M1579" t="b">
        <v>0</v>
      </c>
      <c r="N1579" t="s">
        <v>8271</v>
      </c>
      <c r="O1579" s="6">
        <f t="shared" si="144"/>
        <v>0.02</v>
      </c>
      <c r="P1579">
        <f t="shared" si="145"/>
        <v>27.5</v>
      </c>
      <c r="Q1579" t="str">
        <f t="shared" si="146"/>
        <v>theater</v>
      </c>
      <c r="R1579" t="str">
        <f t="shared" si="147"/>
        <v>plays</v>
      </c>
      <c r="S1579" s="9">
        <f t="shared" si="148"/>
        <v>41991.022488425922</v>
      </c>
      <c r="T1579" s="8">
        <f t="shared" si="149"/>
        <v>42015.041666666672</v>
      </c>
    </row>
    <row r="1580" spans="1:20" ht="43.2">
      <c r="A1580">
        <v>4062</v>
      </c>
      <c r="B1580" s="3" t="s">
        <v>4058</v>
      </c>
      <c r="C1580" s="3" t="s">
        <v>8166</v>
      </c>
      <c r="D1580">
        <v>20000</v>
      </c>
      <c r="E1580">
        <v>490</v>
      </c>
      <c r="F1580" t="s">
        <v>8221</v>
      </c>
      <c r="G1580" t="s">
        <v>8224</v>
      </c>
      <c r="H1580" t="s">
        <v>8246</v>
      </c>
      <c r="I1580">
        <v>1467481468</v>
      </c>
      <c r="J1580">
        <v>1464889468</v>
      </c>
      <c r="K1580" t="b">
        <v>0</v>
      </c>
      <c r="L1580">
        <v>3</v>
      </c>
      <c r="M1580" t="b">
        <v>0</v>
      </c>
      <c r="N1580" t="s">
        <v>8271</v>
      </c>
      <c r="O1580" s="6">
        <f t="shared" si="144"/>
        <v>0.02</v>
      </c>
      <c r="P1580">
        <f t="shared" si="145"/>
        <v>163.33000000000001</v>
      </c>
      <c r="Q1580" t="str">
        <f t="shared" si="146"/>
        <v>theater</v>
      </c>
      <c r="R1580" t="str">
        <f t="shared" si="147"/>
        <v>plays</v>
      </c>
      <c r="S1580" s="9">
        <f t="shared" si="148"/>
        <v>42523.739212962959</v>
      </c>
      <c r="T1580" s="8">
        <f t="shared" si="149"/>
        <v>42553.739212962959</v>
      </c>
    </row>
    <row r="1581" spans="1:20" ht="43.2">
      <c r="A1581">
        <v>4082</v>
      </c>
      <c r="B1581" s="3" t="s">
        <v>4078</v>
      </c>
      <c r="C1581" s="3" t="s">
        <v>8185</v>
      </c>
      <c r="D1581">
        <v>150</v>
      </c>
      <c r="E1581">
        <v>3</v>
      </c>
      <c r="F1581" t="s">
        <v>8221</v>
      </c>
      <c r="G1581" t="s">
        <v>8224</v>
      </c>
      <c r="H1581" t="s">
        <v>8246</v>
      </c>
      <c r="I1581">
        <v>1447542000</v>
      </c>
      <c r="J1581">
        <v>1446179553</v>
      </c>
      <c r="K1581" t="b">
        <v>0</v>
      </c>
      <c r="L1581">
        <v>2</v>
      </c>
      <c r="M1581" t="b">
        <v>0</v>
      </c>
      <c r="N1581" t="s">
        <v>8271</v>
      </c>
      <c r="O1581" s="6">
        <f t="shared" si="144"/>
        <v>0.02</v>
      </c>
      <c r="P1581">
        <f t="shared" si="145"/>
        <v>1.5</v>
      </c>
      <c r="Q1581" t="str">
        <f t="shared" si="146"/>
        <v>theater</v>
      </c>
      <c r="R1581" t="str">
        <f t="shared" si="147"/>
        <v>plays</v>
      </c>
      <c r="S1581" s="9">
        <f t="shared" si="148"/>
        <v>42307.189270833333</v>
      </c>
      <c r="T1581" s="8">
        <f t="shared" si="149"/>
        <v>42322.958333333328</v>
      </c>
    </row>
    <row r="1582" spans="1:20" ht="43.2">
      <c r="A1582">
        <v>4093</v>
      </c>
      <c r="B1582" s="3" t="s">
        <v>4089</v>
      </c>
      <c r="C1582" s="3" t="s">
        <v>8196</v>
      </c>
      <c r="D1582">
        <v>2500</v>
      </c>
      <c r="E1582">
        <v>60</v>
      </c>
      <c r="F1582" t="s">
        <v>8221</v>
      </c>
      <c r="G1582" t="s">
        <v>8225</v>
      </c>
      <c r="H1582" t="s">
        <v>8247</v>
      </c>
      <c r="I1582">
        <v>1440272093</v>
      </c>
      <c r="J1582">
        <v>1435088093</v>
      </c>
      <c r="K1582" t="b">
        <v>0</v>
      </c>
      <c r="L1582">
        <v>4</v>
      </c>
      <c r="M1582" t="b">
        <v>0</v>
      </c>
      <c r="N1582" t="s">
        <v>8271</v>
      </c>
      <c r="O1582" s="6">
        <f t="shared" si="144"/>
        <v>0.02</v>
      </c>
      <c r="P1582">
        <f t="shared" si="145"/>
        <v>15</v>
      </c>
      <c r="Q1582" t="str">
        <f t="shared" si="146"/>
        <v>theater</v>
      </c>
      <c r="R1582" t="str">
        <f t="shared" si="147"/>
        <v>plays</v>
      </c>
      <c r="S1582" s="9">
        <f t="shared" si="148"/>
        <v>42178.815891203703</v>
      </c>
      <c r="T1582" s="8">
        <f t="shared" si="149"/>
        <v>42238.815891203703</v>
      </c>
    </row>
    <row r="1583" spans="1:20" ht="43.2">
      <c r="A1583">
        <v>4107</v>
      </c>
      <c r="B1583" s="3" t="s">
        <v>4103</v>
      </c>
      <c r="C1583" s="3" t="s">
        <v>8210</v>
      </c>
      <c r="D1583">
        <v>2000</v>
      </c>
      <c r="E1583">
        <v>41</v>
      </c>
      <c r="F1583" t="s">
        <v>8221</v>
      </c>
      <c r="G1583" t="s">
        <v>8224</v>
      </c>
      <c r="H1583" t="s">
        <v>8246</v>
      </c>
      <c r="I1583">
        <v>1411596001</v>
      </c>
      <c r="J1583">
        <v>1409608801</v>
      </c>
      <c r="K1583" t="b">
        <v>0</v>
      </c>
      <c r="L1583">
        <v>4</v>
      </c>
      <c r="M1583" t="b">
        <v>0</v>
      </c>
      <c r="N1583" t="s">
        <v>8271</v>
      </c>
      <c r="O1583" s="6">
        <f t="shared" si="144"/>
        <v>0.02</v>
      </c>
      <c r="P1583">
        <f t="shared" si="145"/>
        <v>10.25</v>
      </c>
      <c r="Q1583" t="str">
        <f t="shared" si="146"/>
        <v>theater</v>
      </c>
      <c r="R1583" t="str">
        <f t="shared" si="147"/>
        <v>plays</v>
      </c>
      <c r="S1583" s="9">
        <f t="shared" si="148"/>
        <v>41883.916678240741</v>
      </c>
      <c r="T1583" s="8">
        <f t="shared" si="149"/>
        <v>41906.916678240741</v>
      </c>
    </row>
    <row r="1584" spans="1:20" ht="43.2">
      <c r="A1584">
        <v>4108</v>
      </c>
      <c r="B1584" s="3" t="s">
        <v>4104</v>
      </c>
      <c r="C1584" s="3" t="s">
        <v>8211</v>
      </c>
      <c r="D1584">
        <v>3000</v>
      </c>
      <c r="E1584">
        <v>59</v>
      </c>
      <c r="F1584" t="s">
        <v>8221</v>
      </c>
      <c r="G1584" t="s">
        <v>8224</v>
      </c>
      <c r="H1584" t="s">
        <v>8246</v>
      </c>
      <c r="I1584">
        <v>1488517200</v>
      </c>
      <c r="J1584">
        <v>1485909937</v>
      </c>
      <c r="K1584" t="b">
        <v>0</v>
      </c>
      <c r="L1584">
        <v>1</v>
      </c>
      <c r="M1584" t="b">
        <v>0</v>
      </c>
      <c r="N1584" t="s">
        <v>8271</v>
      </c>
      <c r="O1584" s="6">
        <f t="shared" si="144"/>
        <v>0.02</v>
      </c>
      <c r="P1584">
        <f t="shared" si="145"/>
        <v>59</v>
      </c>
      <c r="Q1584" t="str">
        <f t="shared" si="146"/>
        <v>theater</v>
      </c>
      <c r="R1584" t="str">
        <f t="shared" si="147"/>
        <v>plays</v>
      </c>
      <c r="S1584" s="9">
        <f t="shared" si="148"/>
        <v>42767.031678240739</v>
      </c>
      <c r="T1584" s="8">
        <f t="shared" si="149"/>
        <v>42797.208333333328</v>
      </c>
    </row>
    <row r="1585" spans="1:20" ht="43.2">
      <c r="A1585">
        <v>146</v>
      </c>
      <c r="B1585" s="3" t="s">
        <v>148</v>
      </c>
      <c r="C1585" s="3" t="s">
        <v>4256</v>
      </c>
      <c r="D1585">
        <v>20000</v>
      </c>
      <c r="E1585">
        <v>115</v>
      </c>
      <c r="F1585" t="s">
        <v>8220</v>
      </c>
      <c r="G1585" t="s">
        <v>8224</v>
      </c>
      <c r="H1585" t="s">
        <v>8246</v>
      </c>
      <c r="I1585">
        <v>1484698998</v>
      </c>
      <c r="J1585">
        <v>1479514998</v>
      </c>
      <c r="K1585" t="b">
        <v>0</v>
      </c>
      <c r="L1585">
        <v>3</v>
      </c>
      <c r="M1585" t="b">
        <v>0</v>
      </c>
      <c r="N1585" t="s">
        <v>8267</v>
      </c>
      <c r="O1585" s="6">
        <f t="shared" si="144"/>
        <v>0.01</v>
      </c>
      <c r="P1585">
        <f t="shared" si="145"/>
        <v>38.33</v>
      </c>
      <c r="Q1585" t="str">
        <f t="shared" si="146"/>
        <v>film &amp; video</v>
      </c>
      <c r="R1585" t="str">
        <f t="shared" si="147"/>
        <v>science fiction</v>
      </c>
      <c r="S1585" s="9">
        <f t="shared" si="148"/>
        <v>42693.016180555554</v>
      </c>
      <c r="T1585" s="8">
        <f t="shared" si="149"/>
        <v>42753.016180555554</v>
      </c>
    </row>
    <row r="1586" spans="1:20" ht="43.2">
      <c r="A1586">
        <v>149</v>
      </c>
      <c r="B1586" s="3" t="s">
        <v>151</v>
      </c>
      <c r="C1586" s="3" t="s">
        <v>4259</v>
      </c>
      <c r="D1586">
        <v>10000</v>
      </c>
      <c r="E1586">
        <v>92</v>
      </c>
      <c r="F1586" t="s">
        <v>8220</v>
      </c>
      <c r="G1586" t="s">
        <v>8224</v>
      </c>
      <c r="H1586" t="s">
        <v>8246</v>
      </c>
      <c r="I1586">
        <v>1419494400</v>
      </c>
      <c r="J1586">
        <v>1416888470</v>
      </c>
      <c r="K1586" t="b">
        <v>0</v>
      </c>
      <c r="L1586">
        <v>6</v>
      </c>
      <c r="M1586" t="b">
        <v>0</v>
      </c>
      <c r="N1586" t="s">
        <v>8267</v>
      </c>
      <c r="O1586" s="6">
        <f t="shared" si="144"/>
        <v>0.01</v>
      </c>
      <c r="P1586">
        <f t="shared" si="145"/>
        <v>15.33</v>
      </c>
      <c r="Q1586" t="str">
        <f t="shared" si="146"/>
        <v>film &amp; video</v>
      </c>
      <c r="R1586" t="str">
        <f t="shared" si="147"/>
        <v>science fiction</v>
      </c>
      <c r="S1586" s="9">
        <f t="shared" si="148"/>
        <v>41968.172106481477</v>
      </c>
      <c r="T1586" s="8">
        <f t="shared" si="149"/>
        <v>41998.333333333328</v>
      </c>
    </row>
    <row r="1587" spans="1:20" ht="43.2">
      <c r="A1587">
        <v>153</v>
      </c>
      <c r="B1587" s="3" t="s">
        <v>155</v>
      </c>
      <c r="C1587" s="3" t="s">
        <v>4263</v>
      </c>
      <c r="D1587">
        <v>50000</v>
      </c>
      <c r="E1587">
        <v>359</v>
      </c>
      <c r="F1587" t="s">
        <v>8220</v>
      </c>
      <c r="G1587" t="s">
        <v>8224</v>
      </c>
      <c r="H1587" t="s">
        <v>8246</v>
      </c>
      <c r="I1587">
        <v>1417532644</v>
      </c>
      <c r="J1587">
        <v>1413900244</v>
      </c>
      <c r="K1587" t="b">
        <v>0</v>
      </c>
      <c r="L1587">
        <v>10</v>
      </c>
      <c r="M1587" t="b">
        <v>0</v>
      </c>
      <c r="N1587" t="s">
        <v>8267</v>
      </c>
      <c r="O1587" s="6">
        <f t="shared" si="144"/>
        <v>0.01</v>
      </c>
      <c r="P1587">
        <f t="shared" si="145"/>
        <v>35.9</v>
      </c>
      <c r="Q1587" t="str">
        <f t="shared" si="146"/>
        <v>film &amp; video</v>
      </c>
      <c r="R1587" t="str">
        <f t="shared" si="147"/>
        <v>science fiction</v>
      </c>
      <c r="S1587" s="9">
        <f t="shared" si="148"/>
        <v>41933.586157407408</v>
      </c>
      <c r="T1587" s="8">
        <f t="shared" si="149"/>
        <v>41975.627824074079</v>
      </c>
    </row>
    <row r="1588" spans="1:20" ht="43.2">
      <c r="A1588">
        <v>164</v>
      </c>
      <c r="B1588" s="3" t="s">
        <v>166</v>
      </c>
      <c r="C1588" s="3" t="s">
        <v>4274</v>
      </c>
      <c r="D1588">
        <v>120000</v>
      </c>
      <c r="E1588">
        <v>640</v>
      </c>
      <c r="F1588" t="s">
        <v>8221</v>
      </c>
      <c r="G1588" t="s">
        <v>8224</v>
      </c>
      <c r="H1588" t="s">
        <v>8246</v>
      </c>
      <c r="I1588">
        <v>1411150701</v>
      </c>
      <c r="J1588">
        <v>1405966701</v>
      </c>
      <c r="K1588" t="b">
        <v>0</v>
      </c>
      <c r="L1588">
        <v>7</v>
      </c>
      <c r="M1588" t="b">
        <v>0</v>
      </c>
      <c r="N1588" t="s">
        <v>8268</v>
      </c>
      <c r="O1588" s="6">
        <f t="shared" si="144"/>
        <v>0.01</v>
      </c>
      <c r="P1588">
        <f t="shared" si="145"/>
        <v>91.43</v>
      </c>
      <c r="Q1588" t="str">
        <f t="shared" si="146"/>
        <v>film &amp; video</v>
      </c>
      <c r="R1588" t="str">
        <f t="shared" si="147"/>
        <v>drama</v>
      </c>
      <c r="S1588" s="9">
        <f t="shared" si="148"/>
        <v>41841.762743055559</v>
      </c>
      <c r="T1588" s="8">
        <f t="shared" si="149"/>
        <v>41901.762743055559</v>
      </c>
    </row>
    <row r="1589" spans="1:20" ht="43.2">
      <c r="A1589">
        <v>198</v>
      </c>
      <c r="B1589" s="3" t="s">
        <v>200</v>
      </c>
      <c r="C1589" s="3" t="s">
        <v>4308</v>
      </c>
      <c r="D1589">
        <v>25000</v>
      </c>
      <c r="E1589">
        <v>279</v>
      </c>
      <c r="F1589" t="s">
        <v>8221</v>
      </c>
      <c r="G1589" t="s">
        <v>8224</v>
      </c>
      <c r="H1589" t="s">
        <v>8246</v>
      </c>
      <c r="I1589">
        <v>1412500322</v>
      </c>
      <c r="J1589">
        <v>1409908322</v>
      </c>
      <c r="K1589" t="b">
        <v>0</v>
      </c>
      <c r="L1589">
        <v>6</v>
      </c>
      <c r="M1589" t="b">
        <v>0</v>
      </c>
      <c r="N1589" t="s">
        <v>8268</v>
      </c>
      <c r="O1589" s="6">
        <f t="shared" si="144"/>
        <v>0.01</v>
      </c>
      <c r="P1589">
        <f t="shared" si="145"/>
        <v>46.5</v>
      </c>
      <c r="Q1589" t="str">
        <f t="shared" si="146"/>
        <v>film &amp; video</v>
      </c>
      <c r="R1589" t="str">
        <f t="shared" si="147"/>
        <v>drama</v>
      </c>
      <c r="S1589" s="9">
        <f t="shared" si="148"/>
        <v>41887.383356481485</v>
      </c>
      <c r="T1589" s="8">
        <f t="shared" si="149"/>
        <v>41917.383356481485</v>
      </c>
    </row>
    <row r="1590" spans="1:20" ht="43.2">
      <c r="A1590">
        <v>220</v>
      </c>
      <c r="B1590" s="3" t="s">
        <v>222</v>
      </c>
      <c r="C1590" s="3" t="s">
        <v>4330</v>
      </c>
      <c r="D1590">
        <v>50000</v>
      </c>
      <c r="E1590">
        <v>360</v>
      </c>
      <c r="F1590" t="s">
        <v>8221</v>
      </c>
      <c r="G1590" t="s">
        <v>8224</v>
      </c>
      <c r="H1590" t="s">
        <v>8246</v>
      </c>
      <c r="I1590">
        <v>1440101160</v>
      </c>
      <c r="J1590">
        <v>1436542030</v>
      </c>
      <c r="K1590" t="b">
        <v>0</v>
      </c>
      <c r="L1590">
        <v>3</v>
      </c>
      <c r="M1590" t="b">
        <v>0</v>
      </c>
      <c r="N1590" t="s">
        <v>8268</v>
      </c>
      <c r="O1590" s="6">
        <f t="shared" si="144"/>
        <v>0.01</v>
      </c>
      <c r="P1590">
        <f t="shared" si="145"/>
        <v>120</v>
      </c>
      <c r="Q1590" t="str">
        <f t="shared" si="146"/>
        <v>film &amp; video</v>
      </c>
      <c r="R1590" t="str">
        <f t="shared" si="147"/>
        <v>drama</v>
      </c>
      <c r="S1590" s="9">
        <f t="shared" si="148"/>
        <v>42195.643865740742</v>
      </c>
      <c r="T1590" s="8">
        <f t="shared" si="149"/>
        <v>42236.837500000001</v>
      </c>
    </row>
    <row r="1591" spans="1:20" ht="43.2">
      <c r="A1591">
        <v>226</v>
      </c>
      <c r="B1591" s="3" t="s">
        <v>228</v>
      </c>
      <c r="C1591" s="3" t="s">
        <v>4336</v>
      </c>
      <c r="D1591">
        <v>29000</v>
      </c>
      <c r="E1591">
        <v>250</v>
      </c>
      <c r="F1591" t="s">
        <v>8221</v>
      </c>
      <c r="G1591" t="s">
        <v>8225</v>
      </c>
      <c r="H1591" t="s">
        <v>8247</v>
      </c>
      <c r="I1591">
        <v>1433064540</v>
      </c>
      <c r="J1591">
        <v>1428854344</v>
      </c>
      <c r="K1591" t="b">
        <v>0</v>
      </c>
      <c r="L1591">
        <v>2</v>
      </c>
      <c r="M1591" t="b">
        <v>0</v>
      </c>
      <c r="N1591" t="s">
        <v>8268</v>
      </c>
      <c r="O1591" s="6">
        <f t="shared" si="144"/>
        <v>0.01</v>
      </c>
      <c r="P1591">
        <f t="shared" si="145"/>
        <v>125</v>
      </c>
      <c r="Q1591" t="str">
        <f t="shared" si="146"/>
        <v>film &amp; video</v>
      </c>
      <c r="R1591" t="str">
        <f t="shared" si="147"/>
        <v>drama</v>
      </c>
      <c r="S1591" s="9">
        <f t="shared" si="148"/>
        <v>42106.666018518517</v>
      </c>
      <c r="T1591" s="8">
        <f t="shared" si="149"/>
        <v>42155.395138888889</v>
      </c>
    </row>
    <row r="1592" spans="1:20" ht="43.2">
      <c r="A1592">
        <v>422</v>
      </c>
      <c r="B1592" s="3" t="s">
        <v>423</v>
      </c>
      <c r="C1592" s="3" t="s">
        <v>4532</v>
      </c>
      <c r="D1592">
        <v>40000</v>
      </c>
      <c r="E1592">
        <v>430</v>
      </c>
      <c r="F1592" t="s">
        <v>8221</v>
      </c>
      <c r="G1592" t="s">
        <v>8224</v>
      </c>
      <c r="H1592" t="s">
        <v>8246</v>
      </c>
      <c r="I1592">
        <v>1410416097</v>
      </c>
      <c r="J1592">
        <v>1407824097</v>
      </c>
      <c r="K1592" t="b">
        <v>0</v>
      </c>
      <c r="L1592">
        <v>12</v>
      </c>
      <c r="M1592" t="b">
        <v>0</v>
      </c>
      <c r="N1592" t="s">
        <v>8270</v>
      </c>
      <c r="O1592" s="6">
        <f t="shared" si="144"/>
        <v>0.01</v>
      </c>
      <c r="P1592">
        <f t="shared" si="145"/>
        <v>35.83</v>
      </c>
      <c r="Q1592" t="str">
        <f t="shared" si="146"/>
        <v>film &amp; video</v>
      </c>
      <c r="R1592" t="str">
        <f t="shared" si="147"/>
        <v>animation</v>
      </c>
      <c r="S1592" s="9">
        <f t="shared" si="148"/>
        <v>41863.260381944448</v>
      </c>
      <c r="T1592" s="8">
        <f t="shared" si="149"/>
        <v>41893.260381944448</v>
      </c>
    </row>
    <row r="1593" spans="1:20" ht="43.2">
      <c r="A1593">
        <v>423</v>
      </c>
      <c r="B1593" s="3" t="s">
        <v>424</v>
      </c>
      <c r="C1593" s="3" t="s">
        <v>4533</v>
      </c>
      <c r="D1593">
        <v>20000</v>
      </c>
      <c r="E1593">
        <v>153</v>
      </c>
      <c r="F1593" t="s">
        <v>8221</v>
      </c>
      <c r="G1593" t="s">
        <v>8224</v>
      </c>
      <c r="H1593" t="s">
        <v>8246</v>
      </c>
      <c r="I1593">
        <v>1370470430</v>
      </c>
      <c r="J1593">
        <v>1367878430</v>
      </c>
      <c r="K1593" t="b">
        <v>0</v>
      </c>
      <c r="L1593">
        <v>13</v>
      </c>
      <c r="M1593" t="b">
        <v>0</v>
      </c>
      <c r="N1593" t="s">
        <v>8270</v>
      </c>
      <c r="O1593" s="6">
        <f t="shared" si="144"/>
        <v>0.01</v>
      </c>
      <c r="P1593">
        <f t="shared" si="145"/>
        <v>11.77</v>
      </c>
      <c r="Q1593" t="str">
        <f t="shared" si="146"/>
        <v>film &amp; video</v>
      </c>
      <c r="R1593" t="str">
        <f t="shared" si="147"/>
        <v>animation</v>
      </c>
      <c r="S1593" s="9">
        <f t="shared" si="148"/>
        <v>41400.92627314815</v>
      </c>
      <c r="T1593" s="8">
        <f t="shared" si="149"/>
        <v>41430.92627314815</v>
      </c>
    </row>
    <row r="1594" spans="1:20" ht="43.2">
      <c r="A1594">
        <v>426</v>
      </c>
      <c r="B1594" s="3" t="s">
        <v>427</v>
      </c>
      <c r="C1594" s="3" t="s">
        <v>4536</v>
      </c>
      <c r="D1594">
        <v>10000</v>
      </c>
      <c r="E1594">
        <v>133</v>
      </c>
      <c r="F1594" t="s">
        <v>8221</v>
      </c>
      <c r="G1594" t="s">
        <v>8224</v>
      </c>
      <c r="H1594" t="s">
        <v>8246</v>
      </c>
      <c r="I1594">
        <v>1456851914</v>
      </c>
      <c r="J1594">
        <v>1454259914</v>
      </c>
      <c r="K1594" t="b">
        <v>0</v>
      </c>
      <c r="L1594">
        <v>8</v>
      </c>
      <c r="M1594" t="b">
        <v>0</v>
      </c>
      <c r="N1594" t="s">
        <v>8270</v>
      </c>
      <c r="O1594" s="6">
        <f t="shared" ref="O1594:O1657" si="150">ROUND((E1594/D1594),2)</f>
        <v>0.01</v>
      </c>
      <c r="P1594">
        <f t="shared" ref="P1594:P1657" si="151">IF(L1594&gt;0,ROUND(E1594/L1594,2),0)</f>
        <v>16.63</v>
      </c>
      <c r="Q1594" t="str">
        <f t="shared" ref="Q1594:Q1657" si="152">LEFT(N1594, SEARCH("/",N1594,1)-1)</f>
        <v>film &amp; video</v>
      </c>
      <c r="R1594" t="str">
        <f t="shared" ref="R1594:R1657" si="153">RIGHT(N1594,LEN(N1594)-SEARCH("/",N1594,1))</f>
        <v>animation</v>
      </c>
      <c r="S1594" s="9">
        <f t="shared" ref="S1594:S1657" si="154">(J1594/86400)+DATE(1970,1,1)</f>
        <v>42400.711967592593</v>
      </c>
      <c r="T1594" s="8">
        <f t="shared" ref="T1594:T1657" si="155">(I1594/86400)+DATE(1970,1,1)</f>
        <v>42430.711967592593</v>
      </c>
    </row>
    <row r="1595" spans="1:20" ht="43.2">
      <c r="A1595">
        <v>450</v>
      </c>
      <c r="B1595" s="3" t="s">
        <v>451</v>
      </c>
      <c r="C1595" s="3" t="s">
        <v>4560</v>
      </c>
      <c r="D1595">
        <v>50000</v>
      </c>
      <c r="E1595">
        <v>396</v>
      </c>
      <c r="F1595" t="s">
        <v>8221</v>
      </c>
      <c r="G1595" t="s">
        <v>8224</v>
      </c>
      <c r="H1595" t="s">
        <v>8246</v>
      </c>
      <c r="I1595">
        <v>1392417800</v>
      </c>
      <c r="J1595">
        <v>1389825800</v>
      </c>
      <c r="K1595" t="b">
        <v>0</v>
      </c>
      <c r="L1595">
        <v>7</v>
      </c>
      <c r="M1595" t="b">
        <v>0</v>
      </c>
      <c r="N1595" t="s">
        <v>8270</v>
      </c>
      <c r="O1595" s="6">
        <f t="shared" si="150"/>
        <v>0.01</v>
      </c>
      <c r="P1595">
        <f t="shared" si="151"/>
        <v>56.57</v>
      </c>
      <c r="Q1595" t="str">
        <f t="shared" si="152"/>
        <v>film &amp; video</v>
      </c>
      <c r="R1595" t="str">
        <f t="shared" si="153"/>
        <v>animation</v>
      </c>
      <c r="S1595" s="9">
        <f t="shared" si="154"/>
        <v>41654.946759259255</v>
      </c>
      <c r="T1595" s="8">
        <f t="shared" si="155"/>
        <v>41684.946759259255</v>
      </c>
    </row>
    <row r="1596" spans="1:20" ht="43.2">
      <c r="A1596">
        <v>454</v>
      </c>
      <c r="B1596" s="3" t="s">
        <v>455</v>
      </c>
      <c r="C1596" s="3" t="s">
        <v>4564</v>
      </c>
      <c r="D1596">
        <v>10000</v>
      </c>
      <c r="E1596">
        <v>82</v>
      </c>
      <c r="F1596" t="s">
        <v>8221</v>
      </c>
      <c r="G1596" t="s">
        <v>8224</v>
      </c>
      <c r="H1596" t="s">
        <v>8246</v>
      </c>
      <c r="I1596">
        <v>1417007640</v>
      </c>
      <c r="J1596">
        <v>1414343571</v>
      </c>
      <c r="K1596" t="b">
        <v>0</v>
      </c>
      <c r="L1596">
        <v>5</v>
      </c>
      <c r="M1596" t="b">
        <v>0</v>
      </c>
      <c r="N1596" t="s">
        <v>8270</v>
      </c>
      <c r="O1596" s="6">
        <f t="shared" si="150"/>
        <v>0.01</v>
      </c>
      <c r="P1596">
        <f t="shared" si="151"/>
        <v>16.399999999999999</v>
      </c>
      <c r="Q1596" t="str">
        <f t="shared" si="152"/>
        <v>film &amp; video</v>
      </c>
      <c r="R1596" t="str">
        <f t="shared" si="153"/>
        <v>animation</v>
      </c>
      <c r="S1596" s="9">
        <f t="shared" si="154"/>
        <v>41938.717256944445</v>
      </c>
      <c r="T1596" s="8">
        <f t="shared" si="155"/>
        <v>41969.551388888889</v>
      </c>
    </row>
    <row r="1597" spans="1:20" ht="43.2">
      <c r="A1597">
        <v>456</v>
      </c>
      <c r="B1597" s="3" t="s">
        <v>457</v>
      </c>
      <c r="C1597" s="3" t="s">
        <v>4566</v>
      </c>
      <c r="D1597">
        <v>8888</v>
      </c>
      <c r="E1597">
        <v>61</v>
      </c>
      <c r="F1597" t="s">
        <v>8221</v>
      </c>
      <c r="G1597" t="s">
        <v>8224</v>
      </c>
      <c r="H1597" t="s">
        <v>8246</v>
      </c>
      <c r="I1597">
        <v>1382414340</v>
      </c>
      <c r="J1597">
        <v>1380559201</v>
      </c>
      <c r="K1597" t="b">
        <v>0</v>
      </c>
      <c r="L1597">
        <v>3</v>
      </c>
      <c r="M1597" t="b">
        <v>0</v>
      </c>
      <c r="N1597" t="s">
        <v>8270</v>
      </c>
      <c r="O1597" s="6">
        <f t="shared" si="150"/>
        <v>0.01</v>
      </c>
      <c r="P1597">
        <f t="shared" si="151"/>
        <v>20.329999999999998</v>
      </c>
      <c r="Q1597" t="str">
        <f t="shared" si="152"/>
        <v>film &amp; video</v>
      </c>
      <c r="R1597" t="str">
        <f t="shared" si="153"/>
        <v>animation</v>
      </c>
      <c r="S1597" s="9">
        <f t="shared" si="154"/>
        <v>41547.694456018522</v>
      </c>
      <c r="T1597" s="8">
        <f t="shared" si="155"/>
        <v>41569.165972222225</v>
      </c>
    </row>
    <row r="1598" spans="1:20" ht="43.2">
      <c r="A1598">
        <v>466</v>
      </c>
      <c r="B1598" s="3" t="s">
        <v>467</v>
      </c>
      <c r="C1598" s="3" t="s">
        <v>4576</v>
      </c>
      <c r="D1598">
        <v>10000</v>
      </c>
      <c r="E1598">
        <v>76</v>
      </c>
      <c r="F1598" t="s">
        <v>8221</v>
      </c>
      <c r="G1598" t="s">
        <v>8224</v>
      </c>
      <c r="H1598" t="s">
        <v>8246</v>
      </c>
      <c r="I1598">
        <v>1347057464</v>
      </c>
      <c r="J1598">
        <v>1344465464</v>
      </c>
      <c r="K1598" t="b">
        <v>0</v>
      </c>
      <c r="L1598">
        <v>5</v>
      </c>
      <c r="M1598" t="b">
        <v>0</v>
      </c>
      <c r="N1598" t="s">
        <v>8270</v>
      </c>
      <c r="O1598" s="6">
        <f t="shared" si="150"/>
        <v>0.01</v>
      </c>
      <c r="P1598">
        <f t="shared" si="151"/>
        <v>15.2</v>
      </c>
      <c r="Q1598" t="str">
        <f t="shared" si="152"/>
        <v>film &amp; video</v>
      </c>
      <c r="R1598" t="str">
        <f t="shared" si="153"/>
        <v>animation</v>
      </c>
      <c r="S1598" s="9">
        <f t="shared" si="154"/>
        <v>41129.942870370374</v>
      </c>
      <c r="T1598" s="8">
        <f t="shared" si="155"/>
        <v>41159.942870370374</v>
      </c>
    </row>
    <row r="1599" spans="1:20" ht="43.2">
      <c r="A1599">
        <v>470</v>
      </c>
      <c r="B1599" s="3" t="s">
        <v>471</v>
      </c>
      <c r="C1599" s="3" t="s">
        <v>4580</v>
      </c>
      <c r="D1599">
        <v>5000</v>
      </c>
      <c r="E1599">
        <v>51</v>
      </c>
      <c r="F1599" t="s">
        <v>8221</v>
      </c>
      <c r="G1599" t="s">
        <v>8224</v>
      </c>
      <c r="H1599" t="s">
        <v>8246</v>
      </c>
      <c r="I1599">
        <v>1389844800</v>
      </c>
      <c r="J1599">
        <v>1385524889</v>
      </c>
      <c r="K1599" t="b">
        <v>0</v>
      </c>
      <c r="L1599">
        <v>2</v>
      </c>
      <c r="M1599" t="b">
        <v>0</v>
      </c>
      <c r="N1599" t="s">
        <v>8270</v>
      </c>
      <c r="O1599" s="6">
        <f t="shared" si="150"/>
        <v>0.01</v>
      </c>
      <c r="P1599">
        <f t="shared" si="151"/>
        <v>25.5</v>
      </c>
      <c r="Q1599" t="str">
        <f t="shared" si="152"/>
        <v>film &amp; video</v>
      </c>
      <c r="R1599" t="str">
        <f t="shared" si="153"/>
        <v>animation</v>
      </c>
      <c r="S1599" s="9">
        <f t="shared" si="154"/>
        <v>41605.167696759258</v>
      </c>
      <c r="T1599" s="8">
        <f t="shared" si="155"/>
        <v>41655.166666666664</v>
      </c>
    </row>
    <row r="1600" spans="1:20">
      <c r="A1600">
        <v>497</v>
      </c>
      <c r="B1600" s="3" t="s">
        <v>498</v>
      </c>
      <c r="C1600" s="3" t="s">
        <v>4607</v>
      </c>
      <c r="D1600">
        <v>4480</v>
      </c>
      <c r="E1600">
        <v>30</v>
      </c>
      <c r="F1600" t="s">
        <v>8221</v>
      </c>
      <c r="G1600" t="s">
        <v>8224</v>
      </c>
      <c r="H1600" t="s">
        <v>8246</v>
      </c>
      <c r="I1600">
        <v>1419483600</v>
      </c>
      <c r="J1600">
        <v>1414889665</v>
      </c>
      <c r="K1600" t="b">
        <v>0</v>
      </c>
      <c r="L1600">
        <v>3</v>
      </c>
      <c r="M1600" t="b">
        <v>0</v>
      </c>
      <c r="N1600" t="s">
        <v>8270</v>
      </c>
      <c r="O1600" s="6">
        <f t="shared" si="150"/>
        <v>0.01</v>
      </c>
      <c r="P1600">
        <f t="shared" si="151"/>
        <v>10</v>
      </c>
      <c r="Q1600" t="str">
        <f t="shared" si="152"/>
        <v>film &amp; video</v>
      </c>
      <c r="R1600" t="str">
        <f t="shared" si="153"/>
        <v>animation</v>
      </c>
      <c r="S1600" s="9">
        <f t="shared" si="154"/>
        <v>41945.037789351853</v>
      </c>
      <c r="T1600" s="8">
        <f t="shared" si="155"/>
        <v>41998.208333333328</v>
      </c>
    </row>
    <row r="1601" spans="1:20" ht="57.6">
      <c r="A1601">
        <v>502</v>
      </c>
      <c r="B1601" s="3" t="s">
        <v>503</v>
      </c>
      <c r="C1601" s="3" t="s">
        <v>4612</v>
      </c>
      <c r="D1601">
        <v>20000</v>
      </c>
      <c r="E1601">
        <v>230</v>
      </c>
      <c r="F1601" t="s">
        <v>8221</v>
      </c>
      <c r="G1601" t="s">
        <v>8224</v>
      </c>
      <c r="H1601" t="s">
        <v>8246</v>
      </c>
      <c r="I1601">
        <v>1332073025</v>
      </c>
      <c r="J1601">
        <v>1329484625</v>
      </c>
      <c r="K1601" t="b">
        <v>0</v>
      </c>
      <c r="L1601">
        <v>4</v>
      </c>
      <c r="M1601" t="b">
        <v>0</v>
      </c>
      <c r="N1601" t="s">
        <v>8270</v>
      </c>
      <c r="O1601" s="6">
        <f t="shared" si="150"/>
        <v>0.01</v>
      </c>
      <c r="P1601">
        <f t="shared" si="151"/>
        <v>57.5</v>
      </c>
      <c r="Q1601" t="str">
        <f t="shared" si="152"/>
        <v>film &amp; video</v>
      </c>
      <c r="R1601" t="str">
        <f t="shared" si="153"/>
        <v>animation</v>
      </c>
      <c r="S1601" s="9">
        <f t="shared" si="154"/>
        <v>40956.553530092591</v>
      </c>
      <c r="T1601" s="8">
        <f t="shared" si="155"/>
        <v>40986.511863425927</v>
      </c>
    </row>
    <row r="1602" spans="1:20" ht="43.2">
      <c r="A1602">
        <v>504</v>
      </c>
      <c r="B1602" s="3" t="s">
        <v>505</v>
      </c>
      <c r="C1602" s="3" t="s">
        <v>4614</v>
      </c>
      <c r="D1602">
        <v>24500</v>
      </c>
      <c r="E1602">
        <v>335</v>
      </c>
      <c r="F1602" t="s">
        <v>8221</v>
      </c>
      <c r="G1602" t="s">
        <v>8224</v>
      </c>
      <c r="H1602" t="s">
        <v>8246</v>
      </c>
      <c r="I1602">
        <v>1334097387</v>
      </c>
      <c r="J1602">
        <v>1328916987</v>
      </c>
      <c r="K1602" t="b">
        <v>0</v>
      </c>
      <c r="L1602">
        <v>5</v>
      </c>
      <c r="M1602" t="b">
        <v>0</v>
      </c>
      <c r="N1602" t="s">
        <v>8270</v>
      </c>
      <c r="O1602" s="6">
        <f t="shared" si="150"/>
        <v>0.01</v>
      </c>
      <c r="P1602">
        <f t="shared" si="151"/>
        <v>67</v>
      </c>
      <c r="Q1602" t="str">
        <f t="shared" si="152"/>
        <v>film &amp; video</v>
      </c>
      <c r="R1602" t="str">
        <f t="shared" si="153"/>
        <v>animation</v>
      </c>
      <c r="S1602" s="9">
        <f t="shared" si="154"/>
        <v>40949.98364583333</v>
      </c>
      <c r="T1602" s="8">
        <f t="shared" si="155"/>
        <v>41009.941979166666</v>
      </c>
    </row>
    <row r="1603" spans="1:20" ht="43.2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</v>
      </c>
      <c r="P1603">
        <f t="shared" si="151"/>
        <v>48.33</v>
      </c>
      <c r="Q1603" t="str">
        <f t="shared" si="152"/>
        <v>music</v>
      </c>
      <c r="R1603" t="str">
        <f t="shared" si="153"/>
        <v>rock</v>
      </c>
      <c r="S1603" s="9">
        <f t="shared" si="154"/>
        <v>40638.092974537038</v>
      </c>
      <c r="T1603" s="8">
        <f t="shared" si="155"/>
        <v>40668.092974537038</v>
      </c>
    </row>
    <row r="1604" spans="1:20" ht="43.2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8">
        <f t="shared" si="155"/>
        <v>40830.958333333336</v>
      </c>
    </row>
    <row r="1605" spans="1:20" ht="28.8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8">
        <f t="shared" si="155"/>
        <v>40936.169664351852</v>
      </c>
    </row>
    <row r="1606" spans="1:20" ht="43.2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8">
        <f t="shared" si="155"/>
        <v>40985.803645833337</v>
      </c>
    </row>
    <row r="1607" spans="1:20" ht="43.2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8">
        <f t="shared" si="155"/>
        <v>40756.291666666664</v>
      </c>
    </row>
    <row r="1608" spans="1:20" ht="43.2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8">
        <f t="shared" si="155"/>
        <v>40626.069884259261</v>
      </c>
    </row>
    <row r="1609" spans="1:20" ht="43.2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8">
        <f t="shared" si="155"/>
        <v>41074.80846064815</v>
      </c>
    </row>
    <row r="1610" spans="1:20" ht="28.8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8">
        <f t="shared" si="155"/>
        <v>41640.226388888885</v>
      </c>
    </row>
    <row r="1611" spans="1:20" ht="43.2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8">
        <f t="shared" si="155"/>
        <v>40849.333333333336</v>
      </c>
    </row>
    <row r="1612" spans="1:20" ht="28.8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8">
        <f t="shared" si="155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8">
        <f t="shared" si="155"/>
        <v>41430.00037037037</v>
      </c>
    </row>
    <row r="1614" spans="1:20" ht="43.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8">
        <f t="shared" si="155"/>
        <v>41276.874814814815</v>
      </c>
    </row>
    <row r="1615" spans="1:20" ht="43.2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8">
        <f t="shared" si="155"/>
        <v>41112.069467592592</v>
      </c>
    </row>
    <row r="1616" spans="1:20" ht="43.2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8">
        <f t="shared" si="155"/>
        <v>41854.708333333336</v>
      </c>
    </row>
    <row r="1617" spans="1:20" ht="43.2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1.1399999999999999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8">
        <f t="shared" si="155"/>
        <v>40890.092546296299</v>
      </c>
    </row>
    <row r="1618" spans="1:20" ht="43.2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8">
        <f t="shared" si="155"/>
        <v>41235.916666666664</v>
      </c>
    </row>
    <row r="1619" spans="1:20" ht="28.8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8">
        <f t="shared" si="155"/>
        <v>41579.791666666664</v>
      </c>
    </row>
    <row r="1620" spans="1:20" ht="43.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8">
        <f t="shared" si="155"/>
        <v>41341.654340277775</v>
      </c>
    </row>
    <row r="1621" spans="1:20" ht="43.2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8">
        <f t="shared" si="155"/>
        <v>41897.186180555553</v>
      </c>
    </row>
    <row r="1622" spans="1:20" ht="28.8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8">
        <f t="shared" si="155"/>
        <v>41328.339583333334</v>
      </c>
    </row>
    <row r="1623" spans="1:20" ht="43.2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8">
        <f t="shared" si="155"/>
        <v>41057.165972222225</v>
      </c>
    </row>
    <row r="1624" spans="1:20" ht="43.2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8">
        <f t="shared" si="155"/>
        <v>41990.332638888889</v>
      </c>
    </row>
    <row r="1625" spans="1:20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8">
        <f t="shared" si="155"/>
        <v>41513.688530092593</v>
      </c>
    </row>
    <row r="1626" spans="1:20" ht="43.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8">
        <f t="shared" si="155"/>
        <v>41283.367303240739</v>
      </c>
    </row>
    <row r="1627" spans="1:20" ht="57.6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8">
        <f t="shared" si="155"/>
        <v>41163.699687500004</v>
      </c>
    </row>
    <row r="1628" spans="1:20" ht="43.2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8">
        <f t="shared" si="155"/>
        <v>41609.889664351853</v>
      </c>
    </row>
    <row r="1629" spans="1:20" ht="43.2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8">
        <f t="shared" si="155"/>
        <v>41239.207638888889</v>
      </c>
    </row>
    <row r="1630" spans="1:20" ht="28.8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8">
        <f t="shared" si="155"/>
        <v>41807.737060185187</v>
      </c>
    </row>
    <row r="1631" spans="1:20" ht="28.8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8">
        <f t="shared" si="155"/>
        <v>41690.867280092592</v>
      </c>
    </row>
    <row r="1632" spans="1:20" ht="43.2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8">
        <f t="shared" si="155"/>
        <v>40970.290972222225</v>
      </c>
    </row>
    <row r="1633" spans="1:20" ht="43.2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8">
        <f t="shared" si="155"/>
        <v>41194.859502314815</v>
      </c>
    </row>
    <row r="1634" spans="1:20" ht="43.2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8">
        <f t="shared" si="155"/>
        <v>40810.340902777782</v>
      </c>
    </row>
    <row r="1635" spans="1:20" ht="43.2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8">
        <f t="shared" si="155"/>
        <v>40924.208333333336</v>
      </c>
    </row>
    <row r="1636" spans="1:20" ht="43.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8">
        <f t="shared" si="155"/>
        <v>40696.249305555553</v>
      </c>
    </row>
    <row r="1637" spans="1:20" ht="57.6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8">
        <f t="shared" si="155"/>
        <v>42562.868761574078</v>
      </c>
    </row>
    <row r="1638" spans="1:20" ht="43.2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8">
        <f t="shared" si="155"/>
        <v>40706.166666666664</v>
      </c>
    </row>
    <row r="1639" spans="1:20" ht="43.2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8">
        <f t="shared" si="155"/>
        <v>40178.985416666663</v>
      </c>
    </row>
    <row r="1640" spans="1:20" ht="28.8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8">
        <f t="shared" si="155"/>
        <v>41333.892361111109</v>
      </c>
    </row>
    <row r="1641" spans="1:20" ht="43.2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8">
        <f t="shared" si="155"/>
        <v>40971.652372685188</v>
      </c>
    </row>
    <row r="1642" spans="1:20" ht="43.2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1.7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8">
        <f t="shared" si="155"/>
        <v>40393.082638888889</v>
      </c>
    </row>
    <row r="1643" spans="1:20" ht="28.8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8">
        <f t="shared" si="155"/>
        <v>41992.596574074079</v>
      </c>
    </row>
    <row r="1644" spans="1:20" ht="43.2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8">
        <f t="shared" si="155"/>
        <v>40708.024618055555</v>
      </c>
    </row>
    <row r="1645" spans="1:20" ht="28.8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8">
        <f t="shared" si="155"/>
        <v>41176.824212962965</v>
      </c>
    </row>
    <row r="1646" spans="1:20" ht="43.2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1.1000000000000001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8">
        <f t="shared" si="155"/>
        <v>41235.101388888885</v>
      </c>
    </row>
    <row r="1647" spans="1:20" ht="43.2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1.1100000000000001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8">
        <f t="shared" si="155"/>
        <v>41535.617361111115</v>
      </c>
    </row>
    <row r="1648" spans="1:20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1.1000000000000001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8">
        <f t="shared" si="155"/>
        <v>41865.757638888885</v>
      </c>
    </row>
    <row r="1649" spans="1:20" ht="43.2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8">
        <f t="shared" si="155"/>
        <v>41069.409456018519</v>
      </c>
    </row>
    <row r="1650" spans="1:20" ht="43.2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8">
        <f t="shared" si="155"/>
        <v>40622.662986111114</v>
      </c>
    </row>
    <row r="1651" spans="1:20" ht="43.2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8">
        <f t="shared" si="155"/>
        <v>41782.684664351851</v>
      </c>
    </row>
    <row r="1652" spans="1:20" ht="43.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8">
        <f t="shared" si="155"/>
        <v>41556.435613425929</v>
      </c>
    </row>
    <row r="1653" spans="1:20" ht="43.2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8">
        <f t="shared" si="155"/>
        <v>40659.290972222225</v>
      </c>
    </row>
    <row r="1654" spans="1:20" ht="43.2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8">
        <f t="shared" si="155"/>
        <v>41602.534641203703</v>
      </c>
    </row>
    <row r="1655" spans="1:20" ht="43.2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8">
        <f t="shared" si="155"/>
        <v>40657.834444444445</v>
      </c>
    </row>
    <row r="1656" spans="1:20" ht="43.2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1.2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8">
        <f t="shared" si="155"/>
        <v>41017.890740740739</v>
      </c>
    </row>
    <row r="1657" spans="1:20" ht="28.8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8">
        <f t="shared" si="155"/>
        <v>41004.750231481477</v>
      </c>
    </row>
    <row r="1658" spans="1:20" ht="57.6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ref="O1658:O1721" si="156">ROUND((E1658/D1658),2)</f>
        <v>1</v>
      </c>
      <c r="P1658">
        <f t="shared" ref="P1658:P1721" si="157">IF(L1658&gt;0,ROUND(E1658/L1658,2),0)</f>
        <v>156.77000000000001</v>
      </c>
      <c r="Q1658" t="str">
        <f t="shared" ref="Q1658:Q1721" si="158">LEFT(N1658, SEARCH("/",N1658,1)-1)</f>
        <v>music</v>
      </c>
      <c r="R1658" t="str">
        <f t="shared" ref="R1658:R1721" si="159">RIGHT(N1658,LEN(N1658)-SEARCH("/",N1658,1))</f>
        <v>pop</v>
      </c>
      <c r="S1658" s="9">
        <f t="shared" ref="S1658:S1721" si="160">(J1658/86400)+DATE(1970,1,1)</f>
        <v>41226.928842592592</v>
      </c>
      <c r="T1658" s="8">
        <f t="shared" ref="T1658:T1721" si="161">(I1658/86400)+DATE(1970,1,1)</f>
        <v>41256.928842592592</v>
      </c>
    </row>
    <row r="1659" spans="1:20" ht="43.2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6"/>
        <v>1.05</v>
      </c>
      <c r="P1659">
        <f t="shared" si="157"/>
        <v>118.7</v>
      </c>
      <c r="Q1659" t="str">
        <f t="shared" si="158"/>
        <v>music</v>
      </c>
      <c r="R1659" t="str">
        <f t="shared" si="159"/>
        <v>pop</v>
      </c>
      <c r="S1659" s="9">
        <f t="shared" si="160"/>
        <v>41023.782037037039</v>
      </c>
      <c r="T1659" s="8">
        <f t="shared" si="161"/>
        <v>41053.782037037039</v>
      </c>
    </row>
    <row r="1660" spans="1:20" ht="43.2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6"/>
        <v>1.32</v>
      </c>
      <c r="P1660">
        <f t="shared" si="157"/>
        <v>74.150000000000006</v>
      </c>
      <c r="Q1660" t="str">
        <f t="shared" si="158"/>
        <v>music</v>
      </c>
      <c r="R1660" t="str">
        <f t="shared" si="159"/>
        <v>pop</v>
      </c>
      <c r="S1660" s="9">
        <f t="shared" si="160"/>
        <v>41223.22184027778</v>
      </c>
      <c r="T1660" s="8">
        <f t="shared" si="161"/>
        <v>41261.597222222219</v>
      </c>
    </row>
    <row r="1661" spans="1:20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6"/>
        <v>1.1299999999999999</v>
      </c>
      <c r="P1661">
        <f t="shared" si="157"/>
        <v>12.53</v>
      </c>
      <c r="Q1661" t="str">
        <f t="shared" si="158"/>
        <v>music</v>
      </c>
      <c r="R1661" t="str">
        <f t="shared" si="159"/>
        <v>pop</v>
      </c>
      <c r="S1661" s="9">
        <f t="shared" si="160"/>
        <v>41596.913437499999</v>
      </c>
      <c r="T1661" s="8">
        <f t="shared" si="161"/>
        <v>41625.5</v>
      </c>
    </row>
    <row r="1662" spans="1:20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6"/>
        <v>12.54</v>
      </c>
      <c r="P1662">
        <f t="shared" si="157"/>
        <v>27.86</v>
      </c>
      <c r="Q1662" t="str">
        <f t="shared" si="158"/>
        <v>music</v>
      </c>
      <c r="R1662" t="str">
        <f t="shared" si="159"/>
        <v>pop</v>
      </c>
      <c r="S1662" s="9">
        <f t="shared" si="160"/>
        <v>42459.693865740745</v>
      </c>
      <c r="T1662" s="8">
        <f t="shared" si="161"/>
        <v>42490.915972222225</v>
      </c>
    </row>
    <row r="1663" spans="1:20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6"/>
        <v>1.03</v>
      </c>
      <c r="P1663">
        <f t="shared" si="157"/>
        <v>80.180000000000007</v>
      </c>
      <c r="Q1663" t="str">
        <f t="shared" si="158"/>
        <v>music</v>
      </c>
      <c r="R1663" t="str">
        <f t="shared" si="159"/>
        <v>pop</v>
      </c>
      <c r="S1663" s="9">
        <f t="shared" si="160"/>
        <v>42343.998043981483</v>
      </c>
      <c r="T1663" s="8">
        <f t="shared" si="161"/>
        <v>42386.875</v>
      </c>
    </row>
    <row r="1664" spans="1:20" ht="43.2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6"/>
        <v>1.03</v>
      </c>
      <c r="P1664">
        <f t="shared" si="157"/>
        <v>132.44</v>
      </c>
      <c r="Q1664" t="str">
        <f t="shared" si="158"/>
        <v>music</v>
      </c>
      <c r="R1664" t="str">
        <f t="shared" si="159"/>
        <v>pop</v>
      </c>
      <c r="S1664" s="9">
        <f t="shared" si="160"/>
        <v>40848.198333333334</v>
      </c>
      <c r="T1664" s="8">
        <f t="shared" si="161"/>
        <v>40908.239999999998</v>
      </c>
    </row>
    <row r="1665" spans="1:20" ht="43.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6"/>
        <v>1.08</v>
      </c>
      <c r="P1665">
        <f t="shared" si="157"/>
        <v>33.75</v>
      </c>
      <c r="Q1665" t="str">
        <f t="shared" si="158"/>
        <v>music</v>
      </c>
      <c r="R1665" t="str">
        <f t="shared" si="159"/>
        <v>pop</v>
      </c>
      <c r="S1665" s="9">
        <f t="shared" si="160"/>
        <v>42006.02207175926</v>
      </c>
      <c r="T1665" s="8">
        <f t="shared" si="161"/>
        <v>42036.02207175926</v>
      </c>
    </row>
    <row r="1666" spans="1:20" ht="43.2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6"/>
        <v>1.22</v>
      </c>
      <c r="P1666">
        <f t="shared" si="157"/>
        <v>34.380000000000003</v>
      </c>
      <c r="Q1666" t="str">
        <f t="shared" si="158"/>
        <v>music</v>
      </c>
      <c r="R1666" t="str">
        <f t="shared" si="159"/>
        <v>pop</v>
      </c>
      <c r="S1666" s="9">
        <f t="shared" si="160"/>
        <v>40939.761782407411</v>
      </c>
      <c r="T1666" s="8">
        <f t="shared" si="161"/>
        <v>40984.165972222225</v>
      </c>
    </row>
    <row r="1667" spans="1:20" ht="43.2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</v>
      </c>
      <c r="P1667">
        <f t="shared" si="157"/>
        <v>44.96</v>
      </c>
      <c r="Q1667" t="str">
        <f t="shared" si="158"/>
        <v>music</v>
      </c>
      <c r="R1667" t="str">
        <f t="shared" si="159"/>
        <v>pop</v>
      </c>
      <c r="S1667" s="9">
        <f t="shared" si="160"/>
        <v>40564.649456018517</v>
      </c>
      <c r="T1667" s="8">
        <f t="shared" si="161"/>
        <v>40596.125</v>
      </c>
    </row>
    <row r="1668" spans="1:20" ht="43.2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8">
        <f t="shared" si="161"/>
        <v>41361.211493055554</v>
      </c>
    </row>
    <row r="1669" spans="1:20" ht="43.2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8">
        <f t="shared" si="161"/>
        <v>41709.290972222225</v>
      </c>
    </row>
    <row r="1670" spans="1:20" ht="43.2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8">
        <f t="shared" si="161"/>
        <v>40875.191423611112</v>
      </c>
    </row>
    <row r="1671" spans="1:20" ht="57.6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1.4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8">
        <f t="shared" si="161"/>
        <v>42521.885138888887</v>
      </c>
    </row>
    <row r="1672" spans="1:20" ht="57.6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8">
        <f t="shared" si="161"/>
        <v>40364.166666666664</v>
      </c>
    </row>
    <row r="1673" spans="1:20" ht="28.8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8">
        <f t="shared" si="161"/>
        <v>42583.54414351852</v>
      </c>
    </row>
    <row r="1674" spans="1:20" ht="43.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1.1299999999999999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8">
        <f t="shared" si="161"/>
        <v>41064.656597222223</v>
      </c>
    </row>
    <row r="1675" spans="1:20" ht="43.2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8">
        <f t="shared" si="161"/>
        <v>42069.878379629634</v>
      </c>
    </row>
    <row r="1676" spans="1:20" ht="43.2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8">
        <f t="shared" si="161"/>
        <v>42600.290972222225</v>
      </c>
    </row>
    <row r="1677" spans="1:20" ht="28.8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8">
        <f t="shared" si="161"/>
        <v>40832.918749999997</v>
      </c>
    </row>
    <row r="1678" spans="1:20" ht="28.8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1.1499999999999999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8">
        <f t="shared" si="161"/>
        <v>41020.165972222225</v>
      </c>
    </row>
    <row r="1679" spans="1:20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1.1200000000000001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8">
        <f t="shared" si="161"/>
        <v>42476.249305555553</v>
      </c>
    </row>
    <row r="1680" spans="1:20" ht="43.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8">
        <f t="shared" si="161"/>
        <v>41676.854988425926</v>
      </c>
    </row>
    <row r="1681" spans="1:20" ht="57.6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8">
        <f t="shared" si="161"/>
        <v>40746.068807870368</v>
      </c>
    </row>
    <row r="1682" spans="1:20" ht="28.8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8">
        <f t="shared" si="161"/>
        <v>41832.757719907408</v>
      </c>
    </row>
    <row r="1683" spans="1:20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8">
        <f t="shared" si="161"/>
        <v>42823.083333333328</v>
      </c>
    </row>
    <row r="1684" spans="1:20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8">
        <f t="shared" si="161"/>
        <v>42839.171990740739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8">
        <f t="shared" si="161"/>
        <v>42832.781689814816</v>
      </c>
    </row>
    <row r="1686" spans="1:20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1.0900000000000001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8">
        <f t="shared" si="161"/>
        <v>42811.773622685185</v>
      </c>
    </row>
    <row r="1687" spans="1:20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8">
        <f t="shared" si="161"/>
        <v>42818.208599537036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8">
        <f t="shared" si="161"/>
        <v>42852.802303240736</v>
      </c>
    </row>
    <row r="1689" spans="1:20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8">
        <f t="shared" si="161"/>
        <v>42835.84375</v>
      </c>
    </row>
    <row r="1690" spans="1:20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8">
        <f t="shared" si="161"/>
        <v>42834.492986111116</v>
      </c>
    </row>
    <row r="1691" spans="1:20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8">
        <f t="shared" si="161"/>
        <v>42810.900810185187</v>
      </c>
    </row>
    <row r="1692" spans="1:20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8">
        <f t="shared" si="161"/>
        <v>42831.389374999999</v>
      </c>
    </row>
    <row r="1693" spans="1:20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8">
        <f t="shared" si="161"/>
        <v>42828.041666666672</v>
      </c>
    </row>
    <row r="1694" spans="1:20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8">
        <f t="shared" si="161"/>
        <v>42820.999305555553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0.09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8">
        <f t="shared" si="161"/>
        <v>42834.833333333328</v>
      </c>
    </row>
    <row r="1696" spans="1:20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8">
        <f t="shared" si="161"/>
        <v>42821.191666666666</v>
      </c>
    </row>
    <row r="1697" spans="1:20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8">
        <f t="shared" si="161"/>
        <v>42835.041666666672</v>
      </c>
    </row>
    <row r="1698" spans="1:20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8">
        <f t="shared" si="161"/>
        <v>42826.027905092589</v>
      </c>
    </row>
    <row r="1699" spans="1:20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8">
        <f t="shared" si="161"/>
        <v>42834.991296296299</v>
      </c>
    </row>
    <row r="1700" spans="1:20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8">
        <f t="shared" si="161"/>
        <v>42820.147916666669</v>
      </c>
    </row>
    <row r="1701" spans="1:20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0.04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8">
        <f t="shared" si="161"/>
        <v>42836.863946759258</v>
      </c>
    </row>
    <row r="1702" spans="1:20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8">
        <f t="shared" si="161"/>
        <v>42826.166666666672</v>
      </c>
    </row>
    <row r="1703" spans="1:20" ht="57.6">
      <c r="A1703">
        <v>508</v>
      </c>
      <c r="B1703" s="3" t="s">
        <v>509</v>
      </c>
      <c r="C1703" s="3" t="s">
        <v>4618</v>
      </c>
      <c r="D1703">
        <v>50000</v>
      </c>
      <c r="E1703">
        <v>400</v>
      </c>
      <c r="F1703" t="s">
        <v>8221</v>
      </c>
      <c r="G1703" t="s">
        <v>8224</v>
      </c>
      <c r="H1703" t="s">
        <v>8246</v>
      </c>
      <c r="I1703">
        <v>1337955240</v>
      </c>
      <c r="J1703">
        <v>1332808501</v>
      </c>
      <c r="K1703" t="b">
        <v>0</v>
      </c>
      <c r="L1703">
        <v>3</v>
      </c>
      <c r="M1703" t="b">
        <v>0</v>
      </c>
      <c r="N1703" t="s">
        <v>8270</v>
      </c>
      <c r="O1703" s="6">
        <f t="shared" si="156"/>
        <v>0.01</v>
      </c>
      <c r="P1703">
        <f t="shared" si="157"/>
        <v>133.33000000000001</v>
      </c>
      <c r="Q1703" t="str">
        <f t="shared" si="158"/>
        <v>film &amp; video</v>
      </c>
      <c r="R1703" t="str">
        <f t="shared" si="159"/>
        <v>animation</v>
      </c>
      <c r="S1703" s="9">
        <f t="shared" si="160"/>
        <v>40995.024317129632</v>
      </c>
      <c r="T1703" s="8">
        <f t="shared" si="161"/>
        <v>41054.593055555553</v>
      </c>
    </row>
    <row r="1704" spans="1:20" ht="43.2">
      <c r="A1704">
        <v>517</v>
      </c>
      <c r="B1704" s="3" t="s">
        <v>518</v>
      </c>
      <c r="C1704" s="3" t="s">
        <v>4627</v>
      </c>
      <c r="D1704">
        <v>15000</v>
      </c>
      <c r="E1704">
        <v>205</v>
      </c>
      <c r="F1704" t="s">
        <v>8221</v>
      </c>
      <c r="G1704" t="s">
        <v>8224</v>
      </c>
      <c r="H1704" t="s">
        <v>8246</v>
      </c>
      <c r="I1704">
        <v>1486046761</v>
      </c>
      <c r="J1704">
        <v>1483454761</v>
      </c>
      <c r="K1704" t="b">
        <v>0</v>
      </c>
      <c r="L1704">
        <v>3</v>
      </c>
      <c r="M1704" t="b">
        <v>0</v>
      </c>
      <c r="N1704" t="s">
        <v>8270</v>
      </c>
      <c r="O1704" s="6">
        <f t="shared" si="156"/>
        <v>0.01</v>
      </c>
      <c r="P1704">
        <f t="shared" si="157"/>
        <v>68.33</v>
      </c>
      <c r="Q1704" t="str">
        <f t="shared" si="158"/>
        <v>film &amp; video</v>
      </c>
      <c r="R1704" t="str">
        <f t="shared" si="159"/>
        <v>animation</v>
      </c>
      <c r="S1704" s="9">
        <f t="shared" si="160"/>
        <v>42738.615289351852</v>
      </c>
      <c r="T1704" s="8">
        <f t="shared" si="161"/>
        <v>42768.615289351852</v>
      </c>
    </row>
    <row r="1705" spans="1:20" ht="43.2">
      <c r="A1705">
        <v>541</v>
      </c>
      <c r="B1705" s="3" t="s">
        <v>542</v>
      </c>
      <c r="C1705" s="3" t="s">
        <v>4651</v>
      </c>
      <c r="D1705">
        <v>4500</v>
      </c>
      <c r="E1705">
        <v>25</v>
      </c>
      <c r="F1705" t="s">
        <v>8221</v>
      </c>
      <c r="G1705" t="s">
        <v>8224</v>
      </c>
      <c r="H1705" t="s">
        <v>8246</v>
      </c>
      <c r="I1705">
        <v>1446080834</v>
      </c>
      <c r="J1705">
        <v>1443488834</v>
      </c>
      <c r="K1705" t="b">
        <v>0</v>
      </c>
      <c r="L1705">
        <v>1</v>
      </c>
      <c r="M1705" t="b">
        <v>0</v>
      </c>
      <c r="N1705" t="s">
        <v>8272</v>
      </c>
      <c r="O1705" s="6">
        <f t="shared" si="156"/>
        <v>0.01</v>
      </c>
      <c r="P1705">
        <f t="shared" si="157"/>
        <v>25</v>
      </c>
      <c r="Q1705" t="str">
        <f t="shared" si="158"/>
        <v>technology</v>
      </c>
      <c r="R1705" t="str">
        <f t="shared" si="159"/>
        <v>web</v>
      </c>
      <c r="S1705" s="9">
        <f t="shared" si="160"/>
        <v>42276.046689814815</v>
      </c>
      <c r="T1705" s="8">
        <f t="shared" si="161"/>
        <v>42306.046689814815</v>
      </c>
    </row>
    <row r="1706" spans="1:20" ht="43.2">
      <c r="A1706">
        <v>544</v>
      </c>
      <c r="B1706" s="3" t="s">
        <v>545</v>
      </c>
      <c r="C1706" s="3" t="s">
        <v>4654</v>
      </c>
      <c r="D1706">
        <v>500</v>
      </c>
      <c r="E1706">
        <v>6</v>
      </c>
      <c r="F1706" t="s">
        <v>8221</v>
      </c>
      <c r="G1706" t="s">
        <v>8224</v>
      </c>
      <c r="H1706" t="s">
        <v>8246</v>
      </c>
      <c r="I1706">
        <v>1467647160</v>
      </c>
      <c r="J1706">
        <v>1465055160</v>
      </c>
      <c r="K1706" t="b">
        <v>0</v>
      </c>
      <c r="L1706">
        <v>2</v>
      </c>
      <c r="M1706" t="b">
        <v>0</v>
      </c>
      <c r="N1706" t="s">
        <v>8272</v>
      </c>
      <c r="O1706" s="6">
        <f t="shared" si="156"/>
        <v>0.01</v>
      </c>
      <c r="P1706">
        <f t="shared" si="157"/>
        <v>3</v>
      </c>
      <c r="Q1706" t="str">
        <f t="shared" si="158"/>
        <v>technology</v>
      </c>
      <c r="R1706" t="str">
        <f t="shared" si="159"/>
        <v>web</v>
      </c>
      <c r="S1706" s="9">
        <f t="shared" si="160"/>
        <v>42525.656944444447</v>
      </c>
      <c r="T1706" s="8">
        <f t="shared" si="161"/>
        <v>42555.656944444447</v>
      </c>
    </row>
    <row r="1707" spans="1:20" ht="43.2">
      <c r="A1707">
        <v>550</v>
      </c>
      <c r="B1707" s="3" t="s">
        <v>551</v>
      </c>
      <c r="C1707" s="3" t="s">
        <v>4660</v>
      </c>
      <c r="D1707">
        <v>5000</v>
      </c>
      <c r="E1707">
        <v>35</v>
      </c>
      <c r="F1707" t="s">
        <v>8221</v>
      </c>
      <c r="G1707" t="s">
        <v>8229</v>
      </c>
      <c r="H1707" t="s">
        <v>8251</v>
      </c>
      <c r="I1707">
        <v>1485838800</v>
      </c>
      <c r="J1707">
        <v>1484756245</v>
      </c>
      <c r="K1707" t="b">
        <v>0</v>
      </c>
      <c r="L1707">
        <v>4</v>
      </c>
      <c r="M1707" t="b">
        <v>0</v>
      </c>
      <c r="N1707" t="s">
        <v>8272</v>
      </c>
      <c r="O1707" s="6">
        <f t="shared" si="156"/>
        <v>0.01</v>
      </c>
      <c r="P1707">
        <f t="shared" si="157"/>
        <v>8.75</v>
      </c>
      <c r="Q1707" t="str">
        <f t="shared" si="158"/>
        <v>technology</v>
      </c>
      <c r="R1707" t="str">
        <f t="shared" si="159"/>
        <v>web</v>
      </c>
      <c r="S1707" s="9">
        <f t="shared" si="160"/>
        <v>42753.678761574076</v>
      </c>
      <c r="T1707" s="8">
        <f t="shared" si="161"/>
        <v>42766.208333333328</v>
      </c>
    </row>
    <row r="1708" spans="1:20" ht="43.2">
      <c r="A1708">
        <v>557</v>
      </c>
      <c r="B1708" s="3" t="s">
        <v>558</v>
      </c>
      <c r="C1708" s="3" t="s">
        <v>4667</v>
      </c>
      <c r="D1708">
        <v>150000</v>
      </c>
      <c r="E1708">
        <v>1366</v>
      </c>
      <c r="F1708" t="s">
        <v>8221</v>
      </c>
      <c r="G1708" t="s">
        <v>8236</v>
      </c>
      <c r="H1708" t="s">
        <v>8249</v>
      </c>
      <c r="I1708">
        <v>1480721803</v>
      </c>
      <c r="J1708">
        <v>1478126203</v>
      </c>
      <c r="K1708" t="b">
        <v>0</v>
      </c>
      <c r="L1708">
        <v>20</v>
      </c>
      <c r="M1708" t="b">
        <v>0</v>
      </c>
      <c r="N1708" t="s">
        <v>8272</v>
      </c>
      <c r="O1708" s="6">
        <f t="shared" si="156"/>
        <v>0.01</v>
      </c>
      <c r="P1708">
        <f t="shared" si="157"/>
        <v>68.3</v>
      </c>
      <c r="Q1708" t="str">
        <f t="shared" si="158"/>
        <v>technology</v>
      </c>
      <c r="R1708" t="str">
        <f t="shared" si="159"/>
        <v>web</v>
      </c>
      <c r="S1708" s="9">
        <f t="shared" si="160"/>
        <v>42676.942164351851</v>
      </c>
      <c r="T1708" s="8">
        <f t="shared" si="161"/>
        <v>42706.983831018515</v>
      </c>
    </row>
    <row r="1709" spans="1:20" ht="57.6">
      <c r="A1709">
        <v>568</v>
      </c>
      <c r="B1709" s="3" t="s">
        <v>569</v>
      </c>
      <c r="C1709" s="3" t="s">
        <v>4678</v>
      </c>
      <c r="D1709">
        <v>24500</v>
      </c>
      <c r="E1709">
        <v>245</v>
      </c>
      <c r="F1709" t="s">
        <v>8221</v>
      </c>
      <c r="G1709" t="s">
        <v>8228</v>
      </c>
      <c r="H1709" t="s">
        <v>8250</v>
      </c>
      <c r="I1709">
        <v>1452942000</v>
      </c>
      <c r="J1709">
        <v>1449785223</v>
      </c>
      <c r="K1709" t="b">
        <v>0</v>
      </c>
      <c r="L1709">
        <v>5</v>
      </c>
      <c r="M1709" t="b">
        <v>0</v>
      </c>
      <c r="N1709" t="s">
        <v>8272</v>
      </c>
      <c r="O1709" s="6">
        <f t="shared" si="156"/>
        <v>0.01</v>
      </c>
      <c r="P1709">
        <f t="shared" si="157"/>
        <v>49</v>
      </c>
      <c r="Q1709" t="str">
        <f t="shared" si="158"/>
        <v>technology</v>
      </c>
      <c r="R1709" t="str">
        <f t="shared" si="159"/>
        <v>web</v>
      </c>
      <c r="S1709" s="9">
        <f t="shared" si="160"/>
        <v>42348.9215625</v>
      </c>
      <c r="T1709" s="8">
        <f t="shared" si="161"/>
        <v>42385.458333333328</v>
      </c>
    </row>
    <row r="1710" spans="1:20" ht="43.2">
      <c r="A1710">
        <v>569</v>
      </c>
      <c r="B1710" s="3" t="s">
        <v>570</v>
      </c>
      <c r="C1710" s="3" t="s">
        <v>4679</v>
      </c>
      <c r="D1710">
        <v>2500</v>
      </c>
      <c r="E1710">
        <v>20</v>
      </c>
      <c r="F1710" t="s">
        <v>8221</v>
      </c>
      <c r="G1710" t="s">
        <v>8229</v>
      </c>
      <c r="H1710" t="s">
        <v>8251</v>
      </c>
      <c r="I1710">
        <v>1451679612</v>
      </c>
      <c r="J1710">
        <v>1449087612</v>
      </c>
      <c r="K1710" t="b">
        <v>0</v>
      </c>
      <c r="L1710">
        <v>1</v>
      </c>
      <c r="M1710" t="b">
        <v>0</v>
      </c>
      <c r="N1710" t="s">
        <v>8272</v>
      </c>
      <c r="O1710" s="6">
        <f t="shared" si="156"/>
        <v>0.01</v>
      </c>
      <c r="P1710">
        <f t="shared" si="157"/>
        <v>20</v>
      </c>
      <c r="Q1710" t="str">
        <f t="shared" si="158"/>
        <v>technology</v>
      </c>
      <c r="R1710" t="str">
        <f t="shared" si="159"/>
        <v>web</v>
      </c>
      <c r="S1710" s="9">
        <f t="shared" si="160"/>
        <v>42340.847361111111</v>
      </c>
      <c r="T1710" s="8">
        <f t="shared" si="161"/>
        <v>42370.847361111111</v>
      </c>
    </row>
    <row r="1711" spans="1:20" ht="43.2">
      <c r="A1711">
        <v>574</v>
      </c>
      <c r="B1711" s="3" t="s">
        <v>575</v>
      </c>
      <c r="C1711" s="3" t="s">
        <v>4684</v>
      </c>
      <c r="D1711">
        <v>11180</v>
      </c>
      <c r="E1711">
        <v>80</v>
      </c>
      <c r="F1711" t="s">
        <v>8221</v>
      </c>
      <c r="G1711" t="s">
        <v>8225</v>
      </c>
      <c r="H1711" t="s">
        <v>8247</v>
      </c>
      <c r="I1711">
        <v>1476873507</v>
      </c>
      <c r="J1711">
        <v>1474281507</v>
      </c>
      <c r="K1711" t="b">
        <v>0</v>
      </c>
      <c r="L1711">
        <v>4</v>
      </c>
      <c r="M1711" t="b">
        <v>0</v>
      </c>
      <c r="N1711" t="s">
        <v>8272</v>
      </c>
      <c r="O1711" s="6">
        <f t="shared" si="156"/>
        <v>0.01</v>
      </c>
      <c r="P1711">
        <f t="shared" si="157"/>
        <v>20</v>
      </c>
      <c r="Q1711" t="str">
        <f t="shared" si="158"/>
        <v>technology</v>
      </c>
      <c r="R1711" t="str">
        <f t="shared" si="159"/>
        <v>web</v>
      </c>
      <c r="S1711" s="9">
        <f t="shared" si="160"/>
        <v>42632.443368055552</v>
      </c>
      <c r="T1711" s="8">
        <f t="shared" si="161"/>
        <v>42662.443368055552</v>
      </c>
    </row>
    <row r="1712" spans="1:20" ht="28.8">
      <c r="A1712">
        <v>579</v>
      </c>
      <c r="B1712" s="3" t="s">
        <v>580</v>
      </c>
      <c r="C1712" s="3" t="s">
        <v>4689</v>
      </c>
      <c r="D1712">
        <v>12000</v>
      </c>
      <c r="E1712">
        <v>175</v>
      </c>
      <c r="F1712" t="s">
        <v>8221</v>
      </c>
      <c r="G1712" t="s">
        <v>8224</v>
      </c>
      <c r="H1712" t="s">
        <v>8246</v>
      </c>
      <c r="I1712">
        <v>1419539223</v>
      </c>
      <c r="J1712">
        <v>1416947223</v>
      </c>
      <c r="K1712" t="b">
        <v>0</v>
      </c>
      <c r="L1712">
        <v>5</v>
      </c>
      <c r="M1712" t="b">
        <v>0</v>
      </c>
      <c r="N1712" t="s">
        <v>8272</v>
      </c>
      <c r="O1712" s="6">
        <f t="shared" si="156"/>
        <v>0.01</v>
      </c>
      <c r="P1712">
        <f t="shared" si="157"/>
        <v>35</v>
      </c>
      <c r="Q1712" t="str">
        <f t="shared" si="158"/>
        <v>technology</v>
      </c>
      <c r="R1712" t="str">
        <f t="shared" si="159"/>
        <v>web</v>
      </c>
      <c r="S1712" s="9">
        <f t="shared" si="160"/>
        <v>41968.852118055554</v>
      </c>
      <c r="T1712" s="8">
        <f t="shared" si="161"/>
        <v>41998.852118055554</v>
      </c>
    </row>
    <row r="1713" spans="1:20" ht="43.2">
      <c r="A1713">
        <v>584</v>
      </c>
      <c r="B1713" s="3" t="s">
        <v>585</v>
      </c>
      <c r="C1713" s="3" t="s">
        <v>4694</v>
      </c>
      <c r="D1713">
        <v>1000</v>
      </c>
      <c r="E1713">
        <v>10</v>
      </c>
      <c r="F1713" t="s">
        <v>8221</v>
      </c>
      <c r="G1713" t="s">
        <v>8224</v>
      </c>
      <c r="H1713" t="s">
        <v>8246</v>
      </c>
      <c r="I1713">
        <v>1426522316</v>
      </c>
      <c r="J1713">
        <v>1423933916</v>
      </c>
      <c r="K1713" t="b">
        <v>0</v>
      </c>
      <c r="L1713">
        <v>2</v>
      </c>
      <c r="M1713" t="b">
        <v>0</v>
      </c>
      <c r="N1713" t="s">
        <v>8272</v>
      </c>
      <c r="O1713" s="6">
        <f t="shared" si="156"/>
        <v>0.01</v>
      </c>
      <c r="P1713">
        <f t="shared" si="157"/>
        <v>5</v>
      </c>
      <c r="Q1713" t="str">
        <f t="shared" si="158"/>
        <v>technology</v>
      </c>
      <c r="R1713" t="str">
        <f t="shared" si="159"/>
        <v>web</v>
      </c>
      <c r="S1713" s="9">
        <f t="shared" si="160"/>
        <v>42049.716620370367</v>
      </c>
      <c r="T1713" s="8">
        <f t="shared" si="161"/>
        <v>42079.674953703703</v>
      </c>
    </row>
    <row r="1714" spans="1:20" ht="43.2">
      <c r="A1714">
        <v>586</v>
      </c>
      <c r="B1714" s="3" t="s">
        <v>587</v>
      </c>
      <c r="C1714" s="3" t="s">
        <v>4696</v>
      </c>
      <c r="D1714">
        <v>10000</v>
      </c>
      <c r="E1714">
        <v>56</v>
      </c>
      <c r="F1714" t="s">
        <v>8221</v>
      </c>
      <c r="G1714" t="s">
        <v>8224</v>
      </c>
      <c r="H1714" t="s">
        <v>8246</v>
      </c>
      <c r="I1714">
        <v>1424032207</v>
      </c>
      <c r="J1714">
        <v>1421440207</v>
      </c>
      <c r="K1714" t="b">
        <v>0</v>
      </c>
      <c r="L1714">
        <v>4</v>
      </c>
      <c r="M1714" t="b">
        <v>0</v>
      </c>
      <c r="N1714" t="s">
        <v>8272</v>
      </c>
      <c r="O1714" s="6">
        <f t="shared" si="156"/>
        <v>0.01</v>
      </c>
      <c r="P1714">
        <f t="shared" si="157"/>
        <v>14</v>
      </c>
      <c r="Q1714" t="str">
        <f t="shared" si="158"/>
        <v>technology</v>
      </c>
      <c r="R1714" t="str">
        <f t="shared" si="159"/>
        <v>web</v>
      </c>
      <c r="S1714" s="9">
        <f t="shared" si="160"/>
        <v>42020.854247685187</v>
      </c>
      <c r="T1714" s="8">
        <f t="shared" si="161"/>
        <v>42050.854247685187</v>
      </c>
    </row>
    <row r="1715" spans="1:20" ht="43.2">
      <c r="A1715">
        <v>601</v>
      </c>
      <c r="B1715" s="3" t="s">
        <v>602</v>
      </c>
      <c r="C1715" s="3" t="s">
        <v>4711</v>
      </c>
      <c r="D1715">
        <v>10000</v>
      </c>
      <c r="E1715">
        <v>140</v>
      </c>
      <c r="F1715" t="s">
        <v>8220</v>
      </c>
      <c r="G1715" t="s">
        <v>8229</v>
      </c>
      <c r="H1715" t="s">
        <v>8251</v>
      </c>
      <c r="I1715">
        <v>1419626139</v>
      </c>
      <c r="J1715">
        <v>1417034139</v>
      </c>
      <c r="K1715" t="b">
        <v>0</v>
      </c>
      <c r="L1715">
        <v>6</v>
      </c>
      <c r="M1715" t="b">
        <v>0</v>
      </c>
      <c r="N1715" t="s">
        <v>8272</v>
      </c>
      <c r="O1715" s="6">
        <f t="shared" si="156"/>
        <v>0.01</v>
      </c>
      <c r="P1715">
        <f t="shared" si="157"/>
        <v>23.33</v>
      </c>
      <c r="Q1715" t="str">
        <f t="shared" si="158"/>
        <v>technology</v>
      </c>
      <c r="R1715" t="str">
        <f t="shared" si="159"/>
        <v>web</v>
      </c>
      <c r="S1715" s="9">
        <f t="shared" si="160"/>
        <v>41969.858090277776</v>
      </c>
      <c r="T1715" s="8">
        <f t="shared" si="161"/>
        <v>41999.858090277776</v>
      </c>
    </row>
    <row r="1716" spans="1:20" ht="43.2">
      <c r="A1716">
        <v>608</v>
      </c>
      <c r="B1716" s="3" t="s">
        <v>609</v>
      </c>
      <c r="C1716" s="3" t="s">
        <v>4718</v>
      </c>
      <c r="D1716">
        <v>150000</v>
      </c>
      <c r="E1716">
        <v>1461</v>
      </c>
      <c r="F1716" t="s">
        <v>8220</v>
      </c>
      <c r="G1716" t="s">
        <v>8224</v>
      </c>
      <c r="H1716" t="s">
        <v>8246</v>
      </c>
      <c r="I1716">
        <v>1434405980</v>
      </c>
      <c r="J1716">
        <v>1431813980</v>
      </c>
      <c r="K1716" t="b">
        <v>0</v>
      </c>
      <c r="L1716">
        <v>5</v>
      </c>
      <c r="M1716" t="b">
        <v>0</v>
      </c>
      <c r="N1716" t="s">
        <v>8272</v>
      </c>
      <c r="O1716" s="6">
        <f t="shared" si="156"/>
        <v>0.01</v>
      </c>
      <c r="P1716">
        <f t="shared" si="157"/>
        <v>292.2</v>
      </c>
      <c r="Q1716" t="str">
        <f t="shared" si="158"/>
        <v>technology</v>
      </c>
      <c r="R1716" t="str">
        <f t="shared" si="159"/>
        <v>web</v>
      </c>
      <c r="S1716" s="9">
        <f t="shared" si="160"/>
        <v>42140.921064814815</v>
      </c>
      <c r="T1716" s="8">
        <f t="shared" si="161"/>
        <v>42170.921064814815</v>
      </c>
    </row>
    <row r="1717" spans="1:20" ht="43.2">
      <c r="A1717">
        <v>609</v>
      </c>
      <c r="B1717" s="3" t="s">
        <v>610</v>
      </c>
      <c r="C1717" s="3" t="s">
        <v>4719</v>
      </c>
      <c r="D1717">
        <v>780</v>
      </c>
      <c r="E1717">
        <v>5</v>
      </c>
      <c r="F1717" t="s">
        <v>8220</v>
      </c>
      <c r="G1717" t="s">
        <v>8225</v>
      </c>
      <c r="H1717" t="s">
        <v>8247</v>
      </c>
      <c r="I1717">
        <v>1448761744</v>
      </c>
      <c r="J1717">
        <v>1446166144</v>
      </c>
      <c r="K1717" t="b">
        <v>0</v>
      </c>
      <c r="L1717">
        <v>1</v>
      </c>
      <c r="M1717" t="b">
        <v>0</v>
      </c>
      <c r="N1717" t="s">
        <v>8272</v>
      </c>
      <c r="O1717" s="6">
        <f t="shared" si="156"/>
        <v>0.01</v>
      </c>
      <c r="P1717">
        <f t="shared" si="157"/>
        <v>5</v>
      </c>
      <c r="Q1717" t="str">
        <f t="shared" si="158"/>
        <v>technology</v>
      </c>
      <c r="R1717" t="str">
        <f t="shared" si="159"/>
        <v>web</v>
      </c>
      <c r="S1717" s="9">
        <f t="shared" si="160"/>
        <v>42307.034074074079</v>
      </c>
      <c r="T1717" s="8">
        <f t="shared" si="161"/>
        <v>42337.075740740736</v>
      </c>
    </row>
    <row r="1718" spans="1:20" ht="43.2">
      <c r="A1718">
        <v>620</v>
      </c>
      <c r="B1718" s="3" t="s">
        <v>621</v>
      </c>
      <c r="C1718" s="3" t="s">
        <v>4730</v>
      </c>
      <c r="D1718">
        <v>30000</v>
      </c>
      <c r="E1718">
        <v>300</v>
      </c>
      <c r="F1718" t="s">
        <v>8220</v>
      </c>
      <c r="G1718" t="s">
        <v>8229</v>
      </c>
      <c r="H1718" t="s">
        <v>8251</v>
      </c>
      <c r="I1718">
        <v>1408986738</v>
      </c>
      <c r="J1718">
        <v>1405098738</v>
      </c>
      <c r="K1718" t="b">
        <v>0</v>
      </c>
      <c r="L1718">
        <v>1</v>
      </c>
      <c r="M1718" t="b">
        <v>0</v>
      </c>
      <c r="N1718" t="s">
        <v>8272</v>
      </c>
      <c r="O1718" s="6">
        <f t="shared" si="156"/>
        <v>0.01</v>
      </c>
      <c r="P1718">
        <f t="shared" si="157"/>
        <v>300</v>
      </c>
      <c r="Q1718" t="str">
        <f t="shared" si="158"/>
        <v>technology</v>
      </c>
      <c r="R1718" t="str">
        <f t="shared" si="159"/>
        <v>web</v>
      </c>
      <c r="S1718" s="9">
        <f t="shared" si="160"/>
        <v>41831.716874999998</v>
      </c>
      <c r="T1718" s="8">
        <f t="shared" si="161"/>
        <v>41876.716874999998</v>
      </c>
    </row>
    <row r="1719" spans="1:20" ht="43.2">
      <c r="A1719">
        <v>621</v>
      </c>
      <c r="B1719" s="3" t="s">
        <v>622</v>
      </c>
      <c r="C1719" s="3" t="s">
        <v>4731</v>
      </c>
      <c r="D1719">
        <v>25000</v>
      </c>
      <c r="E1719">
        <v>261</v>
      </c>
      <c r="F1719" t="s">
        <v>8220</v>
      </c>
      <c r="G1719" t="s">
        <v>8224</v>
      </c>
      <c r="H1719" t="s">
        <v>8246</v>
      </c>
      <c r="I1719">
        <v>1467934937</v>
      </c>
      <c r="J1719">
        <v>1465342937</v>
      </c>
      <c r="K1719" t="b">
        <v>0</v>
      </c>
      <c r="L1719">
        <v>3</v>
      </c>
      <c r="M1719" t="b">
        <v>0</v>
      </c>
      <c r="N1719" t="s">
        <v>8272</v>
      </c>
      <c r="O1719" s="6">
        <f t="shared" si="156"/>
        <v>0.01</v>
      </c>
      <c r="P1719">
        <f t="shared" si="157"/>
        <v>87</v>
      </c>
      <c r="Q1719" t="str">
        <f t="shared" si="158"/>
        <v>technology</v>
      </c>
      <c r="R1719" t="str">
        <f t="shared" si="159"/>
        <v>web</v>
      </c>
      <c r="S1719" s="9">
        <f t="shared" si="160"/>
        <v>42528.987696759257</v>
      </c>
      <c r="T1719" s="8">
        <f t="shared" si="161"/>
        <v>42558.987696759257</v>
      </c>
    </row>
    <row r="1720" spans="1:20" ht="28.8">
      <c r="A1720">
        <v>631</v>
      </c>
      <c r="B1720" s="3" t="s">
        <v>632</v>
      </c>
      <c r="C1720" s="3" t="s">
        <v>4741</v>
      </c>
      <c r="D1720">
        <v>50000</v>
      </c>
      <c r="E1720">
        <v>690</v>
      </c>
      <c r="F1720" t="s">
        <v>8220</v>
      </c>
      <c r="G1720" t="s">
        <v>8229</v>
      </c>
      <c r="H1720" t="s">
        <v>8251</v>
      </c>
      <c r="I1720">
        <v>1464460329</v>
      </c>
      <c r="J1720">
        <v>1461954729</v>
      </c>
      <c r="K1720" t="b">
        <v>0</v>
      </c>
      <c r="L1720">
        <v>9</v>
      </c>
      <c r="M1720" t="b">
        <v>0</v>
      </c>
      <c r="N1720" t="s">
        <v>8272</v>
      </c>
      <c r="O1720" s="6">
        <f t="shared" si="156"/>
        <v>0.01</v>
      </c>
      <c r="P1720">
        <f t="shared" si="157"/>
        <v>76.67</v>
      </c>
      <c r="Q1720" t="str">
        <f t="shared" si="158"/>
        <v>technology</v>
      </c>
      <c r="R1720" t="str">
        <f t="shared" si="159"/>
        <v>web</v>
      </c>
      <c r="S1720" s="9">
        <f t="shared" si="160"/>
        <v>42489.772326388891</v>
      </c>
      <c r="T1720" s="8">
        <f t="shared" si="161"/>
        <v>42518.772326388891</v>
      </c>
    </row>
    <row r="1721" spans="1:20" ht="43.2">
      <c r="A1721">
        <v>661</v>
      </c>
      <c r="B1721" s="3" t="s">
        <v>662</v>
      </c>
      <c r="C1721" s="3" t="s">
        <v>4771</v>
      </c>
      <c r="D1721">
        <v>10000</v>
      </c>
      <c r="E1721">
        <v>95</v>
      </c>
      <c r="F1721" t="s">
        <v>8221</v>
      </c>
      <c r="G1721" t="s">
        <v>8224</v>
      </c>
      <c r="H1721" t="s">
        <v>8246</v>
      </c>
      <c r="I1721">
        <v>1477236559</v>
      </c>
      <c r="J1721">
        <v>1474644559</v>
      </c>
      <c r="K1721" t="b">
        <v>0</v>
      </c>
      <c r="L1721">
        <v>9</v>
      </c>
      <c r="M1721" t="b">
        <v>0</v>
      </c>
      <c r="N1721" t="s">
        <v>8273</v>
      </c>
      <c r="O1721" s="6">
        <f t="shared" si="156"/>
        <v>0.01</v>
      </c>
      <c r="P1721">
        <f t="shared" si="157"/>
        <v>10.56</v>
      </c>
      <c r="Q1721" t="str">
        <f t="shared" si="158"/>
        <v>technology</v>
      </c>
      <c r="R1721" t="str">
        <f t="shared" si="159"/>
        <v>wearables</v>
      </c>
      <c r="S1721" s="9">
        <f t="shared" si="160"/>
        <v>42636.645358796297</v>
      </c>
      <c r="T1721" s="8">
        <f t="shared" si="161"/>
        <v>42666.645358796297</v>
      </c>
    </row>
    <row r="1722" spans="1:20" ht="57.6">
      <c r="A1722">
        <v>676</v>
      </c>
      <c r="B1722" s="3" t="s">
        <v>677</v>
      </c>
      <c r="C1722" s="3" t="s">
        <v>4786</v>
      </c>
      <c r="D1722">
        <v>100000</v>
      </c>
      <c r="E1722">
        <v>1471</v>
      </c>
      <c r="F1722" t="s">
        <v>8221</v>
      </c>
      <c r="G1722" t="s">
        <v>8229</v>
      </c>
      <c r="H1722" t="s">
        <v>8251</v>
      </c>
      <c r="I1722">
        <v>1423333581</v>
      </c>
      <c r="J1722">
        <v>1420741581</v>
      </c>
      <c r="K1722" t="b">
        <v>0</v>
      </c>
      <c r="L1722">
        <v>24</v>
      </c>
      <c r="M1722" t="b">
        <v>0</v>
      </c>
      <c r="N1722" t="s">
        <v>8273</v>
      </c>
      <c r="O1722" s="6">
        <f t="shared" ref="O1722:O1785" si="162">ROUND((E1722/D1722),2)</f>
        <v>0.01</v>
      </c>
      <c r="P1722">
        <f t="shared" ref="P1722:P1785" si="163">IF(L1722&gt;0,ROUND(E1722/L1722,2),0)</f>
        <v>61.29</v>
      </c>
      <c r="Q1722" t="str">
        <f t="shared" ref="Q1722:Q1785" si="164">LEFT(N1722, SEARCH("/",N1722,1)-1)</f>
        <v>technology</v>
      </c>
      <c r="R1722" t="str">
        <f t="shared" ref="R1722:R1785" si="165">RIGHT(N1722,LEN(N1722)-SEARCH("/",N1722,1))</f>
        <v>wearables</v>
      </c>
      <c r="S1722" s="9">
        <f t="shared" ref="S1722:S1785" si="166">(J1722/86400)+DATE(1970,1,1)</f>
        <v>42012.76829861111</v>
      </c>
      <c r="T1722" s="8">
        <f t="shared" ref="T1722:T1785" si="167">(I1722/86400)+DATE(1970,1,1)</f>
        <v>42042.76829861111</v>
      </c>
    </row>
    <row r="1723" spans="1:20" ht="43.2">
      <c r="A1723">
        <v>683</v>
      </c>
      <c r="B1723" s="3" t="s">
        <v>684</v>
      </c>
      <c r="C1723" s="3" t="s">
        <v>4793</v>
      </c>
      <c r="D1723">
        <v>35000</v>
      </c>
      <c r="E1723">
        <v>298</v>
      </c>
      <c r="F1723" t="s">
        <v>8221</v>
      </c>
      <c r="G1723" t="s">
        <v>8224</v>
      </c>
      <c r="H1723" t="s">
        <v>8246</v>
      </c>
      <c r="I1723">
        <v>1477949764</v>
      </c>
      <c r="J1723">
        <v>1474493764</v>
      </c>
      <c r="K1723" t="b">
        <v>0</v>
      </c>
      <c r="L1723">
        <v>3</v>
      </c>
      <c r="M1723" t="b">
        <v>0</v>
      </c>
      <c r="N1723" t="s">
        <v>8273</v>
      </c>
      <c r="O1723" s="6">
        <f t="shared" si="162"/>
        <v>0.01</v>
      </c>
      <c r="P1723">
        <f t="shared" si="163"/>
        <v>99.33</v>
      </c>
      <c r="Q1723" t="str">
        <f t="shared" si="164"/>
        <v>technology</v>
      </c>
      <c r="R1723" t="str">
        <f t="shared" si="165"/>
        <v>wearables</v>
      </c>
      <c r="S1723" s="9">
        <f t="shared" si="166"/>
        <v>42634.900046296301</v>
      </c>
      <c r="T1723" s="8">
        <f t="shared" si="167"/>
        <v>42674.900046296301</v>
      </c>
    </row>
    <row r="1724" spans="1:20" ht="43.2">
      <c r="A1724">
        <v>691</v>
      </c>
      <c r="B1724" s="3" t="s">
        <v>692</v>
      </c>
      <c r="C1724" s="3" t="s">
        <v>4801</v>
      </c>
      <c r="D1724">
        <v>50000</v>
      </c>
      <c r="E1724">
        <v>260</v>
      </c>
      <c r="F1724" t="s">
        <v>8221</v>
      </c>
      <c r="G1724" t="s">
        <v>8224</v>
      </c>
      <c r="H1724" t="s">
        <v>8246</v>
      </c>
      <c r="I1724">
        <v>1435711246</v>
      </c>
      <c r="J1724">
        <v>1433292046</v>
      </c>
      <c r="K1724" t="b">
        <v>0</v>
      </c>
      <c r="L1724">
        <v>10</v>
      </c>
      <c r="M1724" t="b">
        <v>0</v>
      </c>
      <c r="N1724" t="s">
        <v>8273</v>
      </c>
      <c r="O1724" s="6">
        <f t="shared" si="162"/>
        <v>0.01</v>
      </c>
      <c r="P1724">
        <f t="shared" si="163"/>
        <v>26</v>
      </c>
      <c r="Q1724" t="str">
        <f t="shared" si="164"/>
        <v>technology</v>
      </c>
      <c r="R1724" t="str">
        <f t="shared" si="165"/>
        <v>wearables</v>
      </c>
      <c r="S1724" s="9">
        <f t="shared" si="166"/>
        <v>42158.028310185182</v>
      </c>
      <c r="T1724" s="8">
        <f t="shared" si="167"/>
        <v>42186.028310185182</v>
      </c>
    </row>
    <row r="1725" spans="1:20" ht="57.6">
      <c r="A1725">
        <v>695</v>
      </c>
      <c r="B1725" s="3" t="s">
        <v>696</v>
      </c>
      <c r="C1725" s="3" t="s">
        <v>4805</v>
      </c>
      <c r="D1725">
        <v>60000</v>
      </c>
      <c r="E1725">
        <v>636</v>
      </c>
      <c r="F1725" t="s">
        <v>8221</v>
      </c>
      <c r="G1725" t="s">
        <v>8224</v>
      </c>
      <c r="H1725" t="s">
        <v>8246</v>
      </c>
      <c r="I1725">
        <v>1414758620</v>
      </c>
      <c r="J1725">
        <v>1412166620</v>
      </c>
      <c r="K1725" t="b">
        <v>0</v>
      </c>
      <c r="L1725">
        <v>7</v>
      </c>
      <c r="M1725" t="b">
        <v>0</v>
      </c>
      <c r="N1725" t="s">
        <v>8273</v>
      </c>
      <c r="O1725" s="6">
        <f t="shared" si="162"/>
        <v>0.01</v>
      </c>
      <c r="P1725">
        <f t="shared" si="163"/>
        <v>90.86</v>
      </c>
      <c r="Q1725" t="str">
        <f t="shared" si="164"/>
        <v>technology</v>
      </c>
      <c r="R1725" t="str">
        <f t="shared" si="165"/>
        <v>wearables</v>
      </c>
      <c r="S1725" s="9">
        <f t="shared" si="166"/>
        <v>41913.521064814813</v>
      </c>
      <c r="T1725" s="8">
        <f t="shared" si="167"/>
        <v>41943.521064814813</v>
      </c>
    </row>
    <row r="1726" spans="1:20" ht="43.2">
      <c r="A1726">
        <v>704</v>
      </c>
      <c r="B1726" s="3" t="s">
        <v>705</v>
      </c>
      <c r="C1726" s="3" t="s">
        <v>4814</v>
      </c>
      <c r="D1726">
        <v>55000</v>
      </c>
      <c r="E1726">
        <v>481</v>
      </c>
      <c r="F1726" t="s">
        <v>8221</v>
      </c>
      <c r="G1726" t="s">
        <v>8229</v>
      </c>
      <c r="H1726" t="s">
        <v>8251</v>
      </c>
      <c r="I1726">
        <v>1487565468</v>
      </c>
      <c r="J1726">
        <v>1482381468</v>
      </c>
      <c r="K1726" t="b">
        <v>0</v>
      </c>
      <c r="L1726">
        <v>4</v>
      </c>
      <c r="M1726" t="b">
        <v>0</v>
      </c>
      <c r="N1726" t="s">
        <v>8273</v>
      </c>
      <c r="O1726" s="6">
        <f t="shared" si="162"/>
        <v>0.01</v>
      </c>
      <c r="P1726">
        <f t="shared" si="163"/>
        <v>120.25</v>
      </c>
      <c r="Q1726" t="str">
        <f t="shared" si="164"/>
        <v>technology</v>
      </c>
      <c r="R1726" t="str">
        <f t="shared" si="165"/>
        <v>wearables</v>
      </c>
      <c r="S1726" s="9">
        <f t="shared" si="166"/>
        <v>42726.192916666667</v>
      </c>
      <c r="T1726" s="8">
        <f t="shared" si="167"/>
        <v>42786.192916666667</v>
      </c>
    </row>
    <row r="1727" spans="1:20" ht="28.8">
      <c r="A1727">
        <v>705</v>
      </c>
      <c r="B1727" s="3" t="s">
        <v>706</v>
      </c>
      <c r="C1727" s="3" t="s">
        <v>4815</v>
      </c>
      <c r="D1727">
        <v>100000</v>
      </c>
      <c r="E1727">
        <v>977</v>
      </c>
      <c r="F1727" t="s">
        <v>8221</v>
      </c>
      <c r="G1727" t="s">
        <v>8233</v>
      </c>
      <c r="H1727" t="s">
        <v>8249</v>
      </c>
      <c r="I1727">
        <v>1484999278</v>
      </c>
      <c r="J1727">
        <v>1482407278</v>
      </c>
      <c r="K1727" t="b">
        <v>0</v>
      </c>
      <c r="L1727">
        <v>5</v>
      </c>
      <c r="M1727" t="b">
        <v>0</v>
      </c>
      <c r="N1727" t="s">
        <v>8273</v>
      </c>
      <c r="O1727" s="6">
        <f t="shared" si="162"/>
        <v>0.01</v>
      </c>
      <c r="P1727">
        <f t="shared" si="163"/>
        <v>195.4</v>
      </c>
      <c r="Q1727" t="str">
        <f t="shared" si="164"/>
        <v>technology</v>
      </c>
      <c r="R1727" t="str">
        <f t="shared" si="165"/>
        <v>wearables</v>
      </c>
      <c r="S1727" s="9">
        <f t="shared" si="166"/>
        <v>42726.491643518515</v>
      </c>
      <c r="T1727" s="8">
        <f t="shared" si="167"/>
        <v>42756.491643518515</v>
      </c>
    </row>
    <row r="1728" spans="1:20" ht="43.2">
      <c r="A1728">
        <v>713</v>
      </c>
      <c r="B1728" s="3" t="s">
        <v>714</v>
      </c>
      <c r="C1728" s="3" t="s">
        <v>4823</v>
      </c>
      <c r="D1728">
        <v>25000</v>
      </c>
      <c r="E1728">
        <v>199</v>
      </c>
      <c r="F1728" t="s">
        <v>8221</v>
      </c>
      <c r="G1728" t="s">
        <v>8237</v>
      </c>
      <c r="H1728" t="s">
        <v>8249</v>
      </c>
      <c r="I1728">
        <v>1465130532</v>
      </c>
      <c r="J1728">
        <v>1462538532</v>
      </c>
      <c r="K1728" t="b">
        <v>0</v>
      </c>
      <c r="L1728">
        <v>1</v>
      </c>
      <c r="M1728" t="b">
        <v>0</v>
      </c>
      <c r="N1728" t="s">
        <v>8273</v>
      </c>
      <c r="O1728" s="6">
        <f t="shared" si="162"/>
        <v>0.01</v>
      </c>
      <c r="P1728">
        <f t="shared" si="163"/>
        <v>199</v>
      </c>
      <c r="Q1728" t="str">
        <f t="shared" si="164"/>
        <v>technology</v>
      </c>
      <c r="R1728" t="str">
        <f t="shared" si="165"/>
        <v>wearables</v>
      </c>
      <c r="S1728" s="9">
        <f t="shared" si="166"/>
        <v>42496.529305555552</v>
      </c>
      <c r="T1728" s="8">
        <f t="shared" si="167"/>
        <v>42526.529305555552</v>
      </c>
    </row>
    <row r="1729" spans="1:20" ht="43.2">
      <c r="A1729">
        <v>718</v>
      </c>
      <c r="B1729" s="3" t="s">
        <v>719</v>
      </c>
      <c r="C1729" s="3" t="s">
        <v>4828</v>
      </c>
      <c r="D1729">
        <v>12000</v>
      </c>
      <c r="E1729">
        <v>90</v>
      </c>
      <c r="F1729" t="s">
        <v>8221</v>
      </c>
      <c r="G1729" t="s">
        <v>8224</v>
      </c>
      <c r="H1729" t="s">
        <v>8246</v>
      </c>
      <c r="I1729">
        <v>1487397540</v>
      </c>
      <c r="J1729">
        <v>1484684247</v>
      </c>
      <c r="K1729" t="b">
        <v>0</v>
      </c>
      <c r="L1729">
        <v>4</v>
      </c>
      <c r="M1729" t="b">
        <v>0</v>
      </c>
      <c r="N1729" t="s">
        <v>8273</v>
      </c>
      <c r="O1729" s="6">
        <f t="shared" si="162"/>
        <v>0.01</v>
      </c>
      <c r="P1729">
        <f t="shared" si="163"/>
        <v>22.5</v>
      </c>
      <c r="Q1729" t="str">
        <f t="shared" si="164"/>
        <v>technology</v>
      </c>
      <c r="R1729" t="str">
        <f t="shared" si="165"/>
        <v>wearables</v>
      </c>
      <c r="S1729" s="9">
        <f t="shared" si="166"/>
        <v>42752.845451388886</v>
      </c>
      <c r="T1729" s="8">
        <f t="shared" si="167"/>
        <v>42784.249305555553</v>
      </c>
    </row>
    <row r="1730" spans="1:20" ht="43.2">
      <c r="A1730">
        <v>719</v>
      </c>
      <c r="B1730" s="3" t="s">
        <v>720</v>
      </c>
      <c r="C1730" s="3" t="s">
        <v>4829</v>
      </c>
      <c r="D1730">
        <v>15000</v>
      </c>
      <c r="E1730">
        <v>194</v>
      </c>
      <c r="F1730" t="s">
        <v>8221</v>
      </c>
      <c r="G1730" t="s">
        <v>8224</v>
      </c>
      <c r="H1730" t="s">
        <v>8246</v>
      </c>
      <c r="I1730">
        <v>1456189076</v>
      </c>
      <c r="J1730">
        <v>1454979476</v>
      </c>
      <c r="K1730" t="b">
        <v>0</v>
      </c>
      <c r="L1730">
        <v>10</v>
      </c>
      <c r="M1730" t="b">
        <v>0</v>
      </c>
      <c r="N1730" t="s">
        <v>8273</v>
      </c>
      <c r="O1730" s="6">
        <f t="shared" si="162"/>
        <v>0.01</v>
      </c>
      <c r="P1730">
        <f t="shared" si="163"/>
        <v>19.399999999999999</v>
      </c>
      <c r="Q1730" t="str">
        <f t="shared" si="164"/>
        <v>technology</v>
      </c>
      <c r="R1730" t="str">
        <f t="shared" si="165"/>
        <v>wearables</v>
      </c>
      <c r="S1730" s="9">
        <f t="shared" si="166"/>
        <v>42409.040231481486</v>
      </c>
      <c r="T1730" s="8">
        <f t="shared" si="167"/>
        <v>42423.040231481486</v>
      </c>
    </row>
    <row r="1731" spans="1:20" ht="43.2">
      <c r="A1731">
        <v>773</v>
      </c>
      <c r="B1731" s="3" t="s">
        <v>774</v>
      </c>
      <c r="C1731" s="3" t="s">
        <v>4883</v>
      </c>
      <c r="D1731">
        <v>3759</v>
      </c>
      <c r="E1731">
        <v>32</v>
      </c>
      <c r="F1731" t="s">
        <v>8221</v>
      </c>
      <c r="G1731" t="s">
        <v>8225</v>
      </c>
      <c r="H1731" t="s">
        <v>8247</v>
      </c>
      <c r="I1731">
        <v>1431298860</v>
      </c>
      <c r="J1731">
        <v>1428341985</v>
      </c>
      <c r="K1731" t="b">
        <v>0</v>
      </c>
      <c r="L1731">
        <v>2</v>
      </c>
      <c r="M1731" t="b">
        <v>0</v>
      </c>
      <c r="N1731" t="s">
        <v>8275</v>
      </c>
      <c r="O1731" s="6">
        <f t="shared" si="162"/>
        <v>0.01</v>
      </c>
      <c r="P1731">
        <f t="shared" si="163"/>
        <v>16</v>
      </c>
      <c r="Q1731" t="str">
        <f t="shared" si="164"/>
        <v>publishing</v>
      </c>
      <c r="R1731" t="str">
        <f t="shared" si="165"/>
        <v>fiction</v>
      </c>
      <c r="S1731" s="9">
        <f t="shared" si="166"/>
        <v>42100.735937500001</v>
      </c>
      <c r="T1731" s="8">
        <f t="shared" si="167"/>
        <v>42134.959027777775</v>
      </c>
    </row>
    <row r="1732" spans="1:20" ht="43.2">
      <c r="A1732">
        <v>777</v>
      </c>
      <c r="B1732" s="3" t="s">
        <v>778</v>
      </c>
      <c r="C1732" s="3" t="s">
        <v>4887</v>
      </c>
      <c r="D1732">
        <v>3000</v>
      </c>
      <c r="E1732">
        <v>21</v>
      </c>
      <c r="F1732" t="s">
        <v>8221</v>
      </c>
      <c r="G1732" t="s">
        <v>8224</v>
      </c>
      <c r="H1732" t="s">
        <v>8246</v>
      </c>
      <c r="I1732">
        <v>1375313577</v>
      </c>
      <c r="J1732">
        <v>1372721577</v>
      </c>
      <c r="K1732" t="b">
        <v>0</v>
      </c>
      <c r="L1732">
        <v>3</v>
      </c>
      <c r="M1732" t="b">
        <v>0</v>
      </c>
      <c r="N1732" t="s">
        <v>8275</v>
      </c>
      <c r="O1732" s="6">
        <f t="shared" si="162"/>
        <v>0.01</v>
      </c>
      <c r="P1732">
        <f t="shared" si="163"/>
        <v>7</v>
      </c>
      <c r="Q1732" t="str">
        <f t="shared" si="164"/>
        <v>publishing</v>
      </c>
      <c r="R1732" t="str">
        <f t="shared" si="165"/>
        <v>fiction</v>
      </c>
      <c r="S1732" s="9">
        <f t="shared" si="166"/>
        <v>41456.981215277774</v>
      </c>
      <c r="T1732" s="8">
        <f t="shared" si="167"/>
        <v>41486.981215277774</v>
      </c>
    </row>
    <row r="1733" spans="1:20" ht="43.2">
      <c r="A1733">
        <v>872</v>
      </c>
      <c r="B1733" s="3" t="s">
        <v>873</v>
      </c>
      <c r="C1733" s="3" t="s">
        <v>4982</v>
      </c>
      <c r="D1733">
        <v>8000</v>
      </c>
      <c r="E1733">
        <v>65</v>
      </c>
      <c r="F1733" t="s">
        <v>8221</v>
      </c>
      <c r="G1733" t="s">
        <v>8224</v>
      </c>
      <c r="H1733" t="s">
        <v>8246</v>
      </c>
      <c r="I1733">
        <v>1299786527</v>
      </c>
      <c r="J1733">
        <v>1295898527</v>
      </c>
      <c r="K1733" t="b">
        <v>0</v>
      </c>
      <c r="L1733">
        <v>2</v>
      </c>
      <c r="M1733" t="b">
        <v>0</v>
      </c>
      <c r="N1733" t="s">
        <v>8278</v>
      </c>
      <c r="O1733" s="6">
        <f t="shared" si="162"/>
        <v>0.01</v>
      </c>
      <c r="P1733">
        <f t="shared" si="163"/>
        <v>32.5</v>
      </c>
      <c r="Q1733" t="str">
        <f t="shared" si="164"/>
        <v>music</v>
      </c>
      <c r="R1733" t="str">
        <f t="shared" si="165"/>
        <v>jazz</v>
      </c>
      <c r="S1733" s="9">
        <f t="shared" si="166"/>
        <v>40567.825543981482</v>
      </c>
      <c r="T1733" s="8">
        <f t="shared" si="167"/>
        <v>40612.825543981482</v>
      </c>
    </row>
    <row r="1734" spans="1:20" ht="28.8">
      <c r="A1734">
        <v>873</v>
      </c>
      <c r="B1734" s="3" t="s">
        <v>874</v>
      </c>
      <c r="C1734" s="3" t="s">
        <v>4983</v>
      </c>
      <c r="D1734">
        <v>3500</v>
      </c>
      <c r="E1734">
        <v>45</v>
      </c>
      <c r="F1734" t="s">
        <v>8221</v>
      </c>
      <c r="G1734" t="s">
        <v>8224</v>
      </c>
      <c r="H1734" t="s">
        <v>8246</v>
      </c>
      <c r="I1734">
        <v>1352610040</v>
      </c>
      <c r="J1734">
        <v>1349150440</v>
      </c>
      <c r="K1734" t="b">
        <v>0</v>
      </c>
      <c r="L1734">
        <v>5</v>
      </c>
      <c r="M1734" t="b">
        <v>0</v>
      </c>
      <c r="N1734" t="s">
        <v>8278</v>
      </c>
      <c r="O1734" s="6">
        <f t="shared" si="162"/>
        <v>0.01</v>
      </c>
      <c r="P1734">
        <f t="shared" si="163"/>
        <v>9</v>
      </c>
      <c r="Q1734" t="str">
        <f t="shared" si="164"/>
        <v>music</v>
      </c>
      <c r="R1734" t="str">
        <f t="shared" si="165"/>
        <v>jazz</v>
      </c>
      <c r="S1734" s="9">
        <f t="shared" si="166"/>
        <v>41184.167129629626</v>
      </c>
      <c r="T1734" s="8">
        <f t="shared" si="167"/>
        <v>41224.208796296298</v>
      </c>
    </row>
    <row r="1735" spans="1:20" ht="43.2">
      <c r="A1735">
        <v>878</v>
      </c>
      <c r="B1735" s="3" t="s">
        <v>879</v>
      </c>
      <c r="C1735" s="3" t="s">
        <v>4988</v>
      </c>
      <c r="D1735">
        <v>5000</v>
      </c>
      <c r="E1735">
        <v>65</v>
      </c>
      <c r="F1735" t="s">
        <v>8221</v>
      </c>
      <c r="G1735" t="s">
        <v>8224</v>
      </c>
      <c r="H1735" t="s">
        <v>8246</v>
      </c>
      <c r="I1735">
        <v>1293082524</v>
      </c>
      <c r="J1735">
        <v>1290490524</v>
      </c>
      <c r="K1735" t="b">
        <v>0</v>
      </c>
      <c r="L1735">
        <v>2</v>
      </c>
      <c r="M1735" t="b">
        <v>0</v>
      </c>
      <c r="N1735" t="s">
        <v>8278</v>
      </c>
      <c r="O1735" s="6">
        <f t="shared" si="162"/>
        <v>0.01</v>
      </c>
      <c r="P1735">
        <f t="shared" si="163"/>
        <v>32.5</v>
      </c>
      <c r="Q1735" t="str">
        <f t="shared" si="164"/>
        <v>music</v>
      </c>
      <c r="R1735" t="str">
        <f t="shared" si="165"/>
        <v>jazz</v>
      </c>
      <c r="S1735" s="9">
        <f t="shared" si="166"/>
        <v>40505.232916666668</v>
      </c>
      <c r="T1735" s="8">
        <f t="shared" si="167"/>
        <v>40535.232916666668</v>
      </c>
    </row>
    <row r="1736" spans="1:20" ht="43.2">
      <c r="A1736">
        <v>881</v>
      </c>
      <c r="B1736" s="3" t="s">
        <v>882</v>
      </c>
      <c r="C1736" s="3" t="s">
        <v>4991</v>
      </c>
      <c r="D1736">
        <v>3750</v>
      </c>
      <c r="E1736">
        <v>30</v>
      </c>
      <c r="F1736" t="s">
        <v>8221</v>
      </c>
      <c r="G1736" t="s">
        <v>8224</v>
      </c>
      <c r="H1736" t="s">
        <v>8246</v>
      </c>
      <c r="I1736">
        <v>1326520886</v>
      </c>
      <c r="J1736">
        <v>1322632886</v>
      </c>
      <c r="K1736" t="b">
        <v>0</v>
      </c>
      <c r="L1736">
        <v>1</v>
      </c>
      <c r="M1736" t="b">
        <v>0</v>
      </c>
      <c r="N1736" t="s">
        <v>8279</v>
      </c>
      <c r="O1736" s="6">
        <f t="shared" si="162"/>
        <v>0.01</v>
      </c>
      <c r="P1736">
        <f t="shared" si="163"/>
        <v>30</v>
      </c>
      <c r="Q1736" t="str">
        <f t="shared" si="164"/>
        <v>music</v>
      </c>
      <c r="R1736" t="str">
        <f t="shared" si="165"/>
        <v>indie rock</v>
      </c>
      <c r="S1736" s="9">
        <f t="shared" si="166"/>
        <v>40877.25099537037</v>
      </c>
      <c r="T1736" s="8">
        <f t="shared" si="167"/>
        <v>40922.25099537037</v>
      </c>
    </row>
    <row r="1737" spans="1:20" ht="43.2">
      <c r="A1737">
        <v>884</v>
      </c>
      <c r="B1737" s="3" t="s">
        <v>885</v>
      </c>
      <c r="C1737" s="3" t="s">
        <v>4994</v>
      </c>
      <c r="D1737">
        <v>2000</v>
      </c>
      <c r="E1737">
        <v>20</v>
      </c>
      <c r="F1737" t="s">
        <v>8221</v>
      </c>
      <c r="G1737" t="s">
        <v>8224</v>
      </c>
      <c r="H1737" t="s">
        <v>8246</v>
      </c>
      <c r="I1737">
        <v>1336789860</v>
      </c>
      <c r="J1737">
        <v>1331666146</v>
      </c>
      <c r="K1737" t="b">
        <v>0</v>
      </c>
      <c r="L1737">
        <v>2</v>
      </c>
      <c r="M1737" t="b">
        <v>0</v>
      </c>
      <c r="N1737" t="s">
        <v>8279</v>
      </c>
      <c r="O1737" s="6">
        <f t="shared" si="162"/>
        <v>0.01</v>
      </c>
      <c r="P1737">
        <f t="shared" si="163"/>
        <v>10</v>
      </c>
      <c r="Q1737" t="str">
        <f t="shared" si="164"/>
        <v>music</v>
      </c>
      <c r="R1737" t="str">
        <f t="shared" si="165"/>
        <v>indie rock</v>
      </c>
      <c r="S1737" s="9">
        <f t="shared" si="166"/>
        <v>40981.802615740744</v>
      </c>
      <c r="T1737" s="8">
        <f t="shared" si="167"/>
        <v>41041.104861111111</v>
      </c>
    </row>
    <row r="1738" spans="1:20" ht="43.2">
      <c r="A1738">
        <v>912</v>
      </c>
      <c r="B1738" s="3" t="s">
        <v>913</v>
      </c>
      <c r="C1738" s="3" t="s">
        <v>5022</v>
      </c>
      <c r="D1738">
        <v>3500</v>
      </c>
      <c r="E1738">
        <v>30</v>
      </c>
      <c r="F1738" t="s">
        <v>8221</v>
      </c>
      <c r="G1738" t="s">
        <v>8224</v>
      </c>
      <c r="H1738" t="s">
        <v>8246</v>
      </c>
      <c r="I1738">
        <v>1355197047</v>
      </c>
      <c r="J1738">
        <v>1350009447</v>
      </c>
      <c r="K1738" t="b">
        <v>0</v>
      </c>
      <c r="L1738">
        <v>2</v>
      </c>
      <c r="M1738" t="b">
        <v>0</v>
      </c>
      <c r="N1738" t="s">
        <v>8278</v>
      </c>
      <c r="O1738" s="6">
        <f t="shared" si="162"/>
        <v>0.01</v>
      </c>
      <c r="P1738">
        <f t="shared" si="163"/>
        <v>15</v>
      </c>
      <c r="Q1738" t="str">
        <f t="shared" si="164"/>
        <v>music</v>
      </c>
      <c r="R1738" t="str">
        <f t="shared" si="165"/>
        <v>jazz</v>
      </c>
      <c r="S1738" s="9">
        <f t="shared" si="166"/>
        <v>41194.109340277777</v>
      </c>
      <c r="T1738" s="8">
        <f t="shared" si="167"/>
        <v>41254.151006944448</v>
      </c>
    </row>
    <row r="1739" spans="1:20" ht="43.2">
      <c r="A1739">
        <v>917</v>
      </c>
      <c r="B1739" s="3" t="s">
        <v>918</v>
      </c>
      <c r="C1739" s="3" t="s">
        <v>5027</v>
      </c>
      <c r="D1739">
        <v>5000</v>
      </c>
      <c r="E1739">
        <v>30</v>
      </c>
      <c r="F1739" t="s">
        <v>8221</v>
      </c>
      <c r="G1739" t="s">
        <v>8224</v>
      </c>
      <c r="H1739" t="s">
        <v>8246</v>
      </c>
      <c r="I1739">
        <v>1405305000</v>
      </c>
      <c r="J1739">
        <v>1402612730</v>
      </c>
      <c r="K1739" t="b">
        <v>0</v>
      </c>
      <c r="L1739">
        <v>1</v>
      </c>
      <c r="M1739" t="b">
        <v>0</v>
      </c>
      <c r="N1739" t="s">
        <v>8278</v>
      </c>
      <c r="O1739" s="6">
        <f t="shared" si="162"/>
        <v>0.01</v>
      </c>
      <c r="P1739">
        <f t="shared" si="163"/>
        <v>30</v>
      </c>
      <c r="Q1739" t="str">
        <f t="shared" si="164"/>
        <v>music</v>
      </c>
      <c r="R1739" t="str">
        <f t="shared" si="165"/>
        <v>jazz</v>
      </c>
      <c r="S1739" s="9">
        <f t="shared" si="166"/>
        <v>41802.94363425926</v>
      </c>
      <c r="T1739" s="8">
        <f t="shared" si="167"/>
        <v>41834.104166666664</v>
      </c>
    </row>
    <row r="1740" spans="1:20">
      <c r="A1740">
        <v>919</v>
      </c>
      <c r="B1740" s="3" t="s">
        <v>920</v>
      </c>
      <c r="C1740" s="3" t="s">
        <v>5029</v>
      </c>
      <c r="D1740">
        <v>20000</v>
      </c>
      <c r="E1740">
        <v>100</v>
      </c>
      <c r="F1740" t="s">
        <v>8221</v>
      </c>
      <c r="G1740" t="s">
        <v>8224</v>
      </c>
      <c r="H1740" t="s">
        <v>8246</v>
      </c>
      <c r="I1740">
        <v>1355930645</v>
      </c>
      <c r="J1740">
        <v>1352906645</v>
      </c>
      <c r="K1740" t="b">
        <v>0</v>
      </c>
      <c r="L1740">
        <v>1</v>
      </c>
      <c r="M1740" t="b">
        <v>0</v>
      </c>
      <c r="N1740" t="s">
        <v>8278</v>
      </c>
      <c r="O1740" s="6">
        <f t="shared" si="162"/>
        <v>0.01</v>
      </c>
      <c r="P1740">
        <f t="shared" si="163"/>
        <v>100</v>
      </c>
      <c r="Q1740" t="str">
        <f t="shared" si="164"/>
        <v>music</v>
      </c>
      <c r="R1740" t="str">
        <f t="shared" si="165"/>
        <v>jazz</v>
      </c>
      <c r="S1740" s="9">
        <f t="shared" si="166"/>
        <v>41227.641724537039</v>
      </c>
      <c r="T1740" s="8">
        <f t="shared" si="167"/>
        <v>41262.641724537039</v>
      </c>
    </row>
    <row r="1741" spans="1:20" ht="43.2">
      <c r="A1741">
        <v>935</v>
      </c>
      <c r="B1741" s="3" t="s">
        <v>936</v>
      </c>
      <c r="C1741" s="3" t="s">
        <v>5045</v>
      </c>
      <c r="D1741">
        <v>3500</v>
      </c>
      <c r="E1741">
        <v>50</v>
      </c>
      <c r="F1741" t="s">
        <v>8221</v>
      </c>
      <c r="G1741" t="s">
        <v>8224</v>
      </c>
      <c r="H1741" t="s">
        <v>8246</v>
      </c>
      <c r="I1741">
        <v>1454054429</v>
      </c>
      <c r="J1741">
        <v>1451462429</v>
      </c>
      <c r="K1741" t="b">
        <v>0</v>
      </c>
      <c r="L1741">
        <v>2</v>
      </c>
      <c r="M1741" t="b">
        <v>0</v>
      </c>
      <c r="N1741" t="s">
        <v>8278</v>
      </c>
      <c r="O1741" s="6">
        <f t="shared" si="162"/>
        <v>0.01</v>
      </c>
      <c r="P1741">
        <f t="shared" si="163"/>
        <v>25</v>
      </c>
      <c r="Q1741" t="str">
        <f t="shared" si="164"/>
        <v>music</v>
      </c>
      <c r="R1741" t="str">
        <f t="shared" si="165"/>
        <v>jazz</v>
      </c>
      <c r="S1741" s="9">
        <f t="shared" si="166"/>
        <v>42368.333668981482</v>
      </c>
      <c r="T1741" s="8">
        <f t="shared" si="167"/>
        <v>42398.333668981482</v>
      </c>
    </row>
    <row r="1742" spans="1:20" ht="43.2">
      <c r="A1742">
        <v>937</v>
      </c>
      <c r="B1742" s="3" t="s">
        <v>938</v>
      </c>
      <c r="C1742" s="3" t="s">
        <v>5047</v>
      </c>
      <c r="D1742">
        <v>3500</v>
      </c>
      <c r="E1742">
        <v>40</v>
      </c>
      <c r="F1742" t="s">
        <v>8221</v>
      </c>
      <c r="G1742" t="s">
        <v>8224</v>
      </c>
      <c r="H1742" t="s">
        <v>8246</v>
      </c>
      <c r="I1742">
        <v>1383509357</v>
      </c>
      <c r="J1742">
        <v>1380913757</v>
      </c>
      <c r="K1742" t="b">
        <v>0</v>
      </c>
      <c r="L1742">
        <v>2</v>
      </c>
      <c r="M1742" t="b">
        <v>0</v>
      </c>
      <c r="N1742" t="s">
        <v>8278</v>
      </c>
      <c r="O1742" s="6">
        <f t="shared" si="162"/>
        <v>0.01</v>
      </c>
      <c r="P1742">
        <f t="shared" si="163"/>
        <v>20</v>
      </c>
      <c r="Q1742" t="str">
        <f t="shared" si="164"/>
        <v>music</v>
      </c>
      <c r="R1742" t="str">
        <f t="shared" si="165"/>
        <v>jazz</v>
      </c>
      <c r="S1742" s="9">
        <f t="shared" si="166"/>
        <v>41551.798113425924</v>
      </c>
      <c r="T1742" s="8">
        <f t="shared" si="167"/>
        <v>41581.839780092589</v>
      </c>
    </row>
    <row r="1743" spans="1:20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1.1100000000000001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8">
        <f t="shared" si="167"/>
        <v>42165.628136574072</v>
      </c>
    </row>
    <row r="1744" spans="1:20" ht="43.2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1.0900000000000001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8">
        <f t="shared" si="167"/>
        <v>42742.875</v>
      </c>
    </row>
    <row r="1745" spans="1:20" ht="43.2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8">
        <f t="shared" si="167"/>
        <v>42609.165972222225</v>
      </c>
    </row>
    <row r="1746" spans="1:20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8">
        <f t="shared" si="167"/>
        <v>42071.563391203701</v>
      </c>
    </row>
    <row r="1747" spans="1:20" ht="43.2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1.1399999999999999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8">
        <f t="shared" si="167"/>
        <v>42726.083333333328</v>
      </c>
    </row>
    <row r="1748" spans="1:20" ht="57.6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8">
        <f t="shared" si="167"/>
        <v>42698.083333333328</v>
      </c>
    </row>
    <row r="1749" spans="1:20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8">
        <f t="shared" si="167"/>
        <v>42321.625</v>
      </c>
    </row>
    <row r="1750" spans="1:20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1.3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8">
        <f t="shared" si="167"/>
        <v>42249.950729166667</v>
      </c>
    </row>
    <row r="1751" spans="1:20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8">
        <f t="shared" si="167"/>
        <v>42795.791666666672</v>
      </c>
    </row>
    <row r="1752" spans="1:20" ht="43.2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8">
        <f t="shared" si="167"/>
        <v>42479.836851851855</v>
      </c>
    </row>
    <row r="1753" spans="1:20" ht="28.8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8">
        <f t="shared" si="167"/>
        <v>42082.739849537036</v>
      </c>
    </row>
    <row r="1754" spans="1:20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8">
        <f t="shared" si="167"/>
        <v>42657.253263888888</v>
      </c>
    </row>
    <row r="1755" spans="1:20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8">
        <f t="shared" si="167"/>
        <v>42450.707962962959</v>
      </c>
    </row>
    <row r="1756" spans="1:20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1.1100000000000001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8">
        <f t="shared" si="167"/>
        <v>42097.835104166668</v>
      </c>
    </row>
    <row r="1757" spans="1:20" ht="43.2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8">
        <f t="shared" si="167"/>
        <v>42282.788900462961</v>
      </c>
    </row>
    <row r="1758" spans="1:20" ht="43.2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8">
        <f t="shared" si="167"/>
        <v>42611.167465277773</v>
      </c>
    </row>
    <row r="1759" spans="1:20" ht="28.8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8">
        <f t="shared" si="167"/>
        <v>42763.811805555553</v>
      </c>
    </row>
    <row r="1760" spans="1:20" ht="57.6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1.1499999999999999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8">
        <f t="shared" si="167"/>
        <v>42565.955925925926</v>
      </c>
    </row>
    <row r="1761" spans="1:20" ht="28.8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8">
        <f t="shared" si="167"/>
        <v>42088.787372685183</v>
      </c>
    </row>
    <row r="1762" spans="1:20" ht="43.2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8">
        <f t="shared" si="167"/>
        <v>42425.67260416667</v>
      </c>
    </row>
    <row r="1763" spans="1:20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8">
        <f t="shared" si="167"/>
        <v>42259.567824074074</v>
      </c>
    </row>
    <row r="1764" spans="1:20" ht="28.8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8">
        <f t="shared" si="167"/>
        <v>42440.982002314813</v>
      </c>
    </row>
    <row r="1765" spans="1:20" ht="57.6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8">
        <f t="shared" si="167"/>
        <v>42666.868518518517</v>
      </c>
    </row>
    <row r="1766" spans="1:20" ht="43.2">
      <c r="A1766">
        <v>939</v>
      </c>
      <c r="B1766" s="3" t="s">
        <v>940</v>
      </c>
      <c r="C1766" s="3" t="s">
        <v>5049</v>
      </c>
      <c r="D1766">
        <v>2750</v>
      </c>
      <c r="E1766">
        <v>40</v>
      </c>
      <c r="F1766" t="s">
        <v>8221</v>
      </c>
      <c r="G1766" t="s">
        <v>8224</v>
      </c>
      <c r="H1766" t="s">
        <v>8246</v>
      </c>
      <c r="I1766">
        <v>1372622280</v>
      </c>
      <c r="J1766">
        <v>1369246738</v>
      </c>
      <c r="K1766" t="b">
        <v>0</v>
      </c>
      <c r="L1766">
        <v>2</v>
      </c>
      <c r="M1766" t="b">
        <v>0</v>
      </c>
      <c r="N1766" t="s">
        <v>8278</v>
      </c>
      <c r="O1766" s="6">
        <f t="shared" si="162"/>
        <v>0.01</v>
      </c>
      <c r="P1766">
        <f t="shared" si="163"/>
        <v>20</v>
      </c>
      <c r="Q1766" t="str">
        <f t="shared" si="164"/>
        <v>music</v>
      </c>
      <c r="R1766" t="str">
        <f t="shared" si="165"/>
        <v>jazz</v>
      </c>
      <c r="S1766" s="9">
        <f t="shared" si="166"/>
        <v>41416.763171296298</v>
      </c>
      <c r="T1766" s="8">
        <f t="shared" si="167"/>
        <v>41455.831944444442</v>
      </c>
    </row>
    <row r="1767" spans="1:20" ht="43.2">
      <c r="A1767">
        <v>949</v>
      </c>
      <c r="B1767" s="3" t="s">
        <v>950</v>
      </c>
      <c r="C1767" s="3" t="s">
        <v>5059</v>
      </c>
      <c r="D1767">
        <v>20000</v>
      </c>
      <c r="E1767">
        <v>273</v>
      </c>
      <c r="F1767" t="s">
        <v>8221</v>
      </c>
      <c r="G1767" t="s">
        <v>8236</v>
      </c>
      <c r="H1767" t="s">
        <v>8249</v>
      </c>
      <c r="I1767">
        <v>1456016576</v>
      </c>
      <c r="J1767">
        <v>1450832576</v>
      </c>
      <c r="K1767" t="b">
        <v>0</v>
      </c>
      <c r="L1767">
        <v>7</v>
      </c>
      <c r="M1767" t="b">
        <v>0</v>
      </c>
      <c r="N1767" t="s">
        <v>8273</v>
      </c>
      <c r="O1767" s="6">
        <f t="shared" si="162"/>
        <v>0.01</v>
      </c>
      <c r="P1767">
        <f t="shared" si="163"/>
        <v>39</v>
      </c>
      <c r="Q1767" t="str">
        <f t="shared" si="164"/>
        <v>technology</v>
      </c>
      <c r="R1767" t="str">
        <f t="shared" si="165"/>
        <v>wearables</v>
      </c>
      <c r="S1767" s="9">
        <f t="shared" si="166"/>
        <v>42361.043703703705</v>
      </c>
      <c r="T1767" s="8">
        <f t="shared" si="167"/>
        <v>42421.043703703705</v>
      </c>
    </row>
    <row r="1768" spans="1:20" ht="43.2">
      <c r="A1768">
        <v>953</v>
      </c>
      <c r="B1768" s="3" t="s">
        <v>954</v>
      </c>
      <c r="C1768" s="3" t="s">
        <v>5063</v>
      </c>
      <c r="D1768">
        <v>15000</v>
      </c>
      <c r="E1768">
        <v>126</v>
      </c>
      <c r="F1768" t="s">
        <v>8221</v>
      </c>
      <c r="G1768" t="s">
        <v>8224</v>
      </c>
      <c r="H1768" t="s">
        <v>8246</v>
      </c>
      <c r="I1768">
        <v>1422158199</v>
      </c>
      <c r="J1768">
        <v>1419566199</v>
      </c>
      <c r="K1768" t="b">
        <v>0</v>
      </c>
      <c r="L1768">
        <v>5</v>
      </c>
      <c r="M1768" t="b">
        <v>0</v>
      </c>
      <c r="N1768" t="s">
        <v>8273</v>
      </c>
      <c r="O1768" s="6">
        <f t="shared" si="162"/>
        <v>0.01</v>
      </c>
      <c r="P1768">
        <f t="shared" si="163"/>
        <v>25.2</v>
      </c>
      <c r="Q1768" t="str">
        <f t="shared" si="164"/>
        <v>technology</v>
      </c>
      <c r="R1768" t="str">
        <f t="shared" si="165"/>
        <v>wearables</v>
      </c>
      <c r="S1768" s="9">
        <f t="shared" si="166"/>
        <v>41999.164340277777</v>
      </c>
      <c r="T1768" s="8">
        <f t="shared" si="167"/>
        <v>42029.164340277777</v>
      </c>
    </row>
    <row r="1769" spans="1:20" ht="28.8">
      <c r="A1769">
        <v>963</v>
      </c>
      <c r="B1769" s="3" t="s">
        <v>964</v>
      </c>
      <c r="C1769" s="3" t="s">
        <v>5073</v>
      </c>
      <c r="D1769">
        <v>35000</v>
      </c>
      <c r="E1769">
        <v>377</v>
      </c>
      <c r="F1769" t="s">
        <v>8221</v>
      </c>
      <c r="G1769" t="s">
        <v>8224</v>
      </c>
      <c r="H1769" t="s">
        <v>8246</v>
      </c>
      <c r="I1769">
        <v>1476717319</v>
      </c>
      <c r="J1769">
        <v>1473693319</v>
      </c>
      <c r="K1769" t="b">
        <v>0</v>
      </c>
      <c r="L1769">
        <v>9</v>
      </c>
      <c r="M1769" t="b">
        <v>0</v>
      </c>
      <c r="N1769" t="s">
        <v>8273</v>
      </c>
      <c r="O1769" s="6">
        <f t="shared" si="162"/>
        <v>0.01</v>
      </c>
      <c r="P1769">
        <f t="shared" si="163"/>
        <v>41.89</v>
      </c>
      <c r="Q1769" t="str">
        <f t="shared" si="164"/>
        <v>technology</v>
      </c>
      <c r="R1769" t="str">
        <f t="shared" si="165"/>
        <v>wearables</v>
      </c>
      <c r="S1769" s="9">
        <f t="shared" si="166"/>
        <v>42625.635636574079</v>
      </c>
      <c r="T1769" s="8">
        <f t="shared" si="167"/>
        <v>42660.635636574079</v>
      </c>
    </row>
    <row r="1770" spans="1:20" ht="43.2">
      <c r="A1770">
        <v>964</v>
      </c>
      <c r="B1770" s="3" t="s">
        <v>965</v>
      </c>
      <c r="C1770" s="3" t="s">
        <v>5074</v>
      </c>
      <c r="D1770">
        <v>110000</v>
      </c>
      <c r="E1770">
        <v>879</v>
      </c>
      <c r="F1770" t="s">
        <v>8221</v>
      </c>
      <c r="G1770" t="s">
        <v>8229</v>
      </c>
      <c r="H1770" t="s">
        <v>8251</v>
      </c>
      <c r="I1770">
        <v>1441119919</v>
      </c>
      <c r="J1770">
        <v>1437663919</v>
      </c>
      <c r="K1770" t="b">
        <v>0</v>
      </c>
      <c r="L1770">
        <v>29</v>
      </c>
      <c r="M1770" t="b">
        <v>0</v>
      </c>
      <c r="N1770" t="s">
        <v>8273</v>
      </c>
      <c r="O1770" s="6">
        <f t="shared" si="162"/>
        <v>0.01</v>
      </c>
      <c r="P1770">
        <f t="shared" si="163"/>
        <v>30.31</v>
      </c>
      <c r="Q1770" t="str">
        <f t="shared" si="164"/>
        <v>technology</v>
      </c>
      <c r="R1770" t="str">
        <f t="shared" si="165"/>
        <v>wearables</v>
      </c>
      <c r="S1770" s="9">
        <f t="shared" si="166"/>
        <v>42208.628692129627</v>
      </c>
      <c r="T1770" s="8">
        <f t="shared" si="167"/>
        <v>42248.628692129627</v>
      </c>
    </row>
    <row r="1771" spans="1:20" ht="43.2">
      <c r="A1771">
        <v>965</v>
      </c>
      <c r="B1771" s="3" t="s">
        <v>966</v>
      </c>
      <c r="C1771" s="3" t="s">
        <v>5075</v>
      </c>
      <c r="D1771">
        <v>25000</v>
      </c>
      <c r="E1771">
        <v>298</v>
      </c>
      <c r="F1771" t="s">
        <v>8221</v>
      </c>
      <c r="G1771" t="s">
        <v>8224</v>
      </c>
      <c r="H1771" t="s">
        <v>8246</v>
      </c>
      <c r="I1771">
        <v>1477454340</v>
      </c>
      <c r="J1771">
        <v>1474676646</v>
      </c>
      <c r="K1771" t="b">
        <v>0</v>
      </c>
      <c r="L1771">
        <v>6</v>
      </c>
      <c r="M1771" t="b">
        <v>0</v>
      </c>
      <c r="N1771" t="s">
        <v>8273</v>
      </c>
      <c r="O1771" s="6">
        <f t="shared" si="162"/>
        <v>0.01</v>
      </c>
      <c r="P1771">
        <f t="shared" si="163"/>
        <v>49.67</v>
      </c>
      <c r="Q1771" t="str">
        <f t="shared" si="164"/>
        <v>technology</v>
      </c>
      <c r="R1771" t="str">
        <f t="shared" si="165"/>
        <v>wearables</v>
      </c>
      <c r="S1771" s="9">
        <f t="shared" si="166"/>
        <v>42637.016736111109</v>
      </c>
      <c r="T1771" s="8">
        <f t="shared" si="167"/>
        <v>42669.165972222225</v>
      </c>
    </row>
    <row r="1772" spans="1:20" ht="43.2">
      <c r="A1772">
        <v>968</v>
      </c>
      <c r="B1772" s="3" t="s">
        <v>969</v>
      </c>
      <c r="C1772" s="3" t="s">
        <v>5078</v>
      </c>
      <c r="D1772">
        <v>8000</v>
      </c>
      <c r="E1772">
        <v>106</v>
      </c>
      <c r="F1772" t="s">
        <v>8221</v>
      </c>
      <c r="G1772" t="s">
        <v>8224</v>
      </c>
      <c r="H1772" t="s">
        <v>8246</v>
      </c>
      <c r="I1772">
        <v>1408134034</v>
      </c>
      <c r="J1772">
        <v>1405542034</v>
      </c>
      <c r="K1772" t="b">
        <v>0</v>
      </c>
      <c r="L1772">
        <v>4</v>
      </c>
      <c r="M1772" t="b">
        <v>0</v>
      </c>
      <c r="N1772" t="s">
        <v>8273</v>
      </c>
      <c r="O1772" s="6">
        <f t="shared" si="162"/>
        <v>0.01</v>
      </c>
      <c r="P1772">
        <f t="shared" si="163"/>
        <v>26.5</v>
      </c>
      <c r="Q1772" t="str">
        <f t="shared" si="164"/>
        <v>technology</v>
      </c>
      <c r="R1772" t="str">
        <f t="shared" si="165"/>
        <v>wearables</v>
      </c>
      <c r="S1772" s="9">
        <f t="shared" si="166"/>
        <v>41836.847615740742</v>
      </c>
      <c r="T1772" s="8">
        <f t="shared" si="167"/>
        <v>41866.847615740742</v>
      </c>
    </row>
    <row r="1773" spans="1:20" ht="43.2">
      <c r="A1773">
        <v>974</v>
      </c>
      <c r="B1773" s="3" t="s">
        <v>975</v>
      </c>
      <c r="C1773" s="3" t="s">
        <v>5084</v>
      </c>
      <c r="D1773">
        <v>50000</v>
      </c>
      <c r="E1773">
        <v>280</v>
      </c>
      <c r="F1773" t="s">
        <v>8221</v>
      </c>
      <c r="G1773" t="s">
        <v>8224</v>
      </c>
      <c r="H1773" t="s">
        <v>8246</v>
      </c>
      <c r="I1773">
        <v>1458925156</v>
      </c>
      <c r="J1773">
        <v>1456336756</v>
      </c>
      <c r="K1773" t="b">
        <v>0</v>
      </c>
      <c r="L1773">
        <v>3</v>
      </c>
      <c r="M1773" t="b">
        <v>0</v>
      </c>
      <c r="N1773" t="s">
        <v>8273</v>
      </c>
      <c r="O1773" s="6">
        <f t="shared" si="162"/>
        <v>0.01</v>
      </c>
      <c r="P1773">
        <f t="shared" si="163"/>
        <v>93.33</v>
      </c>
      <c r="Q1773" t="str">
        <f t="shared" si="164"/>
        <v>technology</v>
      </c>
      <c r="R1773" t="str">
        <f t="shared" si="165"/>
        <v>wearables</v>
      </c>
      <c r="S1773" s="9">
        <f t="shared" si="166"/>
        <v>42424.749490740738</v>
      </c>
      <c r="T1773" s="8">
        <f t="shared" si="167"/>
        <v>42454.707824074074</v>
      </c>
    </row>
    <row r="1774" spans="1:20" ht="72">
      <c r="A1774">
        <v>984</v>
      </c>
      <c r="B1774" s="3" t="s">
        <v>985</v>
      </c>
      <c r="C1774" s="3" t="s">
        <v>5094</v>
      </c>
      <c r="D1774">
        <v>10000</v>
      </c>
      <c r="E1774">
        <v>106</v>
      </c>
      <c r="F1774" t="s">
        <v>8221</v>
      </c>
      <c r="G1774" t="s">
        <v>8224</v>
      </c>
      <c r="H1774" t="s">
        <v>8246</v>
      </c>
      <c r="I1774">
        <v>1427507208</v>
      </c>
      <c r="J1774">
        <v>1424918808</v>
      </c>
      <c r="K1774" t="b">
        <v>0</v>
      </c>
      <c r="L1774">
        <v>3</v>
      </c>
      <c r="M1774" t="b">
        <v>0</v>
      </c>
      <c r="N1774" t="s">
        <v>8273</v>
      </c>
      <c r="O1774" s="6">
        <f t="shared" si="162"/>
        <v>0.01</v>
      </c>
      <c r="P1774">
        <f t="shared" si="163"/>
        <v>35.33</v>
      </c>
      <c r="Q1774" t="str">
        <f t="shared" si="164"/>
        <v>technology</v>
      </c>
      <c r="R1774" t="str">
        <f t="shared" si="165"/>
        <v>wearables</v>
      </c>
      <c r="S1774" s="9">
        <f t="shared" si="166"/>
        <v>42061.11583333333</v>
      </c>
      <c r="T1774" s="8">
        <f t="shared" si="167"/>
        <v>42091.074166666665</v>
      </c>
    </row>
    <row r="1775" spans="1:20" ht="28.8">
      <c r="A1775">
        <v>997</v>
      </c>
      <c r="B1775" s="3" t="s">
        <v>998</v>
      </c>
      <c r="C1775" s="3" t="s">
        <v>5107</v>
      </c>
      <c r="D1775">
        <v>5000</v>
      </c>
      <c r="E1775">
        <v>65</v>
      </c>
      <c r="F1775" t="s">
        <v>8221</v>
      </c>
      <c r="G1775" t="s">
        <v>8224</v>
      </c>
      <c r="H1775" t="s">
        <v>8246</v>
      </c>
      <c r="I1775">
        <v>1417145297</v>
      </c>
      <c r="J1775">
        <v>1414549697</v>
      </c>
      <c r="K1775" t="b">
        <v>0</v>
      </c>
      <c r="L1775">
        <v>8</v>
      </c>
      <c r="M1775" t="b">
        <v>0</v>
      </c>
      <c r="N1775" t="s">
        <v>8273</v>
      </c>
      <c r="O1775" s="6">
        <f t="shared" si="162"/>
        <v>0.01</v>
      </c>
      <c r="P1775">
        <f t="shared" si="163"/>
        <v>8.1300000000000008</v>
      </c>
      <c r="Q1775" t="str">
        <f t="shared" si="164"/>
        <v>technology</v>
      </c>
      <c r="R1775" t="str">
        <f t="shared" si="165"/>
        <v>wearables</v>
      </c>
      <c r="S1775" s="9">
        <f t="shared" si="166"/>
        <v>41941.10297453704</v>
      </c>
      <c r="T1775" s="8">
        <f t="shared" si="167"/>
        <v>41971.144641203704</v>
      </c>
    </row>
    <row r="1776" spans="1:20" ht="43.2">
      <c r="A1776">
        <v>1048</v>
      </c>
      <c r="B1776" s="3" t="s">
        <v>1049</v>
      </c>
      <c r="C1776" s="3" t="s">
        <v>5158</v>
      </c>
      <c r="D1776">
        <v>15000</v>
      </c>
      <c r="E1776">
        <v>212</v>
      </c>
      <c r="F1776" t="s">
        <v>8220</v>
      </c>
      <c r="G1776" t="s">
        <v>8224</v>
      </c>
      <c r="H1776" t="s">
        <v>8246</v>
      </c>
      <c r="I1776">
        <v>1474766189</v>
      </c>
      <c r="J1776">
        <v>1471310189</v>
      </c>
      <c r="K1776" t="b">
        <v>0</v>
      </c>
      <c r="L1776">
        <v>4</v>
      </c>
      <c r="M1776" t="b">
        <v>0</v>
      </c>
      <c r="N1776" t="s">
        <v>8281</v>
      </c>
      <c r="O1776" s="6">
        <f t="shared" si="162"/>
        <v>0.01</v>
      </c>
      <c r="P1776">
        <f t="shared" si="163"/>
        <v>53</v>
      </c>
      <c r="Q1776" t="str">
        <f t="shared" si="164"/>
        <v>journalism</v>
      </c>
      <c r="R1776" t="str">
        <f t="shared" si="165"/>
        <v>audio</v>
      </c>
      <c r="S1776" s="9">
        <f t="shared" si="166"/>
        <v>42598.053113425922</v>
      </c>
      <c r="T1776" s="8">
        <f t="shared" si="167"/>
        <v>42638.053113425922</v>
      </c>
    </row>
    <row r="1777" spans="1:20" ht="43.2">
      <c r="A1777">
        <v>1053</v>
      </c>
      <c r="B1777" s="3" t="s">
        <v>1054</v>
      </c>
      <c r="C1777" s="3" t="s">
        <v>5163</v>
      </c>
      <c r="D1777">
        <v>1500</v>
      </c>
      <c r="E1777">
        <v>15</v>
      </c>
      <c r="F1777" t="s">
        <v>8220</v>
      </c>
      <c r="G1777" t="s">
        <v>8224</v>
      </c>
      <c r="H1777" t="s">
        <v>8246</v>
      </c>
      <c r="I1777">
        <v>1488773332</v>
      </c>
      <c r="J1777">
        <v>1486613332</v>
      </c>
      <c r="K1777" t="b">
        <v>0</v>
      </c>
      <c r="L1777">
        <v>1</v>
      </c>
      <c r="M1777" t="b">
        <v>0</v>
      </c>
      <c r="N1777" t="s">
        <v>8281</v>
      </c>
      <c r="O1777" s="6">
        <f t="shared" si="162"/>
        <v>0.01</v>
      </c>
      <c r="P1777">
        <f t="shared" si="163"/>
        <v>15</v>
      </c>
      <c r="Q1777" t="str">
        <f t="shared" si="164"/>
        <v>journalism</v>
      </c>
      <c r="R1777" t="str">
        <f t="shared" si="165"/>
        <v>audio</v>
      </c>
      <c r="S1777" s="9">
        <f t="shared" si="166"/>
        <v>42775.172824074078</v>
      </c>
      <c r="T1777" s="8">
        <f t="shared" si="167"/>
        <v>42800.172824074078</v>
      </c>
    </row>
    <row r="1778" spans="1:20" ht="43.2">
      <c r="A1778">
        <v>1060</v>
      </c>
      <c r="B1778" s="3" t="s">
        <v>1061</v>
      </c>
      <c r="C1778" s="3" t="s">
        <v>5170</v>
      </c>
      <c r="D1778">
        <v>5000</v>
      </c>
      <c r="E1778">
        <v>50</v>
      </c>
      <c r="F1778" t="s">
        <v>8220</v>
      </c>
      <c r="G1778" t="s">
        <v>8224</v>
      </c>
      <c r="H1778" t="s">
        <v>8246</v>
      </c>
      <c r="I1778">
        <v>1429134893</v>
      </c>
      <c r="J1778">
        <v>1426542893</v>
      </c>
      <c r="K1778" t="b">
        <v>0</v>
      </c>
      <c r="L1778">
        <v>1</v>
      </c>
      <c r="M1778" t="b">
        <v>0</v>
      </c>
      <c r="N1778" t="s">
        <v>8281</v>
      </c>
      <c r="O1778" s="6">
        <f t="shared" si="162"/>
        <v>0.01</v>
      </c>
      <c r="P1778">
        <f t="shared" si="163"/>
        <v>50</v>
      </c>
      <c r="Q1778" t="str">
        <f t="shared" si="164"/>
        <v>journalism</v>
      </c>
      <c r="R1778" t="str">
        <f t="shared" si="165"/>
        <v>audio</v>
      </c>
      <c r="S1778" s="9">
        <f t="shared" si="166"/>
        <v>42079.913113425922</v>
      </c>
      <c r="T1778" s="8">
        <f t="shared" si="167"/>
        <v>42109.913113425922</v>
      </c>
    </row>
    <row r="1779" spans="1:20" ht="43.2">
      <c r="A1779">
        <v>1070</v>
      </c>
      <c r="B1779" s="3" t="s">
        <v>1071</v>
      </c>
      <c r="C1779" s="3" t="s">
        <v>5180</v>
      </c>
      <c r="D1779">
        <v>10000</v>
      </c>
      <c r="E1779">
        <v>70</v>
      </c>
      <c r="F1779" t="s">
        <v>8221</v>
      </c>
      <c r="G1779" t="s">
        <v>8224</v>
      </c>
      <c r="H1779" t="s">
        <v>8246</v>
      </c>
      <c r="I1779">
        <v>1349050622</v>
      </c>
      <c r="J1779">
        <v>1347322622</v>
      </c>
      <c r="K1779" t="b">
        <v>0</v>
      </c>
      <c r="L1779">
        <v>2</v>
      </c>
      <c r="M1779" t="b">
        <v>0</v>
      </c>
      <c r="N1779" t="s">
        <v>8282</v>
      </c>
      <c r="O1779" s="6">
        <f t="shared" si="162"/>
        <v>0.01</v>
      </c>
      <c r="P1779">
        <f t="shared" si="163"/>
        <v>35</v>
      </c>
      <c r="Q1779" t="str">
        <f t="shared" si="164"/>
        <v>games</v>
      </c>
      <c r="R1779" t="str">
        <f t="shared" si="165"/>
        <v>video games</v>
      </c>
      <c r="S1779" s="9">
        <f t="shared" si="166"/>
        <v>41163.011828703704</v>
      </c>
      <c r="T1779" s="8">
        <f t="shared" si="167"/>
        <v>41183.011828703704</v>
      </c>
    </row>
    <row r="1780" spans="1:20" ht="28.8">
      <c r="A1780">
        <v>1073</v>
      </c>
      <c r="B1780" s="3" t="s">
        <v>1074</v>
      </c>
      <c r="C1780" s="3" t="s">
        <v>5183</v>
      </c>
      <c r="D1780">
        <v>750</v>
      </c>
      <c r="E1780">
        <v>10</v>
      </c>
      <c r="F1780" t="s">
        <v>8221</v>
      </c>
      <c r="G1780" t="s">
        <v>8224</v>
      </c>
      <c r="H1780" t="s">
        <v>8246</v>
      </c>
      <c r="I1780">
        <v>1318806541</v>
      </c>
      <c r="J1780">
        <v>1316214541</v>
      </c>
      <c r="K1780" t="b">
        <v>0</v>
      </c>
      <c r="L1780">
        <v>1</v>
      </c>
      <c r="M1780" t="b">
        <v>0</v>
      </c>
      <c r="N1780" t="s">
        <v>8282</v>
      </c>
      <c r="O1780" s="6">
        <f t="shared" si="162"/>
        <v>0.01</v>
      </c>
      <c r="P1780">
        <f t="shared" si="163"/>
        <v>10</v>
      </c>
      <c r="Q1780" t="str">
        <f t="shared" si="164"/>
        <v>games</v>
      </c>
      <c r="R1780" t="str">
        <f t="shared" si="165"/>
        <v>video games</v>
      </c>
      <c r="S1780" s="9">
        <f t="shared" si="166"/>
        <v>40802.964594907404</v>
      </c>
      <c r="T1780" s="8">
        <f t="shared" si="167"/>
        <v>40832.964594907404</v>
      </c>
    </row>
    <row r="1781" spans="1:20" ht="43.2">
      <c r="A1781">
        <v>1082</v>
      </c>
      <c r="B1781" s="3" t="s">
        <v>1083</v>
      </c>
      <c r="C1781" s="3" t="s">
        <v>5192</v>
      </c>
      <c r="D1781">
        <v>10000</v>
      </c>
      <c r="E1781">
        <v>56</v>
      </c>
      <c r="F1781" t="s">
        <v>8221</v>
      </c>
      <c r="G1781" t="s">
        <v>8224</v>
      </c>
      <c r="H1781" t="s">
        <v>8246</v>
      </c>
      <c r="I1781">
        <v>1344635088</v>
      </c>
      <c r="J1781">
        <v>1342043088</v>
      </c>
      <c r="K1781" t="b">
        <v>0</v>
      </c>
      <c r="L1781">
        <v>3</v>
      </c>
      <c r="M1781" t="b">
        <v>0</v>
      </c>
      <c r="N1781" t="s">
        <v>8282</v>
      </c>
      <c r="O1781" s="6">
        <f t="shared" si="162"/>
        <v>0.01</v>
      </c>
      <c r="P1781">
        <f t="shared" si="163"/>
        <v>18.670000000000002</v>
      </c>
      <c r="Q1781" t="str">
        <f t="shared" si="164"/>
        <v>games</v>
      </c>
      <c r="R1781" t="str">
        <f t="shared" si="165"/>
        <v>video games</v>
      </c>
      <c r="S1781" s="9">
        <f t="shared" si="166"/>
        <v>41101.906111111108</v>
      </c>
      <c r="T1781" s="8">
        <f t="shared" si="167"/>
        <v>41131.906111111108</v>
      </c>
    </row>
    <row r="1782" spans="1:20" ht="43.2">
      <c r="A1782">
        <v>1083</v>
      </c>
      <c r="B1782" s="3" t="s">
        <v>1084</v>
      </c>
      <c r="C1782" s="3" t="s">
        <v>5193</v>
      </c>
      <c r="D1782">
        <v>50000</v>
      </c>
      <c r="E1782">
        <v>410</v>
      </c>
      <c r="F1782" t="s">
        <v>8221</v>
      </c>
      <c r="G1782" t="s">
        <v>8229</v>
      </c>
      <c r="H1782" t="s">
        <v>8251</v>
      </c>
      <c r="I1782">
        <v>1406994583</v>
      </c>
      <c r="J1782">
        <v>1401810583</v>
      </c>
      <c r="K1782" t="b">
        <v>0</v>
      </c>
      <c r="L1782">
        <v>1</v>
      </c>
      <c r="M1782" t="b">
        <v>0</v>
      </c>
      <c r="N1782" t="s">
        <v>8282</v>
      </c>
      <c r="O1782" s="6">
        <f t="shared" si="162"/>
        <v>0.01</v>
      </c>
      <c r="P1782">
        <f t="shared" si="163"/>
        <v>410</v>
      </c>
      <c r="Q1782" t="str">
        <f t="shared" si="164"/>
        <v>games</v>
      </c>
      <c r="R1782" t="str">
        <f t="shared" si="165"/>
        <v>video games</v>
      </c>
      <c r="S1782" s="9">
        <f t="shared" si="166"/>
        <v>41793.659525462965</v>
      </c>
      <c r="T1782" s="8">
        <f t="shared" si="167"/>
        <v>41853.659525462965</v>
      </c>
    </row>
    <row r="1783" spans="1:20" ht="57.6">
      <c r="A1783">
        <v>1092</v>
      </c>
      <c r="B1783" s="3" t="s">
        <v>1093</v>
      </c>
      <c r="C1783" s="3" t="s">
        <v>5202</v>
      </c>
      <c r="D1783">
        <v>2000</v>
      </c>
      <c r="E1783">
        <v>21</v>
      </c>
      <c r="F1783" t="s">
        <v>8221</v>
      </c>
      <c r="G1783" t="s">
        <v>8224</v>
      </c>
      <c r="H1783" t="s">
        <v>8246</v>
      </c>
      <c r="I1783">
        <v>1357432638</v>
      </c>
      <c r="J1783">
        <v>1354840638</v>
      </c>
      <c r="K1783" t="b">
        <v>0</v>
      </c>
      <c r="L1783">
        <v>7</v>
      </c>
      <c r="M1783" t="b">
        <v>0</v>
      </c>
      <c r="N1783" t="s">
        <v>8282</v>
      </c>
      <c r="O1783" s="6">
        <f t="shared" si="162"/>
        <v>0.01</v>
      </c>
      <c r="P1783">
        <f t="shared" si="163"/>
        <v>3</v>
      </c>
      <c r="Q1783" t="str">
        <f t="shared" si="164"/>
        <v>games</v>
      </c>
      <c r="R1783" t="str">
        <f t="shared" si="165"/>
        <v>video games</v>
      </c>
      <c r="S1783" s="9">
        <f t="shared" si="166"/>
        <v>41250.025902777779</v>
      </c>
      <c r="T1783" s="8">
        <f t="shared" si="167"/>
        <v>41280.025902777779</v>
      </c>
    </row>
    <row r="1784" spans="1:20" ht="57.6">
      <c r="A1784">
        <v>1099</v>
      </c>
      <c r="B1784" s="3" t="s">
        <v>1100</v>
      </c>
      <c r="C1784" s="3" t="s">
        <v>5209</v>
      </c>
      <c r="D1784">
        <v>5000</v>
      </c>
      <c r="E1784">
        <v>25</v>
      </c>
      <c r="F1784" t="s">
        <v>8221</v>
      </c>
      <c r="G1784" t="s">
        <v>8225</v>
      </c>
      <c r="H1784" t="s">
        <v>8247</v>
      </c>
      <c r="I1784">
        <v>1431547468</v>
      </c>
      <c r="J1784">
        <v>1428955468</v>
      </c>
      <c r="K1784" t="b">
        <v>0</v>
      </c>
      <c r="L1784">
        <v>1</v>
      </c>
      <c r="M1784" t="b">
        <v>0</v>
      </c>
      <c r="N1784" t="s">
        <v>8282</v>
      </c>
      <c r="O1784" s="6">
        <f t="shared" si="162"/>
        <v>0.01</v>
      </c>
      <c r="P1784">
        <f t="shared" si="163"/>
        <v>25</v>
      </c>
      <c r="Q1784" t="str">
        <f t="shared" si="164"/>
        <v>games</v>
      </c>
      <c r="R1784" t="str">
        <f t="shared" si="165"/>
        <v>video games</v>
      </c>
      <c r="S1784" s="9">
        <f t="shared" si="166"/>
        <v>42107.836435185185</v>
      </c>
      <c r="T1784" s="8">
        <f t="shared" si="167"/>
        <v>42137.836435185185</v>
      </c>
    </row>
    <row r="1785" spans="1:20" ht="43.2">
      <c r="A1785">
        <v>1110</v>
      </c>
      <c r="B1785" s="3" t="s">
        <v>1111</v>
      </c>
      <c r="C1785" s="3" t="s">
        <v>5220</v>
      </c>
      <c r="D1785">
        <v>50000</v>
      </c>
      <c r="E1785">
        <v>255</v>
      </c>
      <c r="F1785" t="s">
        <v>8221</v>
      </c>
      <c r="G1785" t="s">
        <v>8224</v>
      </c>
      <c r="H1785" t="s">
        <v>8246</v>
      </c>
      <c r="I1785">
        <v>1354919022</v>
      </c>
      <c r="J1785">
        <v>1352327022</v>
      </c>
      <c r="K1785" t="b">
        <v>0</v>
      </c>
      <c r="L1785">
        <v>11</v>
      </c>
      <c r="M1785" t="b">
        <v>0</v>
      </c>
      <c r="N1785" t="s">
        <v>8282</v>
      </c>
      <c r="O1785" s="6">
        <f t="shared" si="162"/>
        <v>0.01</v>
      </c>
      <c r="P1785">
        <f t="shared" si="163"/>
        <v>23.18</v>
      </c>
      <c r="Q1785" t="str">
        <f t="shared" si="164"/>
        <v>games</v>
      </c>
      <c r="R1785" t="str">
        <f t="shared" si="165"/>
        <v>video games</v>
      </c>
      <c r="S1785" s="9">
        <f t="shared" si="166"/>
        <v>41220.933124999996</v>
      </c>
      <c r="T1785" s="8">
        <f t="shared" si="167"/>
        <v>41250.933124999996</v>
      </c>
    </row>
    <row r="1786" spans="1:20" ht="43.2">
      <c r="A1786">
        <v>1113</v>
      </c>
      <c r="B1786" s="3" t="s">
        <v>1114</v>
      </c>
      <c r="C1786" s="3" t="s">
        <v>5223</v>
      </c>
      <c r="D1786">
        <v>1000</v>
      </c>
      <c r="E1786">
        <v>5</v>
      </c>
      <c r="F1786" t="s">
        <v>8221</v>
      </c>
      <c r="G1786" t="s">
        <v>8225</v>
      </c>
      <c r="H1786" t="s">
        <v>8247</v>
      </c>
      <c r="I1786">
        <v>1408058820</v>
      </c>
      <c r="J1786">
        <v>1405466820</v>
      </c>
      <c r="K1786" t="b">
        <v>0</v>
      </c>
      <c r="L1786">
        <v>1</v>
      </c>
      <c r="M1786" t="b">
        <v>0</v>
      </c>
      <c r="N1786" t="s">
        <v>8282</v>
      </c>
      <c r="O1786" s="6">
        <f t="shared" ref="O1786:O1849" si="168">ROUND((E1786/D1786),2)</f>
        <v>0.01</v>
      </c>
      <c r="P1786">
        <f t="shared" ref="P1786:P1849" si="169">IF(L1786&gt;0,ROUND(E1786/L1786,2),0)</f>
        <v>5</v>
      </c>
      <c r="Q1786" t="str">
        <f t="shared" ref="Q1786:Q1849" si="170">LEFT(N1786, SEARCH("/",N1786,1)-1)</f>
        <v>games</v>
      </c>
      <c r="R1786" t="str">
        <f t="shared" ref="R1786:R1849" si="171">RIGHT(N1786,LEN(N1786)-SEARCH("/",N1786,1))</f>
        <v>video games</v>
      </c>
      <c r="S1786" s="9">
        <f t="shared" ref="S1786:S1849" si="172">(J1786/86400)+DATE(1970,1,1)</f>
        <v>41835.977083333331</v>
      </c>
      <c r="T1786" s="8">
        <f t="shared" ref="T1786:T1849" si="173">(I1786/86400)+DATE(1970,1,1)</f>
        <v>41865.977083333331</v>
      </c>
    </row>
    <row r="1787" spans="1:20" ht="43.2">
      <c r="A1787">
        <v>1126</v>
      </c>
      <c r="B1787" s="3" t="s">
        <v>1127</v>
      </c>
      <c r="C1787" s="3" t="s">
        <v>5236</v>
      </c>
      <c r="D1787">
        <v>2000</v>
      </c>
      <c r="E1787">
        <v>10</v>
      </c>
      <c r="F1787" t="s">
        <v>8221</v>
      </c>
      <c r="G1787" t="s">
        <v>8224</v>
      </c>
      <c r="H1787" t="s">
        <v>8246</v>
      </c>
      <c r="I1787">
        <v>1468482694</v>
      </c>
      <c r="J1787">
        <v>1465890694</v>
      </c>
      <c r="K1787" t="b">
        <v>0</v>
      </c>
      <c r="L1787">
        <v>2</v>
      </c>
      <c r="M1787" t="b">
        <v>0</v>
      </c>
      <c r="N1787" t="s">
        <v>8283</v>
      </c>
      <c r="O1787" s="6">
        <f t="shared" si="168"/>
        <v>0.01</v>
      </c>
      <c r="P1787">
        <f t="shared" si="169"/>
        <v>5</v>
      </c>
      <c r="Q1787" t="str">
        <f t="shared" si="170"/>
        <v>games</v>
      </c>
      <c r="R1787" t="str">
        <f t="shared" si="171"/>
        <v>mobile games</v>
      </c>
      <c r="S1787" s="9">
        <f t="shared" si="172"/>
        <v>42535.327476851853</v>
      </c>
      <c r="T1787" s="8">
        <f t="shared" si="173"/>
        <v>42565.327476851853</v>
      </c>
    </row>
    <row r="1788" spans="1:20" ht="43.2">
      <c r="A1788">
        <v>1133</v>
      </c>
      <c r="B1788" s="3" t="s">
        <v>1134</v>
      </c>
      <c r="C1788" s="3" t="s">
        <v>5243</v>
      </c>
      <c r="D1788">
        <v>3000</v>
      </c>
      <c r="E1788">
        <v>20</v>
      </c>
      <c r="F1788" t="s">
        <v>8221</v>
      </c>
      <c r="G1788" t="s">
        <v>8225</v>
      </c>
      <c r="H1788" t="s">
        <v>8247</v>
      </c>
      <c r="I1788">
        <v>1406799981</v>
      </c>
      <c r="J1788">
        <v>1404207981</v>
      </c>
      <c r="K1788" t="b">
        <v>0</v>
      </c>
      <c r="L1788">
        <v>1</v>
      </c>
      <c r="M1788" t="b">
        <v>0</v>
      </c>
      <c r="N1788" t="s">
        <v>8283</v>
      </c>
      <c r="O1788" s="6">
        <f t="shared" si="168"/>
        <v>0.01</v>
      </c>
      <c r="P1788">
        <f t="shared" si="169"/>
        <v>20</v>
      </c>
      <c r="Q1788" t="str">
        <f t="shared" si="170"/>
        <v>games</v>
      </c>
      <c r="R1788" t="str">
        <f t="shared" si="171"/>
        <v>mobile games</v>
      </c>
      <c r="S1788" s="9">
        <f t="shared" si="172"/>
        <v>41821.407187500001</v>
      </c>
      <c r="T1788" s="8">
        <f t="shared" si="173"/>
        <v>41851.407187500001</v>
      </c>
    </row>
    <row r="1789" spans="1:20" ht="28.8">
      <c r="A1789">
        <v>1153</v>
      </c>
      <c r="B1789" s="3" t="s">
        <v>1154</v>
      </c>
      <c r="C1789" s="3" t="s">
        <v>5263</v>
      </c>
      <c r="D1789">
        <v>8000</v>
      </c>
      <c r="E1789">
        <v>50</v>
      </c>
      <c r="F1789" t="s">
        <v>8221</v>
      </c>
      <c r="G1789" t="s">
        <v>8224</v>
      </c>
      <c r="H1789" t="s">
        <v>8246</v>
      </c>
      <c r="I1789">
        <v>1434647305</v>
      </c>
      <c r="J1789">
        <v>1432055305</v>
      </c>
      <c r="K1789" t="b">
        <v>0</v>
      </c>
      <c r="L1789">
        <v>1</v>
      </c>
      <c r="M1789" t="b">
        <v>0</v>
      </c>
      <c r="N1789" t="s">
        <v>8284</v>
      </c>
      <c r="O1789" s="6">
        <f t="shared" si="168"/>
        <v>0.01</v>
      </c>
      <c r="P1789">
        <f t="shared" si="169"/>
        <v>50</v>
      </c>
      <c r="Q1789" t="str">
        <f t="shared" si="170"/>
        <v>food</v>
      </c>
      <c r="R1789" t="str">
        <f t="shared" si="171"/>
        <v>food trucks</v>
      </c>
      <c r="S1789" s="9">
        <f t="shared" si="172"/>
        <v>42143.714178240742</v>
      </c>
      <c r="T1789" s="8">
        <f t="shared" si="173"/>
        <v>42173.714178240742</v>
      </c>
    </row>
    <row r="1790" spans="1:20" ht="43.2">
      <c r="A1790">
        <v>1155</v>
      </c>
      <c r="B1790" s="3" t="s">
        <v>1156</v>
      </c>
      <c r="C1790" s="3" t="s">
        <v>5265</v>
      </c>
      <c r="D1790">
        <v>25000</v>
      </c>
      <c r="E1790">
        <v>188</v>
      </c>
      <c r="F1790" t="s">
        <v>8221</v>
      </c>
      <c r="G1790" t="s">
        <v>8224</v>
      </c>
      <c r="H1790" t="s">
        <v>8246</v>
      </c>
      <c r="I1790">
        <v>1408040408</v>
      </c>
      <c r="J1790">
        <v>1405448408</v>
      </c>
      <c r="K1790" t="b">
        <v>0</v>
      </c>
      <c r="L1790">
        <v>8</v>
      </c>
      <c r="M1790" t="b">
        <v>0</v>
      </c>
      <c r="N1790" t="s">
        <v>8284</v>
      </c>
      <c r="O1790" s="6">
        <f t="shared" si="168"/>
        <v>0.01</v>
      </c>
      <c r="P1790">
        <f t="shared" si="169"/>
        <v>23.5</v>
      </c>
      <c r="Q1790" t="str">
        <f t="shared" si="170"/>
        <v>food</v>
      </c>
      <c r="R1790" t="str">
        <f t="shared" si="171"/>
        <v>food trucks</v>
      </c>
      <c r="S1790" s="9">
        <f t="shared" si="172"/>
        <v>41835.763981481483</v>
      </c>
      <c r="T1790" s="8">
        <f t="shared" si="173"/>
        <v>41865.763981481483</v>
      </c>
    </row>
    <row r="1791" spans="1:20" ht="57.6">
      <c r="A1791">
        <v>1229</v>
      </c>
      <c r="B1791" s="3" t="s">
        <v>1230</v>
      </c>
      <c r="C1791" s="3" t="s">
        <v>5339</v>
      </c>
      <c r="D1791">
        <v>2750</v>
      </c>
      <c r="E1791">
        <v>25</v>
      </c>
      <c r="F1791" t="s">
        <v>8220</v>
      </c>
      <c r="G1791" t="s">
        <v>8224</v>
      </c>
      <c r="H1791" t="s">
        <v>8246</v>
      </c>
      <c r="I1791">
        <v>1334592000</v>
      </c>
      <c r="J1791">
        <v>1331982127</v>
      </c>
      <c r="K1791" t="b">
        <v>0</v>
      </c>
      <c r="L1791">
        <v>1</v>
      </c>
      <c r="M1791" t="b">
        <v>0</v>
      </c>
      <c r="N1791" t="s">
        <v>8286</v>
      </c>
      <c r="O1791" s="6">
        <f t="shared" si="168"/>
        <v>0.01</v>
      </c>
      <c r="P1791">
        <f t="shared" si="169"/>
        <v>25</v>
      </c>
      <c r="Q1791" t="str">
        <f t="shared" si="170"/>
        <v>music</v>
      </c>
      <c r="R1791" t="str">
        <f t="shared" si="171"/>
        <v>world music</v>
      </c>
      <c r="S1791" s="9">
        <f t="shared" si="172"/>
        <v>40985.459803240738</v>
      </c>
      <c r="T1791" s="8">
        <f t="shared" si="173"/>
        <v>41015.666666666664</v>
      </c>
    </row>
    <row r="1792" spans="1:20" ht="43.2">
      <c r="A1792">
        <v>1232</v>
      </c>
      <c r="B1792" s="3" t="s">
        <v>1233</v>
      </c>
      <c r="C1792" s="3" t="s">
        <v>5342</v>
      </c>
      <c r="D1792">
        <v>5000</v>
      </c>
      <c r="E1792">
        <v>40</v>
      </c>
      <c r="F1792" t="s">
        <v>8220</v>
      </c>
      <c r="G1792" t="s">
        <v>8224</v>
      </c>
      <c r="H1792" t="s">
        <v>8246</v>
      </c>
      <c r="I1792">
        <v>1381090870</v>
      </c>
      <c r="J1792">
        <v>1377030070</v>
      </c>
      <c r="K1792" t="b">
        <v>0</v>
      </c>
      <c r="L1792">
        <v>1</v>
      </c>
      <c r="M1792" t="b">
        <v>0</v>
      </c>
      <c r="N1792" t="s">
        <v>8286</v>
      </c>
      <c r="O1792" s="6">
        <f t="shared" si="168"/>
        <v>0.01</v>
      </c>
      <c r="P1792">
        <f t="shared" si="169"/>
        <v>40</v>
      </c>
      <c r="Q1792" t="str">
        <f t="shared" si="170"/>
        <v>music</v>
      </c>
      <c r="R1792" t="str">
        <f t="shared" si="171"/>
        <v>world music</v>
      </c>
      <c r="S1792" s="9">
        <f t="shared" si="172"/>
        <v>41506.848032407404</v>
      </c>
      <c r="T1792" s="8">
        <f t="shared" si="173"/>
        <v>41553.848032407404</v>
      </c>
    </row>
    <row r="1793" spans="1:20" ht="43.2">
      <c r="A1793">
        <v>1242</v>
      </c>
      <c r="B1793" s="3" t="s">
        <v>1243</v>
      </c>
      <c r="C1793" s="3" t="s">
        <v>5352</v>
      </c>
      <c r="D1793">
        <v>911</v>
      </c>
      <c r="E1793">
        <v>5</v>
      </c>
      <c r="F1793" t="s">
        <v>8220</v>
      </c>
      <c r="G1793" t="s">
        <v>8224</v>
      </c>
      <c r="H1793" t="s">
        <v>8246</v>
      </c>
      <c r="I1793">
        <v>1315747080</v>
      </c>
      <c r="J1793">
        <v>1314417502</v>
      </c>
      <c r="K1793" t="b">
        <v>0</v>
      </c>
      <c r="L1793">
        <v>1</v>
      </c>
      <c r="M1793" t="b">
        <v>0</v>
      </c>
      <c r="N1793" t="s">
        <v>8286</v>
      </c>
      <c r="O1793" s="6">
        <f t="shared" si="168"/>
        <v>0.01</v>
      </c>
      <c r="P1793">
        <f t="shared" si="169"/>
        <v>5</v>
      </c>
      <c r="Q1793" t="str">
        <f t="shared" si="170"/>
        <v>music</v>
      </c>
      <c r="R1793" t="str">
        <f t="shared" si="171"/>
        <v>world music</v>
      </c>
      <c r="S1793" s="9">
        <f t="shared" si="172"/>
        <v>40782.165532407409</v>
      </c>
      <c r="T1793" s="8">
        <f t="shared" si="173"/>
        <v>40797.554166666669</v>
      </c>
    </row>
    <row r="1794" spans="1:20" ht="43.2">
      <c r="A1794">
        <v>1312</v>
      </c>
      <c r="B1794" s="3" t="s">
        <v>1313</v>
      </c>
      <c r="C1794" s="3" t="s">
        <v>5422</v>
      </c>
      <c r="D1794">
        <v>4600</v>
      </c>
      <c r="E1794">
        <v>28</v>
      </c>
      <c r="F1794" t="s">
        <v>8220</v>
      </c>
      <c r="G1794" t="s">
        <v>8224</v>
      </c>
      <c r="H1794" t="s">
        <v>8246</v>
      </c>
      <c r="I1794">
        <v>1429375922</v>
      </c>
      <c r="J1794">
        <v>1426783922</v>
      </c>
      <c r="K1794" t="b">
        <v>0</v>
      </c>
      <c r="L1794">
        <v>1</v>
      </c>
      <c r="M1794" t="b">
        <v>0</v>
      </c>
      <c r="N1794" t="s">
        <v>8273</v>
      </c>
      <c r="O1794" s="6">
        <f t="shared" si="168"/>
        <v>0.01</v>
      </c>
      <c r="P1794">
        <f t="shared" si="169"/>
        <v>28</v>
      </c>
      <c r="Q1794" t="str">
        <f t="shared" si="170"/>
        <v>technology</v>
      </c>
      <c r="R1794" t="str">
        <f t="shared" si="171"/>
        <v>wearables</v>
      </c>
      <c r="S1794" s="9">
        <f t="shared" si="172"/>
        <v>42082.702800925923</v>
      </c>
      <c r="T1794" s="8">
        <f t="shared" si="173"/>
        <v>42112.702800925923</v>
      </c>
    </row>
    <row r="1795" spans="1:20" ht="43.2">
      <c r="A1795">
        <v>1314</v>
      </c>
      <c r="B1795" s="3" t="s">
        <v>1315</v>
      </c>
      <c r="C1795" s="3" t="s">
        <v>5424</v>
      </c>
      <c r="D1795">
        <v>180000</v>
      </c>
      <c r="E1795">
        <v>2028</v>
      </c>
      <c r="F1795" t="s">
        <v>8220</v>
      </c>
      <c r="G1795" t="s">
        <v>8224</v>
      </c>
      <c r="H1795" t="s">
        <v>8246</v>
      </c>
      <c r="I1795">
        <v>1477065860</v>
      </c>
      <c r="J1795">
        <v>1471881860</v>
      </c>
      <c r="K1795" t="b">
        <v>0</v>
      </c>
      <c r="L1795">
        <v>11</v>
      </c>
      <c r="M1795" t="b">
        <v>0</v>
      </c>
      <c r="N1795" t="s">
        <v>8273</v>
      </c>
      <c r="O1795" s="6">
        <f t="shared" si="168"/>
        <v>0.01</v>
      </c>
      <c r="P1795">
        <f t="shared" si="169"/>
        <v>184.36</v>
      </c>
      <c r="Q1795" t="str">
        <f t="shared" si="170"/>
        <v>technology</v>
      </c>
      <c r="R1795" t="str">
        <f t="shared" si="171"/>
        <v>wearables</v>
      </c>
      <c r="S1795" s="9">
        <f t="shared" si="172"/>
        <v>42604.669675925921</v>
      </c>
      <c r="T1795" s="8">
        <f t="shared" si="173"/>
        <v>42664.669675925921</v>
      </c>
    </row>
    <row r="1796" spans="1:20" ht="43.2">
      <c r="A1796">
        <v>1320</v>
      </c>
      <c r="B1796" s="3" t="s">
        <v>1321</v>
      </c>
      <c r="C1796" s="3" t="s">
        <v>5430</v>
      </c>
      <c r="D1796">
        <v>100000</v>
      </c>
      <c r="E1796">
        <v>503</v>
      </c>
      <c r="F1796" t="s">
        <v>8220</v>
      </c>
      <c r="G1796" t="s">
        <v>8233</v>
      </c>
      <c r="H1796" t="s">
        <v>8249</v>
      </c>
      <c r="I1796">
        <v>1483138800</v>
      </c>
      <c r="J1796">
        <v>1480610046</v>
      </c>
      <c r="K1796" t="b">
        <v>0</v>
      </c>
      <c r="L1796">
        <v>3</v>
      </c>
      <c r="M1796" t="b">
        <v>0</v>
      </c>
      <c r="N1796" t="s">
        <v>8273</v>
      </c>
      <c r="O1796" s="6">
        <f t="shared" si="168"/>
        <v>0.01</v>
      </c>
      <c r="P1796">
        <f t="shared" si="169"/>
        <v>167.67</v>
      </c>
      <c r="Q1796" t="str">
        <f t="shared" si="170"/>
        <v>technology</v>
      </c>
      <c r="R1796" t="str">
        <f t="shared" si="171"/>
        <v>wearables</v>
      </c>
      <c r="S1796" s="9">
        <f t="shared" si="172"/>
        <v>42705.690347222218</v>
      </c>
      <c r="T1796" s="8">
        <f t="shared" si="173"/>
        <v>42734.958333333328</v>
      </c>
    </row>
    <row r="1797" spans="1:20" ht="57.6">
      <c r="A1797">
        <v>1321</v>
      </c>
      <c r="B1797" s="3" t="s">
        <v>1322</v>
      </c>
      <c r="C1797" s="3" t="s">
        <v>5431</v>
      </c>
      <c r="D1797">
        <v>462000</v>
      </c>
      <c r="E1797">
        <v>6019</v>
      </c>
      <c r="F1797" t="s">
        <v>8220</v>
      </c>
      <c r="G1797" t="s">
        <v>8235</v>
      </c>
      <c r="H1797" t="s">
        <v>8255</v>
      </c>
      <c r="I1797">
        <v>1482515937</v>
      </c>
      <c r="J1797">
        <v>1479923937</v>
      </c>
      <c r="K1797" t="b">
        <v>0</v>
      </c>
      <c r="L1797">
        <v>7</v>
      </c>
      <c r="M1797" t="b">
        <v>0</v>
      </c>
      <c r="N1797" t="s">
        <v>8273</v>
      </c>
      <c r="O1797" s="6">
        <f t="shared" si="168"/>
        <v>0.01</v>
      </c>
      <c r="P1797">
        <f t="shared" si="169"/>
        <v>859.86</v>
      </c>
      <c r="Q1797" t="str">
        <f t="shared" si="170"/>
        <v>technology</v>
      </c>
      <c r="R1797" t="str">
        <f t="shared" si="171"/>
        <v>wearables</v>
      </c>
      <c r="S1797" s="9">
        <f t="shared" si="172"/>
        <v>42697.74927083333</v>
      </c>
      <c r="T1797" s="8">
        <f t="shared" si="173"/>
        <v>42727.74927083333</v>
      </c>
    </row>
    <row r="1798" spans="1:20" ht="43.2">
      <c r="A1798">
        <v>1326</v>
      </c>
      <c r="B1798" s="3" t="s">
        <v>1327</v>
      </c>
      <c r="C1798" s="3" t="s">
        <v>5436</v>
      </c>
      <c r="D1798">
        <v>100000</v>
      </c>
      <c r="E1798">
        <v>1130</v>
      </c>
      <c r="F1798" t="s">
        <v>8220</v>
      </c>
      <c r="G1798" t="s">
        <v>8224</v>
      </c>
      <c r="H1798" t="s">
        <v>8246</v>
      </c>
      <c r="I1798">
        <v>1421348428</v>
      </c>
      <c r="J1798">
        <v>1417460428</v>
      </c>
      <c r="K1798" t="b">
        <v>0</v>
      </c>
      <c r="L1798">
        <v>11</v>
      </c>
      <c r="M1798" t="b">
        <v>0</v>
      </c>
      <c r="N1798" t="s">
        <v>8273</v>
      </c>
      <c r="O1798" s="6">
        <f t="shared" si="168"/>
        <v>0.01</v>
      </c>
      <c r="P1798">
        <f t="shared" si="169"/>
        <v>102.73</v>
      </c>
      <c r="Q1798" t="str">
        <f t="shared" si="170"/>
        <v>technology</v>
      </c>
      <c r="R1798" t="str">
        <f t="shared" si="171"/>
        <v>wearables</v>
      </c>
      <c r="S1798" s="9">
        <f t="shared" si="172"/>
        <v>41974.791990740741</v>
      </c>
      <c r="T1798" s="8">
        <f t="shared" si="173"/>
        <v>42019.791990740741</v>
      </c>
    </row>
    <row r="1799" spans="1:20" ht="43.2">
      <c r="A1799">
        <v>1329</v>
      </c>
      <c r="B1799" s="3" t="s">
        <v>1330</v>
      </c>
      <c r="C1799" s="3" t="s">
        <v>5439</v>
      </c>
      <c r="D1799">
        <v>50000</v>
      </c>
      <c r="E1799">
        <v>408</v>
      </c>
      <c r="F1799" t="s">
        <v>8220</v>
      </c>
      <c r="G1799" t="s">
        <v>8224</v>
      </c>
      <c r="H1799" t="s">
        <v>8246</v>
      </c>
      <c r="I1799">
        <v>1417501145</v>
      </c>
      <c r="J1799">
        <v>1414041545</v>
      </c>
      <c r="K1799" t="b">
        <v>0</v>
      </c>
      <c r="L1799">
        <v>9</v>
      </c>
      <c r="M1799" t="b">
        <v>0</v>
      </c>
      <c r="N1799" t="s">
        <v>8273</v>
      </c>
      <c r="O1799" s="6">
        <f t="shared" si="168"/>
        <v>0.01</v>
      </c>
      <c r="P1799">
        <f t="shared" si="169"/>
        <v>45.33</v>
      </c>
      <c r="Q1799" t="str">
        <f t="shared" si="170"/>
        <v>technology</v>
      </c>
      <c r="R1799" t="str">
        <f t="shared" si="171"/>
        <v>wearables</v>
      </c>
      <c r="S1799" s="9">
        <f t="shared" si="172"/>
        <v>41935.221585648149</v>
      </c>
      <c r="T1799" s="8">
        <f t="shared" si="173"/>
        <v>41975.263252314813</v>
      </c>
    </row>
    <row r="1800" spans="1:20" ht="43.2">
      <c r="A1800">
        <v>1331</v>
      </c>
      <c r="B1800" s="3" t="s">
        <v>1332</v>
      </c>
      <c r="C1800" s="3" t="s">
        <v>5441</v>
      </c>
      <c r="D1800">
        <v>250000</v>
      </c>
      <c r="E1800">
        <v>3417</v>
      </c>
      <c r="F1800" t="s">
        <v>8220</v>
      </c>
      <c r="G1800" t="s">
        <v>8224</v>
      </c>
      <c r="H1800" t="s">
        <v>8246</v>
      </c>
      <c r="I1800">
        <v>1471435554</v>
      </c>
      <c r="J1800">
        <v>1468843554</v>
      </c>
      <c r="K1800" t="b">
        <v>0</v>
      </c>
      <c r="L1800">
        <v>34</v>
      </c>
      <c r="M1800" t="b">
        <v>0</v>
      </c>
      <c r="N1800" t="s">
        <v>8273</v>
      </c>
      <c r="O1800" s="6">
        <f t="shared" si="168"/>
        <v>0.01</v>
      </c>
      <c r="P1800">
        <f t="shared" si="169"/>
        <v>100.5</v>
      </c>
      <c r="Q1800" t="str">
        <f t="shared" si="170"/>
        <v>technology</v>
      </c>
      <c r="R1800" t="str">
        <f t="shared" si="171"/>
        <v>wearables</v>
      </c>
      <c r="S1800" s="9">
        <f t="shared" si="172"/>
        <v>42569.50409722222</v>
      </c>
      <c r="T1800" s="8">
        <f t="shared" si="173"/>
        <v>42599.50409722222</v>
      </c>
    </row>
    <row r="1801" spans="1:20" ht="43.2">
      <c r="A1801">
        <v>1407</v>
      </c>
      <c r="B1801" s="3" t="s">
        <v>1408</v>
      </c>
      <c r="C1801" s="3" t="s">
        <v>5517</v>
      </c>
      <c r="D1801">
        <v>3000</v>
      </c>
      <c r="E1801">
        <v>15</v>
      </c>
      <c r="F1801" t="s">
        <v>8221</v>
      </c>
      <c r="G1801" t="s">
        <v>8224</v>
      </c>
      <c r="H1801" t="s">
        <v>8246</v>
      </c>
      <c r="I1801">
        <v>1407847978</v>
      </c>
      <c r="J1801">
        <v>1405687978</v>
      </c>
      <c r="K1801" t="b">
        <v>0</v>
      </c>
      <c r="L1801">
        <v>2</v>
      </c>
      <c r="M1801" t="b">
        <v>0</v>
      </c>
      <c r="N1801" t="s">
        <v>8287</v>
      </c>
      <c r="O1801" s="6">
        <f t="shared" si="168"/>
        <v>0.01</v>
      </c>
      <c r="P1801">
        <f t="shared" si="169"/>
        <v>7.5</v>
      </c>
      <c r="Q1801" t="str">
        <f t="shared" si="170"/>
        <v>publishing</v>
      </c>
      <c r="R1801" t="str">
        <f t="shared" si="171"/>
        <v>translations</v>
      </c>
      <c r="S1801" s="9">
        <f t="shared" si="172"/>
        <v>41838.536782407406</v>
      </c>
      <c r="T1801" s="8">
        <f t="shared" si="173"/>
        <v>41863.536782407406</v>
      </c>
    </row>
    <row r="1802" spans="1:20" ht="43.2">
      <c r="A1802">
        <v>1417</v>
      </c>
      <c r="B1802" s="3" t="s">
        <v>1418</v>
      </c>
      <c r="C1802" s="3" t="s">
        <v>5527</v>
      </c>
      <c r="D1802">
        <v>4500</v>
      </c>
      <c r="E1802">
        <v>55</v>
      </c>
      <c r="F1802" t="s">
        <v>8221</v>
      </c>
      <c r="G1802" t="s">
        <v>8224</v>
      </c>
      <c r="H1802" t="s">
        <v>8246</v>
      </c>
      <c r="I1802">
        <v>1442315460</v>
      </c>
      <c r="J1802">
        <v>1439696174</v>
      </c>
      <c r="K1802" t="b">
        <v>0</v>
      </c>
      <c r="L1802">
        <v>2</v>
      </c>
      <c r="M1802" t="b">
        <v>0</v>
      </c>
      <c r="N1802" t="s">
        <v>8287</v>
      </c>
      <c r="O1802" s="6">
        <f t="shared" si="168"/>
        <v>0.01</v>
      </c>
      <c r="P1802">
        <f t="shared" si="169"/>
        <v>27.5</v>
      </c>
      <c r="Q1802" t="str">
        <f t="shared" si="170"/>
        <v>publishing</v>
      </c>
      <c r="R1802" t="str">
        <f t="shared" si="171"/>
        <v>translations</v>
      </c>
      <c r="S1802" s="9">
        <f t="shared" si="172"/>
        <v>42232.15016203704</v>
      </c>
      <c r="T1802" s="8">
        <f t="shared" si="173"/>
        <v>42262.46597222222</v>
      </c>
    </row>
    <row r="1803" spans="1:20" ht="43.2">
      <c r="A1803">
        <v>1436</v>
      </c>
      <c r="B1803" s="3" t="s">
        <v>1437</v>
      </c>
      <c r="C1803" s="3" t="s">
        <v>5546</v>
      </c>
      <c r="D1803">
        <v>10000</v>
      </c>
      <c r="E1803">
        <v>77</v>
      </c>
      <c r="F1803" t="s">
        <v>8221</v>
      </c>
      <c r="G1803" t="s">
        <v>8236</v>
      </c>
      <c r="H1803" t="s">
        <v>8249</v>
      </c>
      <c r="I1803">
        <v>1456043057</v>
      </c>
      <c r="J1803">
        <v>1453451057</v>
      </c>
      <c r="K1803" t="b">
        <v>0</v>
      </c>
      <c r="L1803">
        <v>2</v>
      </c>
      <c r="M1803" t="b">
        <v>0</v>
      </c>
      <c r="N1803" t="s">
        <v>8287</v>
      </c>
      <c r="O1803" s="6">
        <f t="shared" si="168"/>
        <v>0.01</v>
      </c>
      <c r="P1803">
        <f t="shared" si="169"/>
        <v>38.5</v>
      </c>
      <c r="Q1803" t="str">
        <f t="shared" si="170"/>
        <v>publishing</v>
      </c>
      <c r="R1803" t="str">
        <f t="shared" si="171"/>
        <v>translations</v>
      </c>
      <c r="S1803" s="9">
        <f t="shared" si="172"/>
        <v>42391.35019675926</v>
      </c>
      <c r="T1803" s="8">
        <f t="shared" si="173"/>
        <v>42421.35019675926</v>
      </c>
    </row>
    <row r="1804" spans="1:20" ht="43.2">
      <c r="A1804">
        <v>1441</v>
      </c>
      <c r="B1804" s="3" t="s">
        <v>1442</v>
      </c>
      <c r="C1804" s="3" t="s">
        <v>5551</v>
      </c>
      <c r="D1804">
        <v>180000</v>
      </c>
      <c r="E1804">
        <v>2020</v>
      </c>
      <c r="F1804" t="s">
        <v>8221</v>
      </c>
      <c r="G1804" t="s">
        <v>8225</v>
      </c>
      <c r="H1804" t="s">
        <v>8247</v>
      </c>
      <c r="I1804">
        <v>1441995769</v>
      </c>
      <c r="J1804">
        <v>1436811769</v>
      </c>
      <c r="K1804" t="b">
        <v>0</v>
      </c>
      <c r="L1804">
        <v>3</v>
      </c>
      <c r="M1804" t="b">
        <v>0</v>
      </c>
      <c r="N1804" t="s">
        <v>8287</v>
      </c>
      <c r="O1804" s="6">
        <f t="shared" si="168"/>
        <v>0.01</v>
      </c>
      <c r="P1804">
        <f t="shared" si="169"/>
        <v>673.33</v>
      </c>
      <c r="Q1804" t="str">
        <f t="shared" si="170"/>
        <v>publishing</v>
      </c>
      <c r="R1804" t="str">
        <f t="shared" si="171"/>
        <v>translations</v>
      </c>
      <c r="S1804" s="9">
        <f t="shared" si="172"/>
        <v>42198.765844907408</v>
      </c>
      <c r="T1804" s="8">
        <f t="shared" si="173"/>
        <v>42258.765844907408</v>
      </c>
    </row>
    <row r="1805" spans="1:20" ht="43.2">
      <c r="A1805">
        <v>1454</v>
      </c>
      <c r="B1805" s="3" t="s">
        <v>1455</v>
      </c>
      <c r="C1805" s="3" t="s">
        <v>5564</v>
      </c>
      <c r="D1805">
        <v>1750</v>
      </c>
      <c r="E1805">
        <v>15</v>
      </c>
      <c r="F1805" t="s">
        <v>8220</v>
      </c>
      <c r="G1805" t="s">
        <v>8227</v>
      </c>
      <c r="H1805" t="s">
        <v>8249</v>
      </c>
      <c r="I1805">
        <v>1461535140</v>
      </c>
      <c r="J1805">
        <v>1459716480</v>
      </c>
      <c r="K1805" t="b">
        <v>0</v>
      </c>
      <c r="L1805">
        <v>1</v>
      </c>
      <c r="M1805" t="b">
        <v>0</v>
      </c>
      <c r="N1805" t="s">
        <v>8287</v>
      </c>
      <c r="O1805" s="6">
        <f t="shared" si="168"/>
        <v>0.01</v>
      </c>
      <c r="P1805">
        <f t="shared" si="169"/>
        <v>15</v>
      </c>
      <c r="Q1805" t="str">
        <f t="shared" si="170"/>
        <v>publishing</v>
      </c>
      <c r="R1805" t="str">
        <f t="shared" si="171"/>
        <v>translations</v>
      </c>
      <c r="S1805" s="9">
        <f t="shared" si="172"/>
        <v>42463.866666666669</v>
      </c>
      <c r="T1805" s="8">
        <f t="shared" si="173"/>
        <v>42484.915972222225</v>
      </c>
    </row>
    <row r="1806" spans="1:20" ht="43.2">
      <c r="A1806">
        <v>1483</v>
      </c>
      <c r="B1806" s="3" t="s">
        <v>1484</v>
      </c>
      <c r="C1806" s="3" t="s">
        <v>5593</v>
      </c>
      <c r="D1806">
        <v>7000</v>
      </c>
      <c r="E1806">
        <v>50</v>
      </c>
      <c r="F1806" t="s">
        <v>8221</v>
      </c>
      <c r="G1806" t="s">
        <v>8224</v>
      </c>
      <c r="H1806" t="s">
        <v>8246</v>
      </c>
      <c r="I1806">
        <v>1469162275</v>
      </c>
      <c r="J1806">
        <v>1467002275</v>
      </c>
      <c r="K1806" t="b">
        <v>0</v>
      </c>
      <c r="L1806">
        <v>2</v>
      </c>
      <c r="M1806" t="b">
        <v>0</v>
      </c>
      <c r="N1806" t="s">
        <v>8275</v>
      </c>
      <c r="O1806" s="6">
        <f t="shared" si="168"/>
        <v>0.01</v>
      </c>
      <c r="P1806">
        <f t="shared" si="169"/>
        <v>25</v>
      </c>
      <c r="Q1806" t="str">
        <f t="shared" si="170"/>
        <v>publishing</v>
      </c>
      <c r="R1806" t="str">
        <f t="shared" si="171"/>
        <v>fiction</v>
      </c>
      <c r="S1806" s="9">
        <f t="shared" si="172"/>
        <v>42548.192997685182</v>
      </c>
      <c r="T1806" s="8">
        <f t="shared" si="173"/>
        <v>42573.192997685182</v>
      </c>
    </row>
    <row r="1807" spans="1:20" ht="57.6">
      <c r="A1807">
        <v>1492</v>
      </c>
      <c r="B1807" s="3" t="s">
        <v>1493</v>
      </c>
      <c r="C1807" s="3" t="s">
        <v>5602</v>
      </c>
      <c r="D1807">
        <v>4000</v>
      </c>
      <c r="E1807">
        <v>30</v>
      </c>
      <c r="F1807" t="s">
        <v>8221</v>
      </c>
      <c r="G1807" t="s">
        <v>8224</v>
      </c>
      <c r="H1807" t="s">
        <v>8246</v>
      </c>
      <c r="I1807">
        <v>1308431646</v>
      </c>
      <c r="J1807">
        <v>1305839646</v>
      </c>
      <c r="K1807" t="b">
        <v>0</v>
      </c>
      <c r="L1807">
        <v>2</v>
      </c>
      <c r="M1807" t="b">
        <v>0</v>
      </c>
      <c r="N1807" t="s">
        <v>8275</v>
      </c>
      <c r="O1807" s="6">
        <f t="shared" si="168"/>
        <v>0.01</v>
      </c>
      <c r="P1807">
        <f t="shared" si="169"/>
        <v>15</v>
      </c>
      <c r="Q1807" t="str">
        <f t="shared" si="170"/>
        <v>publishing</v>
      </c>
      <c r="R1807" t="str">
        <f t="shared" si="171"/>
        <v>fiction</v>
      </c>
      <c r="S1807" s="9">
        <f t="shared" si="172"/>
        <v>40682.884791666671</v>
      </c>
      <c r="T1807" s="8">
        <f t="shared" si="173"/>
        <v>40712.884791666671</v>
      </c>
    </row>
    <row r="1808" spans="1:20" ht="43.2">
      <c r="A1808">
        <v>1561</v>
      </c>
      <c r="B1808" s="3" t="s">
        <v>1562</v>
      </c>
      <c r="C1808" s="3" t="s">
        <v>5671</v>
      </c>
      <c r="D1808">
        <v>10000</v>
      </c>
      <c r="E1808">
        <v>67</v>
      </c>
      <c r="F1808" t="s">
        <v>8220</v>
      </c>
      <c r="G1808" t="s">
        <v>8224</v>
      </c>
      <c r="H1808" t="s">
        <v>8246</v>
      </c>
      <c r="I1808">
        <v>1383789603</v>
      </c>
      <c r="J1808">
        <v>1381194003</v>
      </c>
      <c r="K1808" t="b">
        <v>0</v>
      </c>
      <c r="L1808">
        <v>1</v>
      </c>
      <c r="M1808" t="b">
        <v>0</v>
      </c>
      <c r="N1808" t="s">
        <v>8290</v>
      </c>
      <c r="O1808" s="6">
        <f t="shared" si="168"/>
        <v>0.01</v>
      </c>
      <c r="P1808">
        <f t="shared" si="169"/>
        <v>67</v>
      </c>
      <c r="Q1808" t="str">
        <f t="shared" si="170"/>
        <v>publishing</v>
      </c>
      <c r="R1808" t="str">
        <f t="shared" si="171"/>
        <v>art books</v>
      </c>
      <c r="S1808" s="9">
        <f t="shared" si="172"/>
        <v>41555.041701388887</v>
      </c>
      <c r="T1808" s="8">
        <f t="shared" si="173"/>
        <v>41585.083368055552</v>
      </c>
    </row>
    <row r="1809" spans="1:20" ht="43.2">
      <c r="A1809">
        <v>1563</v>
      </c>
      <c r="B1809" s="3" t="s">
        <v>1564</v>
      </c>
      <c r="C1809" s="3" t="s">
        <v>5673</v>
      </c>
      <c r="D1809">
        <v>6000</v>
      </c>
      <c r="E1809">
        <v>85</v>
      </c>
      <c r="F1809" t="s">
        <v>8220</v>
      </c>
      <c r="G1809" t="s">
        <v>8225</v>
      </c>
      <c r="H1809" t="s">
        <v>8247</v>
      </c>
      <c r="I1809">
        <v>1394815751</v>
      </c>
      <c r="J1809">
        <v>1389635351</v>
      </c>
      <c r="K1809" t="b">
        <v>0</v>
      </c>
      <c r="L1809">
        <v>2</v>
      </c>
      <c r="M1809" t="b">
        <v>0</v>
      </c>
      <c r="N1809" t="s">
        <v>8290</v>
      </c>
      <c r="O1809" s="6">
        <f t="shared" si="168"/>
        <v>0.01</v>
      </c>
      <c r="P1809">
        <f t="shared" si="169"/>
        <v>42.5</v>
      </c>
      <c r="Q1809" t="str">
        <f t="shared" si="170"/>
        <v>publishing</v>
      </c>
      <c r="R1809" t="str">
        <f t="shared" si="171"/>
        <v>art books</v>
      </c>
      <c r="S1809" s="9">
        <f t="shared" si="172"/>
        <v>41652.742488425924</v>
      </c>
      <c r="T1809" s="8">
        <f t="shared" si="173"/>
        <v>41712.700821759259</v>
      </c>
    </row>
    <row r="1810" spans="1:20" ht="57.6">
      <c r="A1810">
        <v>1571</v>
      </c>
      <c r="B1810" s="3" t="s">
        <v>1572</v>
      </c>
      <c r="C1810" s="3" t="s">
        <v>5681</v>
      </c>
      <c r="D1810">
        <v>12100</v>
      </c>
      <c r="E1810">
        <v>80</v>
      </c>
      <c r="F1810" t="s">
        <v>8220</v>
      </c>
      <c r="G1810" t="s">
        <v>8225</v>
      </c>
      <c r="H1810" t="s">
        <v>8247</v>
      </c>
      <c r="I1810">
        <v>1434738483</v>
      </c>
      <c r="J1810">
        <v>1432146483</v>
      </c>
      <c r="K1810" t="b">
        <v>0</v>
      </c>
      <c r="L1810">
        <v>4</v>
      </c>
      <c r="M1810" t="b">
        <v>0</v>
      </c>
      <c r="N1810" t="s">
        <v>8290</v>
      </c>
      <c r="O1810" s="6">
        <f t="shared" si="168"/>
        <v>0.01</v>
      </c>
      <c r="P1810">
        <f t="shared" si="169"/>
        <v>20</v>
      </c>
      <c r="Q1810" t="str">
        <f t="shared" si="170"/>
        <v>publishing</v>
      </c>
      <c r="R1810" t="str">
        <f t="shared" si="171"/>
        <v>art books</v>
      </c>
      <c r="S1810" s="9">
        <f t="shared" si="172"/>
        <v>42144.769479166665</v>
      </c>
      <c r="T1810" s="8">
        <f t="shared" si="173"/>
        <v>42174.769479166665</v>
      </c>
    </row>
    <row r="1811" spans="1:20" ht="43.2">
      <c r="A1811">
        <v>1577</v>
      </c>
      <c r="B1811" s="3" t="s">
        <v>1578</v>
      </c>
      <c r="C1811" s="3" t="s">
        <v>5687</v>
      </c>
      <c r="D1811">
        <v>10000</v>
      </c>
      <c r="E1811">
        <v>55</v>
      </c>
      <c r="F1811" t="s">
        <v>8220</v>
      </c>
      <c r="G1811" t="s">
        <v>8224</v>
      </c>
      <c r="H1811" t="s">
        <v>8246</v>
      </c>
      <c r="I1811">
        <v>1343161248</v>
      </c>
      <c r="J1811">
        <v>1337977248</v>
      </c>
      <c r="K1811" t="b">
        <v>0</v>
      </c>
      <c r="L1811">
        <v>2</v>
      </c>
      <c r="M1811" t="b">
        <v>0</v>
      </c>
      <c r="N1811" t="s">
        <v>8290</v>
      </c>
      <c r="O1811" s="6">
        <f t="shared" si="168"/>
        <v>0.01</v>
      </c>
      <c r="P1811">
        <f t="shared" si="169"/>
        <v>27.5</v>
      </c>
      <c r="Q1811" t="str">
        <f t="shared" si="170"/>
        <v>publishing</v>
      </c>
      <c r="R1811" t="str">
        <f t="shared" si="171"/>
        <v>art books</v>
      </c>
      <c r="S1811" s="9">
        <f t="shared" si="172"/>
        <v>41054.847777777773</v>
      </c>
      <c r="T1811" s="8">
        <f t="shared" si="173"/>
        <v>41114.847777777773</v>
      </c>
    </row>
    <row r="1812" spans="1:20" ht="28.8">
      <c r="A1812">
        <v>1579</v>
      </c>
      <c r="B1812" s="3" t="s">
        <v>1580</v>
      </c>
      <c r="C1812" s="3" t="s">
        <v>5689</v>
      </c>
      <c r="D1812">
        <v>3333</v>
      </c>
      <c r="E1812">
        <v>28</v>
      </c>
      <c r="F1812" t="s">
        <v>8220</v>
      </c>
      <c r="G1812" t="s">
        <v>8224</v>
      </c>
      <c r="H1812" t="s">
        <v>8246</v>
      </c>
      <c r="I1812">
        <v>1377734091</v>
      </c>
      <c r="J1812">
        <v>1374882891</v>
      </c>
      <c r="K1812" t="b">
        <v>0</v>
      </c>
      <c r="L1812">
        <v>2</v>
      </c>
      <c r="M1812" t="b">
        <v>0</v>
      </c>
      <c r="N1812" t="s">
        <v>8290</v>
      </c>
      <c r="O1812" s="6">
        <f t="shared" si="168"/>
        <v>0.01</v>
      </c>
      <c r="P1812">
        <f t="shared" si="169"/>
        <v>14</v>
      </c>
      <c r="Q1812" t="str">
        <f t="shared" si="170"/>
        <v>publishing</v>
      </c>
      <c r="R1812" t="str">
        <f t="shared" si="171"/>
        <v>art books</v>
      </c>
      <c r="S1812" s="9">
        <f t="shared" si="172"/>
        <v>41481.996423611112</v>
      </c>
      <c r="T1812" s="8">
        <f t="shared" si="173"/>
        <v>41514.996423611112</v>
      </c>
    </row>
    <row r="1813" spans="1:20" ht="43.2">
      <c r="A1813">
        <v>1581</v>
      </c>
      <c r="B1813" s="3" t="s">
        <v>1582</v>
      </c>
      <c r="C1813" s="3" t="s">
        <v>5691</v>
      </c>
      <c r="D1813">
        <v>1000</v>
      </c>
      <c r="E1813">
        <v>5</v>
      </c>
      <c r="F1813" t="s">
        <v>8221</v>
      </c>
      <c r="G1813" t="s">
        <v>8225</v>
      </c>
      <c r="H1813" t="s">
        <v>8247</v>
      </c>
      <c r="I1813">
        <v>1450521990</v>
      </c>
      <c r="J1813">
        <v>1447757190</v>
      </c>
      <c r="K1813" t="b">
        <v>0</v>
      </c>
      <c r="L1813">
        <v>1</v>
      </c>
      <c r="M1813" t="b">
        <v>0</v>
      </c>
      <c r="N1813" t="s">
        <v>8291</v>
      </c>
      <c r="O1813" s="6">
        <f t="shared" si="168"/>
        <v>0.01</v>
      </c>
      <c r="P1813">
        <f t="shared" si="169"/>
        <v>5</v>
      </c>
      <c r="Q1813" t="str">
        <f t="shared" si="170"/>
        <v>photography</v>
      </c>
      <c r="R1813" t="str">
        <f t="shared" si="171"/>
        <v>places</v>
      </c>
      <c r="S1813" s="9">
        <f t="shared" si="172"/>
        <v>42325.448958333334</v>
      </c>
      <c r="T1813" s="8">
        <f t="shared" si="173"/>
        <v>42357.448958333334</v>
      </c>
    </row>
    <row r="1814" spans="1:20" ht="43.2">
      <c r="A1814">
        <v>1703</v>
      </c>
      <c r="B1814" s="3" t="s">
        <v>1704</v>
      </c>
      <c r="C1814" s="3" t="s">
        <v>5813</v>
      </c>
      <c r="D1814">
        <v>5000</v>
      </c>
      <c r="E1814">
        <v>51</v>
      </c>
      <c r="F1814" t="s">
        <v>8221</v>
      </c>
      <c r="G1814" t="s">
        <v>8224</v>
      </c>
      <c r="H1814" t="s">
        <v>8246</v>
      </c>
      <c r="I1814">
        <v>1441003537</v>
      </c>
      <c r="J1814">
        <v>1435819537</v>
      </c>
      <c r="K1814" t="b">
        <v>0</v>
      </c>
      <c r="L1814">
        <v>2</v>
      </c>
      <c r="M1814" t="b">
        <v>0</v>
      </c>
      <c r="N1814" t="s">
        <v>8293</v>
      </c>
      <c r="O1814" s="6">
        <f t="shared" si="168"/>
        <v>0.01</v>
      </c>
      <c r="P1814">
        <f t="shared" si="169"/>
        <v>25.5</v>
      </c>
      <c r="Q1814" t="str">
        <f t="shared" si="170"/>
        <v>music</v>
      </c>
      <c r="R1814" t="str">
        <f t="shared" si="171"/>
        <v>faith</v>
      </c>
      <c r="S1814" s="9">
        <f t="shared" si="172"/>
        <v>42187.281678240739</v>
      </c>
      <c r="T1814" s="8">
        <f t="shared" si="173"/>
        <v>42247.281678240739</v>
      </c>
    </row>
    <row r="1815" spans="1:20" ht="28.8">
      <c r="A1815">
        <v>1710</v>
      </c>
      <c r="B1815" s="3" t="s">
        <v>1711</v>
      </c>
      <c r="C1815" s="3" t="s">
        <v>5820</v>
      </c>
      <c r="D1815">
        <v>5000</v>
      </c>
      <c r="E1815">
        <v>34</v>
      </c>
      <c r="F1815" t="s">
        <v>8221</v>
      </c>
      <c r="G1815" t="s">
        <v>8236</v>
      </c>
      <c r="H1815" t="s">
        <v>8249</v>
      </c>
      <c r="I1815">
        <v>1453122000</v>
      </c>
      <c r="J1815">
        <v>1449151888</v>
      </c>
      <c r="K1815" t="b">
        <v>0</v>
      </c>
      <c r="L1815">
        <v>1</v>
      </c>
      <c r="M1815" t="b">
        <v>0</v>
      </c>
      <c r="N1815" t="s">
        <v>8293</v>
      </c>
      <c r="O1815" s="6">
        <f t="shared" si="168"/>
        <v>0.01</v>
      </c>
      <c r="P1815">
        <f t="shared" si="169"/>
        <v>34</v>
      </c>
      <c r="Q1815" t="str">
        <f t="shared" si="170"/>
        <v>music</v>
      </c>
      <c r="R1815" t="str">
        <f t="shared" si="171"/>
        <v>faith</v>
      </c>
      <c r="S1815" s="9">
        <f t="shared" si="172"/>
        <v>42341.591296296298</v>
      </c>
      <c r="T1815" s="8">
        <f t="shared" si="173"/>
        <v>42387.541666666672</v>
      </c>
    </row>
    <row r="1816" spans="1:20" ht="43.2">
      <c r="A1816">
        <v>1719</v>
      </c>
      <c r="B1816" s="3" t="s">
        <v>1720</v>
      </c>
      <c r="C1816" s="3" t="s">
        <v>5829</v>
      </c>
      <c r="D1816">
        <v>4000</v>
      </c>
      <c r="E1816">
        <v>35</v>
      </c>
      <c r="F1816" t="s">
        <v>8221</v>
      </c>
      <c r="G1816" t="s">
        <v>8224</v>
      </c>
      <c r="H1816" t="s">
        <v>8246</v>
      </c>
      <c r="I1816">
        <v>1410958191</v>
      </c>
      <c r="J1816">
        <v>1408366191</v>
      </c>
      <c r="K1816" t="b">
        <v>0</v>
      </c>
      <c r="L1816">
        <v>3</v>
      </c>
      <c r="M1816" t="b">
        <v>0</v>
      </c>
      <c r="N1816" t="s">
        <v>8293</v>
      </c>
      <c r="O1816" s="6">
        <f t="shared" si="168"/>
        <v>0.01</v>
      </c>
      <c r="P1816">
        <f t="shared" si="169"/>
        <v>11.67</v>
      </c>
      <c r="Q1816" t="str">
        <f t="shared" si="170"/>
        <v>music</v>
      </c>
      <c r="R1816" t="str">
        <f t="shared" si="171"/>
        <v>faith</v>
      </c>
      <c r="S1816" s="9">
        <f t="shared" si="172"/>
        <v>41869.534618055557</v>
      </c>
      <c r="T1816" s="8">
        <f t="shared" si="173"/>
        <v>41899.534618055557</v>
      </c>
    </row>
    <row r="1817" spans="1:20" ht="43.2">
      <c r="A1817">
        <v>1724</v>
      </c>
      <c r="B1817" s="3" t="s">
        <v>1725</v>
      </c>
      <c r="C1817" s="3" t="s">
        <v>5834</v>
      </c>
      <c r="D1817">
        <v>6000</v>
      </c>
      <c r="E1817">
        <v>35</v>
      </c>
      <c r="F1817" t="s">
        <v>8221</v>
      </c>
      <c r="G1817" t="s">
        <v>8224</v>
      </c>
      <c r="H1817" t="s">
        <v>8246</v>
      </c>
      <c r="I1817">
        <v>1414707762</v>
      </c>
      <c r="J1817">
        <v>1412115762</v>
      </c>
      <c r="K1817" t="b">
        <v>0</v>
      </c>
      <c r="L1817">
        <v>4</v>
      </c>
      <c r="M1817" t="b">
        <v>0</v>
      </c>
      <c r="N1817" t="s">
        <v>8293</v>
      </c>
      <c r="O1817" s="6">
        <f t="shared" si="168"/>
        <v>0.01</v>
      </c>
      <c r="P1817">
        <f t="shared" si="169"/>
        <v>8.75</v>
      </c>
      <c r="Q1817" t="str">
        <f t="shared" si="170"/>
        <v>music</v>
      </c>
      <c r="R1817" t="str">
        <f t="shared" si="171"/>
        <v>faith</v>
      </c>
      <c r="S1817" s="9">
        <f t="shared" si="172"/>
        <v>41912.932430555556</v>
      </c>
      <c r="T1817" s="8">
        <f t="shared" si="173"/>
        <v>41942.932430555556</v>
      </c>
    </row>
    <row r="1818" spans="1:20" ht="28.8">
      <c r="A1818">
        <v>1736</v>
      </c>
      <c r="B1818" s="3" t="s">
        <v>1737</v>
      </c>
      <c r="C1818" s="3" t="s">
        <v>5846</v>
      </c>
      <c r="D1818">
        <v>3000</v>
      </c>
      <c r="E1818">
        <v>22</v>
      </c>
      <c r="F1818" t="s">
        <v>8221</v>
      </c>
      <c r="G1818" t="s">
        <v>8224</v>
      </c>
      <c r="H1818" t="s">
        <v>8246</v>
      </c>
      <c r="I1818">
        <v>1447018833</v>
      </c>
      <c r="J1818">
        <v>1444423233</v>
      </c>
      <c r="K1818" t="b">
        <v>0</v>
      </c>
      <c r="L1818">
        <v>1</v>
      </c>
      <c r="M1818" t="b">
        <v>0</v>
      </c>
      <c r="N1818" t="s">
        <v>8293</v>
      </c>
      <c r="O1818" s="6">
        <f t="shared" si="168"/>
        <v>0.01</v>
      </c>
      <c r="P1818">
        <f t="shared" si="169"/>
        <v>22</v>
      </c>
      <c r="Q1818" t="str">
        <f t="shared" si="170"/>
        <v>music</v>
      </c>
      <c r="R1818" t="str">
        <f t="shared" si="171"/>
        <v>faith</v>
      </c>
      <c r="S1818" s="9">
        <f t="shared" si="172"/>
        <v>42286.861493055556</v>
      </c>
      <c r="T1818" s="8">
        <f t="shared" si="173"/>
        <v>42316.90315972222</v>
      </c>
    </row>
    <row r="1819" spans="1:20" ht="43.2">
      <c r="A1819">
        <v>1788</v>
      </c>
      <c r="B1819" s="3" t="s">
        <v>1789</v>
      </c>
      <c r="C1819" s="3" t="s">
        <v>5898</v>
      </c>
      <c r="D1819">
        <v>5500</v>
      </c>
      <c r="E1819">
        <v>76</v>
      </c>
      <c r="F1819" t="s">
        <v>8221</v>
      </c>
      <c r="G1819" t="s">
        <v>8225</v>
      </c>
      <c r="H1819" t="s">
        <v>8247</v>
      </c>
      <c r="I1819">
        <v>1414795542</v>
      </c>
      <c r="J1819">
        <v>1412203542</v>
      </c>
      <c r="K1819" t="b">
        <v>1</v>
      </c>
      <c r="L1819">
        <v>4</v>
      </c>
      <c r="M1819" t="b">
        <v>0</v>
      </c>
      <c r="N1819" t="s">
        <v>8285</v>
      </c>
      <c r="O1819" s="6">
        <f t="shared" si="168"/>
        <v>0.01</v>
      </c>
      <c r="P1819">
        <f t="shared" si="169"/>
        <v>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41913.94840277778</v>
      </c>
      <c r="T1819" s="8">
        <f t="shared" si="173"/>
        <v>41943.94840277778</v>
      </c>
    </row>
    <row r="1820" spans="1:20" ht="43.2">
      <c r="A1820">
        <v>1789</v>
      </c>
      <c r="B1820" s="3" t="s">
        <v>1790</v>
      </c>
      <c r="C1820" s="3" t="s">
        <v>5899</v>
      </c>
      <c r="D1820">
        <v>8000</v>
      </c>
      <c r="E1820">
        <v>40</v>
      </c>
      <c r="F1820" t="s">
        <v>8221</v>
      </c>
      <c r="G1820" t="s">
        <v>8224</v>
      </c>
      <c r="H1820" t="s">
        <v>8246</v>
      </c>
      <c r="I1820">
        <v>1421042403</v>
      </c>
      <c r="J1820">
        <v>1415858403</v>
      </c>
      <c r="K1820" t="b">
        <v>1</v>
      </c>
      <c r="L1820">
        <v>4</v>
      </c>
      <c r="M1820" t="b">
        <v>0</v>
      </c>
      <c r="N1820" t="s">
        <v>8285</v>
      </c>
      <c r="O1820" s="6">
        <f t="shared" si="168"/>
        <v>0.01</v>
      </c>
      <c r="P1820">
        <f t="shared" si="169"/>
        <v>10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41956.250034722223</v>
      </c>
      <c r="T1820" s="8">
        <f t="shared" si="173"/>
        <v>42016.250034722223</v>
      </c>
    </row>
    <row r="1821" spans="1:20" ht="43.2">
      <c r="A1821">
        <v>1793</v>
      </c>
      <c r="B1821" s="3" t="s">
        <v>1794</v>
      </c>
      <c r="C1821" s="3" t="s">
        <v>5903</v>
      </c>
      <c r="D1821">
        <v>3000</v>
      </c>
      <c r="E1821">
        <v>40</v>
      </c>
      <c r="F1821" t="s">
        <v>8221</v>
      </c>
      <c r="G1821" t="s">
        <v>8226</v>
      </c>
      <c r="H1821" t="s">
        <v>8248</v>
      </c>
      <c r="I1821">
        <v>1417127040</v>
      </c>
      <c r="J1821">
        <v>1414531440</v>
      </c>
      <c r="K1821" t="b">
        <v>1</v>
      </c>
      <c r="L1821">
        <v>2</v>
      </c>
      <c r="M1821" t="b">
        <v>0</v>
      </c>
      <c r="N1821" t="s">
        <v>8285</v>
      </c>
      <c r="O1821" s="6">
        <f t="shared" si="168"/>
        <v>0.01</v>
      </c>
      <c r="P1821">
        <f t="shared" si="169"/>
        <v>20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41940.891666666663</v>
      </c>
      <c r="T1821" s="8">
        <f t="shared" si="173"/>
        <v>41970.933333333334</v>
      </c>
    </row>
    <row r="1822" spans="1:20" ht="43.2">
      <c r="A1822">
        <v>1866</v>
      </c>
      <c r="B1822" s="3" t="s">
        <v>1867</v>
      </c>
      <c r="C1822" s="3" t="s">
        <v>5976</v>
      </c>
      <c r="D1822">
        <v>25000</v>
      </c>
      <c r="E1822">
        <v>125</v>
      </c>
      <c r="F1822" t="s">
        <v>8221</v>
      </c>
      <c r="G1822" t="s">
        <v>8224</v>
      </c>
      <c r="H1822" t="s">
        <v>8246</v>
      </c>
      <c r="I1822">
        <v>1488340800</v>
      </c>
      <c r="J1822">
        <v>1483768497</v>
      </c>
      <c r="K1822" t="b">
        <v>0</v>
      </c>
      <c r="L1822">
        <v>2</v>
      </c>
      <c r="M1822" t="b">
        <v>0</v>
      </c>
      <c r="N1822" t="s">
        <v>8283</v>
      </c>
      <c r="O1822" s="6">
        <f t="shared" si="168"/>
        <v>0.01</v>
      </c>
      <c r="P1822">
        <f t="shared" si="169"/>
        <v>62.5</v>
      </c>
      <c r="Q1822" t="str">
        <f t="shared" si="170"/>
        <v>games</v>
      </c>
      <c r="R1822" t="str">
        <f t="shared" si="171"/>
        <v>mobile games</v>
      </c>
      <c r="S1822" s="9">
        <f t="shared" si="172"/>
        <v>42742.246493055558</v>
      </c>
      <c r="T1822" s="8">
        <f t="shared" si="173"/>
        <v>42795.166666666672</v>
      </c>
    </row>
    <row r="1823" spans="1:20" ht="43.2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8">
        <f t="shared" si="173"/>
        <v>40971.319062499999</v>
      </c>
    </row>
    <row r="1824" spans="1:20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8">
        <f t="shared" si="173"/>
        <v>41670.792361111111</v>
      </c>
    </row>
    <row r="1825" spans="1:20" ht="43.2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1.1599999999999999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8">
        <f t="shared" si="173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8">
        <f t="shared" si="173"/>
        <v>41647.088888888888</v>
      </c>
    </row>
    <row r="1827" spans="1:20" ht="43.2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8">
        <f t="shared" si="173"/>
        <v>41466.83452546296</v>
      </c>
    </row>
    <row r="1828" spans="1:20" ht="28.8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8">
        <f t="shared" si="173"/>
        <v>41687.923807870371</v>
      </c>
    </row>
    <row r="1829" spans="1:20" ht="43.2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8">
        <f t="shared" si="173"/>
        <v>40605.325937499998</v>
      </c>
    </row>
    <row r="1830" spans="1:20" ht="57.6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8">
        <f t="shared" si="173"/>
        <v>41768.916666666664</v>
      </c>
    </row>
    <row r="1831" spans="1:20" ht="43.2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8">
        <f t="shared" si="173"/>
        <v>40564.916666666664</v>
      </c>
    </row>
    <row r="1832" spans="1:20" ht="43.2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8">
        <f t="shared" si="173"/>
        <v>41694.684108796297</v>
      </c>
    </row>
    <row r="1833" spans="1:20" ht="43.2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8">
        <f t="shared" si="173"/>
        <v>41041.996099537035</v>
      </c>
    </row>
    <row r="1834" spans="1:20" ht="43.2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8">
        <f t="shared" si="173"/>
        <v>40606.539664351854</v>
      </c>
    </row>
    <row r="1835" spans="1:20" ht="43.2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8">
        <f t="shared" si="173"/>
        <v>41335.332638888889</v>
      </c>
    </row>
    <row r="1836" spans="1:20" ht="28.8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8">
        <f t="shared" si="173"/>
        <v>42028.964062500003</v>
      </c>
    </row>
    <row r="1837" spans="1:20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8">
        <f t="shared" si="173"/>
        <v>42460.660543981481</v>
      </c>
    </row>
    <row r="1838" spans="1:20" ht="28.8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8">
        <f t="shared" si="173"/>
        <v>41322.809363425928</v>
      </c>
    </row>
    <row r="1839" spans="1:20" ht="57.6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8">
        <f t="shared" si="173"/>
        <v>40986.006192129629</v>
      </c>
    </row>
    <row r="1840" spans="1:20" ht="43.2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8">
        <f t="shared" si="173"/>
        <v>40817.125</v>
      </c>
    </row>
    <row r="1841" spans="1:20" ht="43.2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2.0499999999999998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8">
        <f t="shared" si="173"/>
        <v>42644.722013888888</v>
      </c>
    </row>
    <row r="1842" spans="1:20" ht="43.2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1.0900000000000001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8">
        <f t="shared" si="173"/>
        <v>41401.207638888889</v>
      </c>
    </row>
    <row r="1843" spans="1:20" ht="28.8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8">
        <f t="shared" si="173"/>
        <v>41779.207638888889</v>
      </c>
    </row>
    <row r="1844" spans="1:20" ht="43.2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8">
        <f t="shared" si="173"/>
        <v>42065.249305555553</v>
      </c>
    </row>
    <row r="1845" spans="1:20" ht="57.6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8">
        <f t="shared" si="173"/>
        <v>40594.994837962964</v>
      </c>
    </row>
    <row r="1846" spans="1:20" ht="43.2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8">
        <f t="shared" si="173"/>
        <v>40705.125</v>
      </c>
    </row>
    <row r="1847" spans="1:20" ht="86.4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8">
        <f t="shared" si="173"/>
        <v>42538.204861111109</v>
      </c>
    </row>
    <row r="1848" spans="1:20" ht="43.2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8">
        <f t="shared" si="173"/>
        <v>41258.650196759263</v>
      </c>
    </row>
    <row r="1849" spans="1:20" ht="57.6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8">
        <f t="shared" si="173"/>
        <v>42115.236481481479</v>
      </c>
    </row>
    <row r="1850" spans="1:20" ht="43.2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ref="O1850:O1913" si="174">ROUND((E1850/D1850),2)</f>
        <v>1.07</v>
      </c>
      <c r="P1850">
        <f t="shared" ref="P1850:P1913" si="175">IF(L1850&gt;0,ROUND(E1850/L1850,2),0)</f>
        <v>134.21</v>
      </c>
      <c r="Q1850" t="str">
        <f t="shared" ref="Q1850:Q1913" si="176">LEFT(N1850, SEARCH("/",N1850,1)-1)</f>
        <v>music</v>
      </c>
      <c r="R1850" t="str">
        <f t="shared" ref="R1850:R1913" si="177">RIGHT(N1850,LEN(N1850)-SEARCH("/",N1850,1))</f>
        <v>rock</v>
      </c>
      <c r="S1850" s="9">
        <f t="shared" ref="S1850:S1913" si="178">(J1850/86400)+DATE(1970,1,1)</f>
        <v>40691.788055555553</v>
      </c>
      <c r="T1850" s="8">
        <f t="shared" ref="T1850:T1913" si="179">(I1850/86400)+DATE(1970,1,1)</f>
        <v>40755.290972222225</v>
      </c>
    </row>
    <row r="1851" spans="1:20" ht="28.8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4"/>
        <v>1</v>
      </c>
      <c r="P1851">
        <f t="shared" si="175"/>
        <v>37.630000000000003</v>
      </c>
      <c r="Q1851" t="str">
        <f t="shared" si="176"/>
        <v>music</v>
      </c>
      <c r="R1851" t="str">
        <f t="shared" si="177"/>
        <v>rock</v>
      </c>
      <c r="S1851" s="9">
        <f t="shared" si="178"/>
        <v>41169.845590277779</v>
      </c>
      <c r="T1851" s="8">
        <f t="shared" si="179"/>
        <v>41199.845590277779</v>
      </c>
    </row>
    <row r="1852" spans="1:20" ht="43.2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4"/>
        <v>1.02</v>
      </c>
      <c r="P1852">
        <f t="shared" si="175"/>
        <v>51.04</v>
      </c>
      <c r="Q1852" t="str">
        <f t="shared" si="176"/>
        <v>music</v>
      </c>
      <c r="R1852" t="str">
        <f t="shared" si="177"/>
        <v>rock</v>
      </c>
      <c r="S1852" s="9">
        <f t="shared" si="178"/>
        <v>41800.959490740745</v>
      </c>
      <c r="T1852" s="8">
        <f t="shared" si="179"/>
        <v>41830.959490740745</v>
      </c>
    </row>
    <row r="1853" spans="1:20" ht="43.2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4"/>
        <v>1</v>
      </c>
      <c r="P1853">
        <f t="shared" si="175"/>
        <v>50.04</v>
      </c>
      <c r="Q1853" t="str">
        <f t="shared" si="176"/>
        <v>music</v>
      </c>
      <c r="R1853" t="str">
        <f t="shared" si="177"/>
        <v>rock</v>
      </c>
      <c r="S1853" s="9">
        <f t="shared" si="178"/>
        <v>41827.906689814816</v>
      </c>
      <c r="T1853" s="8">
        <f t="shared" si="179"/>
        <v>41848.041666666664</v>
      </c>
    </row>
    <row r="1854" spans="1:20" ht="43.2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4"/>
        <v>1.17</v>
      </c>
      <c r="P1854">
        <f t="shared" si="175"/>
        <v>133.93</v>
      </c>
      <c r="Q1854" t="str">
        <f t="shared" si="176"/>
        <v>music</v>
      </c>
      <c r="R1854" t="str">
        <f t="shared" si="177"/>
        <v>rock</v>
      </c>
      <c r="S1854" s="9">
        <f t="shared" si="178"/>
        <v>42081.77143518519</v>
      </c>
      <c r="T1854" s="8">
        <f t="shared" si="179"/>
        <v>42119</v>
      </c>
    </row>
    <row r="1855" spans="1:20" ht="43.2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4"/>
        <v>1.02</v>
      </c>
      <c r="P1855">
        <f t="shared" si="175"/>
        <v>58.21</v>
      </c>
      <c r="Q1855" t="str">
        <f t="shared" si="176"/>
        <v>music</v>
      </c>
      <c r="R1855" t="str">
        <f t="shared" si="177"/>
        <v>rock</v>
      </c>
      <c r="S1855" s="9">
        <f t="shared" si="178"/>
        <v>41177.060381944444</v>
      </c>
      <c r="T1855" s="8">
        <f t="shared" si="179"/>
        <v>41227.102048611108</v>
      </c>
    </row>
    <row r="1856" spans="1:20" ht="43.2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4"/>
        <v>1.02</v>
      </c>
      <c r="P1856">
        <f t="shared" si="175"/>
        <v>88.04</v>
      </c>
      <c r="Q1856" t="str">
        <f t="shared" si="176"/>
        <v>music</v>
      </c>
      <c r="R1856" t="str">
        <f t="shared" si="177"/>
        <v>rock</v>
      </c>
      <c r="S1856" s="9">
        <f t="shared" si="178"/>
        <v>41388.021261574075</v>
      </c>
      <c r="T1856" s="8">
        <f t="shared" si="179"/>
        <v>41418.021261574075</v>
      </c>
    </row>
    <row r="1857" spans="1:20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4"/>
        <v>1.54</v>
      </c>
      <c r="P1857">
        <f t="shared" si="175"/>
        <v>70.58</v>
      </c>
      <c r="Q1857" t="str">
        <f t="shared" si="176"/>
        <v>music</v>
      </c>
      <c r="R1857" t="str">
        <f t="shared" si="177"/>
        <v>rock</v>
      </c>
      <c r="S1857" s="9">
        <f t="shared" si="178"/>
        <v>41600.538657407407</v>
      </c>
      <c r="T1857" s="8">
        <f t="shared" si="179"/>
        <v>41645.538657407407</v>
      </c>
    </row>
    <row r="1858" spans="1:20" ht="57.6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4"/>
        <v>1.01</v>
      </c>
      <c r="P1858">
        <f t="shared" si="175"/>
        <v>53.29</v>
      </c>
      <c r="Q1858" t="str">
        <f t="shared" si="176"/>
        <v>music</v>
      </c>
      <c r="R1858" t="str">
        <f t="shared" si="177"/>
        <v>rock</v>
      </c>
      <c r="S1858" s="9">
        <f t="shared" si="178"/>
        <v>41817.854999999996</v>
      </c>
      <c r="T1858" s="8">
        <f t="shared" si="179"/>
        <v>41838.854999999996</v>
      </c>
    </row>
    <row r="1859" spans="1:20" ht="43.2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>
        <f t="shared" si="175"/>
        <v>136.36000000000001</v>
      </c>
      <c r="Q1859" t="str">
        <f t="shared" si="176"/>
        <v>music</v>
      </c>
      <c r="R1859" t="str">
        <f t="shared" si="177"/>
        <v>rock</v>
      </c>
      <c r="S1859" s="9">
        <f t="shared" si="178"/>
        <v>41864.76866898148</v>
      </c>
      <c r="T1859" s="8">
        <f t="shared" si="179"/>
        <v>41894.76866898148</v>
      </c>
    </row>
    <row r="1860" spans="1:20" ht="57.6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1.0900000000000001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8">
        <f t="shared" si="179"/>
        <v>40893.242141203707</v>
      </c>
    </row>
    <row r="1861" spans="1:20" ht="28.8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8">
        <f t="shared" si="179"/>
        <v>40808.770011574074</v>
      </c>
    </row>
    <row r="1862" spans="1:20" ht="43.2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8">
        <f t="shared" si="179"/>
        <v>41676.70930555556</v>
      </c>
    </row>
    <row r="1863" spans="1:20" ht="43.2">
      <c r="A1863">
        <v>1872</v>
      </c>
      <c r="B1863" s="3" t="s">
        <v>1873</v>
      </c>
      <c r="C1863" s="3" t="s">
        <v>5982</v>
      </c>
      <c r="D1863">
        <v>20000</v>
      </c>
      <c r="E1863">
        <v>212</v>
      </c>
      <c r="F1863" t="s">
        <v>8221</v>
      </c>
      <c r="G1863" t="s">
        <v>8224</v>
      </c>
      <c r="H1863" t="s">
        <v>8246</v>
      </c>
      <c r="I1863">
        <v>1435633602</v>
      </c>
      <c r="J1863">
        <v>1433041602</v>
      </c>
      <c r="K1863" t="b">
        <v>0</v>
      </c>
      <c r="L1863">
        <v>13</v>
      </c>
      <c r="M1863" t="b">
        <v>0</v>
      </c>
      <c r="N1863" t="s">
        <v>8283</v>
      </c>
      <c r="O1863" s="6">
        <f t="shared" si="174"/>
        <v>0.01</v>
      </c>
      <c r="P1863">
        <f t="shared" si="175"/>
        <v>16.309999999999999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42155.129652777774</v>
      </c>
      <c r="T1863" s="8">
        <f t="shared" si="179"/>
        <v>42185.129652777774</v>
      </c>
    </row>
    <row r="1864" spans="1:20" ht="43.2">
      <c r="A1864">
        <v>1875</v>
      </c>
      <c r="B1864" s="3" t="s">
        <v>1876</v>
      </c>
      <c r="C1864" s="3" t="s">
        <v>5985</v>
      </c>
      <c r="D1864">
        <v>10000</v>
      </c>
      <c r="E1864">
        <v>51</v>
      </c>
      <c r="F1864" t="s">
        <v>8221</v>
      </c>
      <c r="G1864" t="s">
        <v>8224</v>
      </c>
      <c r="H1864" t="s">
        <v>8246</v>
      </c>
      <c r="I1864">
        <v>1470519308</v>
      </c>
      <c r="J1864">
        <v>1465335308</v>
      </c>
      <c r="K1864" t="b">
        <v>0</v>
      </c>
      <c r="L1864">
        <v>3</v>
      </c>
      <c r="M1864" t="b">
        <v>0</v>
      </c>
      <c r="N1864" t="s">
        <v>8283</v>
      </c>
      <c r="O1864" s="6">
        <f t="shared" si="174"/>
        <v>0.01</v>
      </c>
      <c r="P1864">
        <f t="shared" si="175"/>
        <v>17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42528.899398148147</v>
      </c>
      <c r="T1864" s="8">
        <f t="shared" si="179"/>
        <v>42588.899398148147</v>
      </c>
    </row>
    <row r="1865" spans="1:20" ht="43.2">
      <c r="A1865">
        <v>1902</v>
      </c>
      <c r="B1865" s="3" t="s">
        <v>1903</v>
      </c>
      <c r="C1865" s="3" t="s">
        <v>6012</v>
      </c>
      <c r="D1865">
        <v>1000</v>
      </c>
      <c r="E1865">
        <v>12</v>
      </c>
      <c r="F1865" t="s">
        <v>8221</v>
      </c>
      <c r="G1865" t="s">
        <v>8233</v>
      </c>
      <c r="H1865" t="s">
        <v>8249</v>
      </c>
      <c r="I1865">
        <v>1425495447</v>
      </c>
      <c r="J1865">
        <v>1422903447</v>
      </c>
      <c r="K1865" t="b">
        <v>0</v>
      </c>
      <c r="L1865">
        <v>3</v>
      </c>
      <c r="M1865" t="b">
        <v>0</v>
      </c>
      <c r="N1865" t="s">
        <v>8294</v>
      </c>
      <c r="O1865" s="6">
        <f t="shared" si="174"/>
        <v>0.01</v>
      </c>
      <c r="P1865">
        <f t="shared" si="175"/>
        <v>4</v>
      </c>
      <c r="Q1865" t="str">
        <f t="shared" si="176"/>
        <v>technology</v>
      </c>
      <c r="R1865" t="str">
        <f t="shared" si="177"/>
        <v>gadgets</v>
      </c>
      <c r="S1865" s="9">
        <f t="shared" si="178"/>
        <v>42037.789895833332</v>
      </c>
      <c r="T1865" s="8">
        <f t="shared" si="179"/>
        <v>42067.789895833332</v>
      </c>
    </row>
    <row r="1866" spans="1:20" ht="28.8">
      <c r="A1866">
        <v>1913</v>
      </c>
      <c r="B1866" s="3" t="s">
        <v>1914</v>
      </c>
      <c r="C1866" s="3" t="s">
        <v>6023</v>
      </c>
      <c r="D1866">
        <v>48000</v>
      </c>
      <c r="E1866">
        <v>637</v>
      </c>
      <c r="F1866" t="s">
        <v>8221</v>
      </c>
      <c r="G1866" t="s">
        <v>8225</v>
      </c>
      <c r="H1866" t="s">
        <v>8247</v>
      </c>
      <c r="I1866">
        <v>1412770578</v>
      </c>
      <c r="J1866">
        <v>1410178578</v>
      </c>
      <c r="K1866" t="b">
        <v>0</v>
      </c>
      <c r="L1866">
        <v>26</v>
      </c>
      <c r="M1866" t="b">
        <v>0</v>
      </c>
      <c r="N1866" t="s">
        <v>8294</v>
      </c>
      <c r="O1866" s="6">
        <f t="shared" si="174"/>
        <v>0.01</v>
      </c>
      <c r="P1866">
        <f t="shared" si="175"/>
        <v>24.5</v>
      </c>
      <c r="Q1866" t="str">
        <f t="shared" si="176"/>
        <v>technology</v>
      </c>
      <c r="R1866" t="str">
        <f t="shared" si="177"/>
        <v>gadgets</v>
      </c>
      <c r="S1866" s="9">
        <f t="shared" si="178"/>
        <v>41890.511319444442</v>
      </c>
      <c r="T1866" s="8">
        <f t="shared" si="179"/>
        <v>41920.511319444442</v>
      </c>
    </row>
    <row r="1867" spans="1:20" ht="28.8">
      <c r="A1867">
        <v>1916</v>
      </c>
      <c r="B1867" s="3" t="s">
        <v>1917</v>
      </c>
      <c r="C1867" s="3" t="s">
        <v>6026</v>
      </c>
      <c r="D1867">
        <v>20000</v>
      </c>
      <c r="E1867">
        <v>102</v>
      </c>
      <c r="F1867" t="s">
        <v>8221</v>
      </c>
      <c r="G1867" t="s">
        <v>8224</v>
      </c>
      <c r="H1867" t="s">
        <v>8246</v>
      </c>
      <c r="I1867">
        <v>1478542375</v>
      </c>
      <c r="J1867">
        <v>1476378775</v>
      </c>
      <c r="K1867" t="b">
        <v>0</v>
      </c>
      <c r="L1867">
        <v>6</v>
      </c>
      <c r="M1867" t="b">
        <v>0</v>
      </c>
      <c r="N1867" t="s">
        <v>8294</v>
      </c>
      <c r="O1867" s="6">
        <f t="shared" si="174"/>
        <v>0.01</v>
      </c>
      <c r="P1867">
        <f t="shared" si="175"/>
        <v>17</v>
      </c>
      <c r="Q1867" t="str">
        <f t="shared" si="176"/>
        <v>technology</v>
      </c>
      <c r="R1867" t="str">
        <f t="shared" si="177"/>
        <v>gadgets</v>
      </c>
      <c r="S1867" s="9">
        <f t="shared" si="178"/>
        <v>42656.717303240745</v>
      </c>
      <c r="T1867" s="8">
        <f t="shared" si="179"/>
        <v>42681.758969907409</v>
      </c>
    </row>
    <row r="1868" spans="1:20" ht="43.2">
      <c r="A1868">
        <v>1918</v>
      </c>
      <c r="B1868" s="3" t="s">
        <v>1919</v>
      </c>
      <c r="C1868" s="3" t="s">
        <v>6028</v>
      </c>
      <c r="D1868">
        <v>25000</v>
      </c>
      <c r="E1868">
        <v>260</v>
      </c>
      <c r="F1868" t="s">
        <v>8221</v>
      </c>
      <c r="G1868" t="s">
        <v>8224</v>
      </c>
      <c r="H1868" t="s">
        <v>8246</v>
      </c>
      <c r="I1868">
        <v>1407869851</v>
      </c>
      <c r="J1868">
        <v>1404845851</v>
      </c>
      <c r="K1868" t="b">
        <v>0</v>
      </c>
      <c r="L1868">
        <v>9</v>
      </c>
      <c r="M1868" t="b">
        <v>0</v>
      </c>
      <c r="N1868" t="s">
        <v>8294</v>
      </c>
      <c r="O1868" s="6">
        <f t="shared" si="174"/>
        <v>0.01</v>
      </c>
      <c r="P1868">
        <f t="shared" si="175"/>
        <v>28.89</v>
      </c>
      <c r="Q1868" t="str">
        <f t="shared" si="176"/>
        <v>technology</v>
      </c>
      <c r="R1868" t="str">
        <f t="shared" si="177"/>
        <v>gadgets</v>
      </c>
      <c r="S1868" s="9">
        <f t="shared" si="178"/>
        <v>41828.789942129632</v>
      </c>
      <c r="T1868" s="8">
        <f t="shared" si="179"/>
        <v>41863.789942129632</v>
      </c>
    </row>
    <row r="1869" spans="1:20" ht="43.2">
      <c r="A1869">
        <v>1989</v>
      </c>
      <c r="B1869" s="3" t="s">
        <v>1990</v>
      </c>
      <c r="C1869" s="3" t="s">
        <v>6099</v>
      </c>
      <c r="D1869">
        <v>5000</v>
      </c>
      <c r="E1869">
        <v>50</v>
      </c>
      <c r="F1869" t="s">
        <v>8221</v>
      </c>
      <c r="G1869" t="s">
        <v>8224</v>
      </c>
      <c r="H1869" t="s">
        <v>8246</v>
      </c>
      <c r="I1869">
        <v>1481473208</v>
      </c>
      <c r="J1869">
        <v>1478881208</v>
      </c>
      <c r="K1869" t="b">
        <v>0</v>
      </c>
      <c r="L1869">
        <v>1</v>
      </c>
      <c r="M1869" t="b">
        <v>0</v>
      </c>
      <c r="N1869" t="s">
        <v>8296</v>
      </c>
      <c r="O1869" s="6">
        <f t="shared" si="174"/>
        <v>0.01</v>
      </c>
      <c r="P1869">
        <f t="shared" si="175"/>
        <v>50</v>
      </c>
      <c r="Q1869" t="str">
        <f t="shared" si="176"/>
        <v>photography</v>
      </c>
      <c r="R1869" t="str">
        <f t="shared" si="177"/>
        <v>people</v>
      </c>
      <c r="S1869" s="9">
        <f t="shared" si="178"/>
        <v>42685.680648148147</v>
      </c>
      <c r="T1869" s="8">
        <f t="shared" si="179"/>
        <v>42715.680648148147</v>
      </c>
    </row>
    <row r="1870" spans="1:20" ht="43.2">
      <c r="A1870">
        <v>1999</v>
      </c>
      <c r="B1870" s="3" t="s">
        <v>2000</v>
      </c>
      <c r="C1870" s="3" t="s">
        <v>6109</v>
      </c>
      <c r="D1870">
        <v>31000</v>
      </c>
      <c r="E1870">
        <v>236</v>
      </c>
      <c r="F1870" t="s">
        <v>8221</v>
      </c>
      <c r="G1870" t="s">
        <v>8225</v>
      </c>
      <c r="H1870" t="s">
        <v>8247</v>
      </c>
      <c r="I1870">
        <v>1415882108</v>
      </c>
      <c r="J1870">
        <v>1413286508</v>
      </c>
      <c r="K1870" t="b">
        <v>0</v>
      </c>
      <c r="L1870">
        <v>7</v>
      </c>
      <c r="M1870" t="b">
        <v>0</v>
      </c>
      <c r="N1870" t="s">
        <v>8296</v>
      </c>
      <c r="O1870" s="6">
        <f t="shared" si="174"/>
        <v>0.01</v>
      </c>
      <c r="P1870">
        <f t="shared" si="175"/>
        <v>33.71</v>
      </c>
      <c r="Q1870" t="str">
        <f t="shared" si="176"/>
        <v>photography</v>
      </c>
      <c r="R1870" t="str">
        <f t="shared" si="177"/>
        <v>people</v>
      </c>
      <c r="S1870" s="9">
        <f t="shared" si="178"/>
        <v>41926.482731481483</v>
      </c>
      <c r="T1870" s="8">
        <f t="shared" si="179"/>
        <v>41956.524398148147</v>
      </c>
    </row>
    <row r="1871" spans="1:20" ht="43.2">
      <c r="A1871">
        <v>2121</v>
      </c>
      <c r="B1871" s="3" t="s">
        <v>2122</v>
      </c>
      <c r="C1871" s="3" t="s">
        <v>6231</v>
      </c>
      <c r="D1871">
        <v>50000</v>
      </c>
      <c r="E1871">
        <v>284</v>
      </c>
      <c r="F1871" t="s">
        <v>8221</v>
      </c>
      <c r="G1871" t="s">
        <v>8240</v>
      </c>
      <c r="H1871" t="s">
        <v>8257</v>
      </c>
      <c r="I1871">
        <v>1484156948</v>
      </c>
      <c r="J1871">
        <v>1481564948</v>
      </c>
      <c r="K1871" t="b">
        <v>0</v>
      </c>
      <c r="L1871">
        <v>10</v>
      </c>
      <c r="M1871" t="b">
        <v>0</v>
      </c>
      <c r="N1871" t="s">
        <v>8282</v>
      </c>
      <c r="O1871" s="6">
        <f t="shared" si="174"/>
        <v>0.01</v>
      </c>
      <c r="P1871">
        <f t="shared" si="175"/>
        <v>28.4</v>
      </c>
      <c r="Q1871" t="str">
        <f t="shared" si="176"/>
        <v>games</v>
      </c>
      <c r="R1871" t="str">
        <f t="shared" si="177"/>
        <v>video games</v>
      </c>
      <c r="S1871" s="9">
        <f t="shared" si="178"/>
        <v>42716.7424537037</v>
      </c>
      <c r="T1871" s="8">
        <f t="shared" si="179"/>
        <v>42746.7424537037</v>
      </c>
    </row>
    <row r="1872" spans="1:20" ht="43.2">
      <c r="A1872">
        <v>2125</v>
      </c>
      <c r="B1872" s="3" t="s">
        <v>2126</v>
      </c>
      <c r="C1872" s="3" t="s">
        <v>6235</v>
      </c>
      <c r="D1872">
        <v>60000</v>
      </c>
      <c r="E1872">
        <v>852</v>
      </c>
      <c r="F1872" t="s">
        <v>8221</v>
      </c>
      <c r="G1872" t="s">
        <v>8224</v>
      </c>
      <c r="H1872" t="s">
        <v>8246</v>
      </c>
      <c r="I1872">
        <v>1438734833</v>
      </c>
      <c r="J1872">
        <v>1436142833</v>
      </c>
      <c r="K1872" t="b">
        <v>0</v>
      </c>
      <c r="L1872">
        <v>27</v>
      </c>
      <c r="M1872" t="b">
        <v>0</v>
      </c>
      <c r="N1872" t="s">
        <v>8282</v>
      </c>
      <c r="O1872" s="6">
        <f t="shared" si="174"/>
        <v>0.01</v>
      </c>
      <c r="P1872">
        <f t="shared" si="175"/>
        <v>31.56</v>
      </c>
      <c r="Q1872" t="str">
        <f t="shared" si="176"/>
        <v>games</v>
      </c>
      <c r="R1872" t="str">
        <f t="shared" si="177"/>
        <v>video games</v>
      </c>
      <c r="S1872" s="9">
        <f t="shared" si="178"/>
        <v>42191.023530092592</v>
      </c>
      <c r="T1872" s="8">
        <f t="shared" si="179"/>
        <v>42221.023530092592</v>
      </c>
    </row>
    <row r="1873" spans="1:20">
      <c r="A1873">
        <v>2147</v>
      </c>
      <c r="B1873" s="3" t="s">
        <v>2148</v>
      </c>
      <c r="C1873" s="3" t="s">
        <v>6257</v>
      </c>
      <c r="D1873">
        <v>390000</v>
      </c>
      <c r="E1873">
        <v>2716</v>
      </c>
      <c r="F1873" t="s">
        <v>8221</v>
      </c>
      <c r="G1873" t="s">
        <v>8224</v>
      </c>
      <c r="H1873" t="s">
        <v>8246</v>
      </c>
      <c r="I1873">
        <v>1416125148</v>
      </c>
      <c r="J1873">
        <v>1413356748</v>
      </c>
      <c r="K1873" t="b">
        <v>0</v>
      </c>
      <c r="L1873">
        <v>55</v>
      </c>
      <c r="M1873" t="b">
        <v>0</v>
      </c>
      <c r="N1873" t="s">
        <v>8282</v>
      </c>
      <c r="O1873" s="6">
        <f t="shared" si="174"/>
        <v>0.01</v>
      </c>
      <c r="P1873">
        <f t="shared" si="175"/>
        <v>49.38</v>
      </c>
      <c r="Q1873" t="str">
        <f t="shared" si="176"/>
        <v>games</v>
      </c>
      <c r="R1873" t="str">
        <f t="shared" si="177"/>
        <v>video games</v>
      </c>
      <c r="S1873" s="9">
        <f t="shared" si="178"/>
        <v>41927.295694444445</v>
      </c>
      <c r="T1873" s="8">
        <f t="shared" si="179"/>
        <v>41959.337361111116</v>
      </c>
    </row>
    <row r="1874" spans="1:20">
      <c r="A1874">
        <v>2150</v>
      </c>
      <c r="B1874" s="3" t="s">
        <v>2151</v>
      </c>
      <c r="C1874" s="3" t="s">
        <v>6260</v>
      </c>
      <c r="D1874">
        <v>50000</v>
      </c>
      <c r="E1874">
        <v>405</v>
      </c>
      <c r="F1874" t="s">
        <v>8221</v>
      </c>
      <c r="G1874" t="s">
        <v>8234</v>
      </c>
      <c r="H1874" t="s">
        <v>8254</v>
      </c>
      <c r="I1874">
        <v>1468392599</v>
      </c>
      <c r="J1874">
        <v>1465800599</v>
      </c>
      <c r="K1874" t="b">
        <v>0</v>
      </c>
      <c r="L1874">
        <v>4</v>
      </c>
      <c r="M1874" t="b">
        <v>0</v>
      </c>
      <c r="N1874" t="s">
        <v>8282</v>
      </c>
      <c r="O1874" s="6">
        <f t="shared" si="174"/>
        <v>0.01</v>
      </c>
      <c r="P1874">
        <f t="shared" si="175"/>
        <v>101.25</v>
      </c>
      <c r="Q1874" t="str">
        <f t="shared" si="176"/>
        <v>games</v>
      </c>
      <c r="R1874" t="str">
        <f t="shared" si="177"/>
        <v>video games</v>
      </c>
      <c r="S1874" s="9">
        <f t="shared" si="178"/>
        <v>42534.284710648149</v>
      </c>
      <c r="T1874" s="8">
        <f t="shared" si="179"/>
        <v>42564.284710648149</v>
      </c>
    </row>
    <row r="1875" spans="1:20" ht="28.8">
      <c r="A1875">
        <v>2154</v>
      </c>
      <c r="B1875" s="3" t="s">
        <v>2155</v>
      </c>
      <c r="C1875" s="3" t="s">
        <v>6264</v>
      </c>
      <c r="D1875">
        <v>250</v>
      </c>
      <c r="E1875">
        <v>2</v>
      </c>
      <c r="F1875" t="s">
        <v>8221</v>
      </c>
      <c r="G1875" t="s">
        <v>8224</v>
      </c>
      <c r="H1875" t="s">
        <v>8246</v>
      </c>
      <c r="I1875">
        <v>1390921827</v>
      </c>
      <c r="J1875">
        <v>1389193827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74"/>
        <v>0.01</v>
      </c>
      <c r="P1875">
        <f t="shared" si="175"/>
        <v>1</v>
      </c>
      <c r="Q1875" t="str">
        <f t="shared" si="176"/>
        <v>games</v>
      </c>
      <c r="R1875" t="str">
        <f t="shared" si="177"/>
        <v>video games</v>
      </c>
      <c r="S1875" s="9">
        <f t="shared" si="178"/>
        <v>41647.632256944446</v>
      </c>
      <c r="T1875" s="8">
        <f t="shared" si="179"/>
        <v>41667.632256944446</v>
      </c>
    </row>
    <row r="1876" spans="1:20" ht="57.6">
      <c r="A1876">
        <v>2159</v>
      </c>
      <c r="B1876" s="3" t="s">
        <v>2160</v>
      </c>
      <c r="C1876" s="3" t="s">
        <v>6269</v>
      </c>
      <c r="D1876">
        <v>3600</v>
      </c>
      <c r="E1876">
        <v>26</v>
      </c>
      <c r="F1876" t="s">
        <v>8221</v>
      </c>
      <c r="G1876" t="s">
        <v>8224</v>
      </c>
      <c r="H1876" t="s">
        <v>8246</v>
      </c>
      <c r="I1876">
        <v>1310837574</v>
      </c>
      <c r="J1876">
        <v>1308245574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74"/>
        <v>0.01</v>
      </c>
      <c r="P1876">
        <f t="shared" si="175"/>
        <v>13</v>
      </c>
      <c r="Q1876" t="str">
        <f t="shared" si="176"/>
        <v>games</v>
      </c>
      <c r="R1876" t="str">
        <f t="shared" si="177"/>
        <v>video games</v>
      </c>
      <c r="S1876" s="9">
        <f t="shared" si="178"/>
        <v>40710.731180555558</v>
      </c>
      <c r="T1876" s="8">
        <f t="shared" si="179"/>
        <v>40740.731180555558</v>
      </c>
    </row>
    <row r="1877" spans="1:20" ht="43.2">
      <c r="A1877">
        <v>2160</v>
      </c>
      <c r="B1877" s="3" t="s">
        <v>2161</v>
      </c>
      <c r="C1877" s="3" t="s">
        <v>6270</v>
      </c>
      <c r="D1877">
        <v>10000</v>
      </c>
      <c r="E1877">
        <v>85</v>
      </c>
      <c r="F1877" t="s">
        <v>8221</v>
      </c>
      <c r="G1877" t="s">
        <v>8224</v>
      </c>
      <c r="H1877" t="s">
        <v>8246</v>
      </c>
      <c r="I1877">
        <v>1337447105</v>
      </c>
      <c r="J1877">
        <v>1334855105</v>
      </c>
      <c r="K1877" t="b">
        <v>0</v>
      </c>
      <c r="L1877">
        <v>16</v>
      </c>
      <c r="M1877" t="b">
        <v>0</v>
      </c>
      <c r="N1877" t="s">
        <v>8282</v>
      </c>
      <c r="O1877" s="6">
        <f t="shared" si="174"/>
        <v>0.01</v>
      </c>
      <c r="P1877">
        <f t="shared" si="175"/>
        <v>5.31</v>
      </c>
      <c r="Q1877" t="str">
        <f t="shared" si="176"/>
        <v>games</v>
      </c>
      <c r="R1877" t="str">
        <f t="shared" si="177"/>
        <v>video games</v>
      </c>
      <c r="S1877" s="9">
        <f t="shared" si="178"/>
        <v>41018.711863425924</v>
      </c>
      <c r="T1877" s="8">
        <f t="shared" si="179"/>
        <v>41048.711863425924</v>
      </c>
    </row>
    <row r="1878" spans="1:20" ht="28.8">
      <c r="A1878">
        <v>2351</v>
      </c>
      <c r="B1878" s="3" t="s">
        <v>2352</v>
      </c>
      <c r="C1878" s="3" t="s">
        <v>6461</v>
      </c>
      <c r="D1878">
        <v>18900</v>
      </c>
      <c r="E1878">
        <v>108</v>
      </c>
      <c r="F1878" t="s">
        <v>8220</v>
      </c>
      <c r="G1878" t="s">
        <v>8228</v>
      </c>
      <c r="H1878" t="s">
        <v>8250</v>
      </c>
      <c r="I1878">
        <v>1430360739</v>
      </c>
      <c r="J1878">
        <v>1427768739</v>
      </c>
      <c r="K1878" t="b">
        <v>0</v>
      </c>
      <c r="L1878">
        <v>7</v>
      </c>
      <c r="M1878" t="b">
        <v>0</v>
      </c>
      <c r="N1878" t="s">
        <v>8272</v>
      </c>
      <c r="O1878" s="6">
        <f t="shared" si="174"/>
        <v>0.01</v>
      </c>
      <c r="P1878">
        <f t="shared" si="175"/>
        <v>15.43</v>
      </c>
      <c r="Q1878" t="str">
        <f t="shared" si="176"/>
        <v>technology</v>
      </c>
      <c r="R1878" t="str">
        <f t="shared" si="177"/>
        <v>web</v>
      </c>
      <c r="S1878" s="9">
        <f t="shared" si="178"/>
        <v>42094.101145833338</v>
      </c>
      <c r="T1878" s="8">
        <f t="shared" si="179"/>
        <v>42124.101145833338</v>
      </c>
    </row>
    <row r="1879" spans="1:20" ht="43.2">
      <c r="A1879">
        <v>2355</v>
      </c>
      <c r="B1879" s="3" t="s">
        <v>2356</v>
      </c>
      <c r="C1879" s="3" t="s">
        <v>6465</v>
      </c>
      <c r="D1879">
        <v>8000</v>
      </c>
      <c r="E1879">
        <v>55</v>
      </c>
      <c r="F1879" t="s">
        <v>8220</v>
      </c>
      <c r="G1879" t="s">
        <v>8226</v>
      </c>
      <c r="H1879" t="s">
        <v>8248</v>
      </c>
      <c r="I1879">
        <v>1430604136</v>
      </c>
      <c r="J1879">
        <v>1428012136</v>
      </c>
      <c r="K1879" t="b">
        <v>0</v>
      </c>
      <c r="L1879">
        <v>2</v>
      </c>
      <c r="M1879" t="b">
        <v>0</v>
      </c>
      <c r="N1879" t="s">
        <v>8272</v>
      </c>
      <c r="O1879" s="6">
        <f t="shared" si="174"/>
        <v>0.01</v>
      </c>
      <c r="P1879">
        <f t="shared" si="175"/>
        <v>27.5</v>
      </c>
      <c r="Q1879" t="str">
        <f t="shared" si="176"/>
        <v>technology</v>
      </c>
      <c r="R1879" t="str">
        <f t="shared" si="177"/>
        <v>web</v>
      </c>
      <c r="S1879" s="9">
        <f t="shared" si="178"/>
        <v>42096.918240740742</v>
      </c>
      <c r="T1879" s="8">
        <f t="shared" si="179"/>
        <v>42126.918240740742</v>
      </c>
    </row>
    <row r="1880" spans="1:20" ht="43.2">
      <c r="A1880">
        <v>2367</v>
      </c>
      <c r="B1880" s="3" t="s">
        <v>2368</v>
      </c>
      <c r="C1880" s="3" t="s">
        <v>6477</v>
      </c>
      <c r="D1880">
        <v>50000</v>
      </c>
      <c r="E1880">
        <v>670</v>
      </c>
      <c r="F1880" t="s">
        <v>8220</v>
      </c>
      <c r="G1880" t="s">
        <v>8224</v>
      </c>
      <c r="H1880" t="s">
        <v>8246</v>
      </c>
      <c r="I1880">
        <v>1461622616</v>
      </c>
      <c r="J1880">
        <v>1456442216</v>
      </c>
      <c r="K1880" t="b">
        <v>0</v>
      </c>
      <c r="L1880">
        <v>14</v>
      </c>
      <c r="M1880" t="b">
        <v>0</v>
      </c>
      <c r="N1880" t="s">
        <v>8272</v>
      </c>
      <c r="O1880" s="6">
        <f t="shared" si="174"/>
        <v>0.01</v>
      </c>
      <c r="P1880">
        <f t="shared" si="175"/>
        <v>47.86</v>
      </c>
      <c r="Q1880" t="str">
        <f t="shared" si="176"/>
        <v>technology</v>
      </c>
      <c r="R1880" t="str">
        <f t="shared" si="177"/>
        <v>web</v>
      </c>
      <c r="S1880" s="9">
        <f t="shared" si="178"/>
        <v>42425.970092592594</v>
      </c>
      <c r="T1880" s="8">
        <f t="shared" si="179"/>
        <v>42485.928425925929</v>
      </c>
    </row>
    <row r="1881" spans="1:20" ht="57.6">
      <c r="A1881">
        <v>2384</v>
      </c>
      <c r="B1881" s="3" t="s">
        <v>2385</v>
      </c>
      <c r="C1881" s="3" t="s">
        <v>6494</v>
      </c>
      <c r="D1881">
        <v>1000</v>
      </c>
      <c r="E1881">
        <v>8</v>
      </c>
      <c r="F1881" t="s">
        <v>8220</v>
      </c>
      <c r="G1881" t="s">
        <v>8224</v>
      </c>
      <c r="H1881" t="s">
        <v>8246</v>
      </c>
      <c r="I1881">
        <v>1415932643</v>
      </c>
      <c r="J1881">
        <v>1413337043</v>
      </c>
      <c r="K1881" t="b">
        <v>0</v>
      </c>
      <c r="L1881">
        <v>8</v>
      </c>
      <c r="M1881" t="b">
        <v>0</v>
      </c>
      <c r="N1881" t="s">
        <v>8272</v>
      </c>
      <c r="O1881" s="6">
        <f t="shared" si="174"/>
        <v>0.01</v>
      </c>
      <c r="P1881">
        <f t="shared" si="175"/>
        <v>1</v>
      </c>
      <c r="Q1881" t="str">
        <f t="shared" si="176"/>
        <v>technology</v>
      </c>
      <c r="R1881" t="str">
        <f t="shared" si="177"/>
        <v>web</v>
      </c>
      <c r="S1881" s="9">
        <f t="shared" si="178"/>
        <v>41927.067627314813</v>
      </c>
      <c r="T1881" s="8">
        <f t="shared" si="179"/>
        <v>41957.109293981484</v>
      </c>
    </row>
    <row r="1882" spans="1:20" ht="43.2">
      <c r="A1882">
        <v>2385</v>
      </c>
      <c r="B1882" s="3" t="s">
        <v>2386</v>
      </c>
      <c r="C1882" s="3" t="s">
        <v>6495</v>
      </c>
      <c r="D1882">
        <v>65000</v>
      </c>
      <c r="E1882">
        <v>788</v>
      </c>
      <c r="F1882" t="s">
        <v>8220</v>
      </c>
      <c r="G1882" t="s">
        <v>8224</v>
      </c>
      <c r="H1882" t="s">
        <v>8246</v>
      </c>
      <c r="I1882">
        <v>1438793432</v>
      </c>
      <c r="J1882">
        <v>1436201432</v>
      </c>
      <c r="K1882" t="b">
        <v>0</v>
      </c>
      <c r="L1882">
        <v>7</v>
      </c>
      <c r="M1882" t="b">
        <v>0</v>
      </c>
      <c r="N1882" t="s">
        <v>8272</v>
      </c>
      <c r="O1882" s="6">
        <f t="shared" si="174"/>
        <v>0.01</v>
      </c>
      <c r="P1882">
        <f t="shared" si="175"/>
        <v>112.57</v>
      </c>
      <c r="Q1882" t="str">
        <f t="shared" si="176"/>
        <v>technology</v>
      </c>
      <c r="R1882" t="str">
        <f t="shared" si="177"/>
        <v>web</v>
      </c>
      <c r="S1882" s="9">
        <f t="shared" si="178"/>
        <v>42191.70175925926</v>
      </c>
      <c r="T1882" s="8">
        <f t="shared" si="179"/>
        <v>42221.70175925926</v>
      </c>
    </row>
    <row r="1883" spans="1:20" ht="43.2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8">
        <f t="shared" si="179"/>
        <v>42073.110983796301</v>
      </c>
    </row>
    <row r="1884" spans="1:20" ht="43.2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8">
        <f t="shared" si="179"/>
        <v>41100.991666666669</v>
      </c>
    </row>
    <row r="1885" spans="1:20" ht="43.2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8">
        <f t="shared" si="179"/>
        <v>41007.906342592592</v>
      </c>
    </row>
    <row r="1886" spans="1:20" ht="43.2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8">
        <f t="shared" si="179"/>
        <v>41240.5</v>
      </c>
    </row>
    <row r="1887" spans="1:20" ht="43.2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1.1599999999999999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8">
        <f t="shared" si="179"/>
        <v>41131.916666666664</v>
      </c>
    </row>
    <row r="1888" spans="1:20" ht="43.2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8">
        <f t="shared" si="179"/>
        <v>41955.94835648148</v>
      </c>
    </row>
    <row r="1889" spans="1:20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1.1100000000000001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8">
        <f t="shared" si="179"/>
        <v>42341.895833333328</v>
      </c>
    </row>
    <row r="1890" spans="1:20" ht="57.6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8">
        <f t="shared" si="179"/>
        <v>40330.207638888889</v>
      </c>
    </row>
    <row r="1891" spans="1:20" ht="43.2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8">
        <f t="shared" si="179"/>
        <v>41344.751689814817</v>
      </c>
    </row>
    <row r="1892" spans="1:20" ht="43.2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8">
        <f t="shared" si="179"/>
        <v>41258.786203703705</v>
      </c>
    </row>
    <row r="1893" spans="1:20" ht="57.6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8">
        <f t="shared" si="179"/>
        <v>40381.25</v>
      </c>
    </row>
    <row r="1894" spans="1:20" ht="43.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8">
        <f t="shared" si="179"/>
        <v>40701.637511574074</v>
      </c>
    </row>
    <row r="1895" spans="1:20" ht="43.2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8">
        <f t="shared" si="179"/>
        <v>40649.165972222225</v>
      </c>
    </row>
    <row r="1896" spans="1:20" ht="28.8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1.1499999999999999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8">
        <f t="shared" si="179"/>
        <v>40951.90489583333</v>
      </c>
    </row>
    <row r="1897" spans="1:20" ht="57.6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8">
        <f t="shared" si="179"/>
        <v>42297.746782407412</v>
      </c>
    </row>
    <row r="1898" spans="1:20" ht="43.2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8">
        <f t="shared" si="179"/>
        <v>41011.710243055553</v>
      </c>
    </row>
    <row r="1899" spans="1:20" ht="43.2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8">
        <f t="shared" si="179"/>
        <v>41702.875</v>
      </c>
    </row>
    <row r="1900" spans="1:20" ht="43.2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8">
        <f t="shared" si="179"/>
        <v>42401.75</v>
      </c>
    </row>
    <row r="1901" spans="1:20" ht="43.2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8">
        <f t="shared" si="179"/>
        <v>42088.90006944444</v>
      </c>
    </row>
    <row r="1902" spans="1:20" ht="57.6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1.0900000000000001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8">
        <f t="shared" si="179"/>
        <v>41188.415972222225</v>
      </c>
    </row>
    <row r="1903" spans="1:20" ht="43.2">
      <c r="A1903">
        <v>2387</v>
      </c>
      <c r="B1903" s="3" t="s">
        <v>2388</v>
      </c>
      <c r="C1903" s="3" t="s">
        <v>6497</v>
      </c>
      <c r="D1903">
        <v>150000</v>
      </c>
      <c r="E1903">
        <v>1026</v>
      </c>
      <c r="F1903" t="s">
        <v>8220</v>
      </c>
      <c r="G1903" t="s">
        <v>8224</v>
      </c>
      <c r="H1903" t="s">
        <v>8246</v>
      </c>
      <c r="I1903">
        <v>1469199740</v>
      </c>
      <c r="J1903">
        <v>1465311740</v>
      </c>
      <c r="K1903" t="b">
        <v>0</v>
      </c>
      <c r="L1903">
        <v>3</v>
      </c>
      <c r="M1903" t="b">
        <v>0</v>
      </c>
      <c r="N1903" t="s">
        <v>8272</v>
      </c>
      <c r="O1903" s="6">
        <f t="shared" si="174"/>
        <v>0.01</v>
      </c>
      <c r="P1903">
        <f t="shared" si="175"/>
        <v>342</v>
      </c>
      <c r="Q1903" t="str">
        <f t="shared" si="176"/>
        <v>technology</v>
      </c>
      <c r="R1903" t="str">
        <f t="shared" si="177"/>
        <v>web</v>
      </c>
      <c r="S1903" s="9">
        <f t="shared" si="178"/>
        <v>42528.626620370371</v>
      </c>
      <c r="T1903" s="8">
        <f t="shared" si="179"/>
        <v>42573.626620370371</v>
      </c>
    </row>
    <row r="1904" spans="1:20" ht="43.2">
      <c r="A1904">
        <v>2388</v>
      </c>
      <c r="B1904" s="3" t="s">
        <v>2389</v>
      </c>
      <c r="C1904" s="3" t="s">
        <v>6498</v>
      </c>
      <c r="D1904">
        <v>37000</v>
      </c>
      <c r="E1904">
        <v>463</v>
      </c>
      <c r="F1904" t="s">
        <v>8220</v>
      </c>
      <c r="G1904" t="s">
        <v>8224</v>
      </c>
      <c r="H1904" t="s">
        <v>8246</v>
      </c>
      <c r="I1904">
        <v>1421350140</v>
      </c>
      <c r="J1904">
        <v>1418761759</v>
      </c>
      <c r="K1904" t="b">
        <v>0</v>
      </c>
      <c r="L1904">
        <v>8</v>
      </c>
      <c r="M1904" t="b">
        <v>0</v>
      </c>
      <c r="N1904" t="s">
        <v>8272</v>
      </c>
      <c r="O1904" s="6">
        <f t="shared" si="174"/>
        <v>0.01</v>
      </c>
      <c r="P1904">
        <f t="shared" si="175"/>
        <v>57.88</v>
      </c>
      <c r="Q1904" t="str">
        <f t="shared" si="176"/>
        <v>technology</v>
      </c>
      <c r="R1904" t="str">
        <f t="shared" si="177"/>
        <v>web</v>
      </c>
      <c r="S1904" s="9">
        <f t="shared" si="178"/>
        <v>41989.853692129633</v>
      </c>
      <c r="T1904" s="8">
        <f t="shared" si="179"/>
        <v>42019.811805555553</v>
      </c>
    </row>
    <row r="1905" spans="1:20" ht="43.2">
      <c r="A1905">
        <v>2401</v>
      </c>
      <c r="B1905" s="3" t="s">
        <v>2402</v>
      </c>
      <c r="C1905" s="3" t="s">
        <v>6511</v>
      </c>
      <c r="D1905">
        <v>28000</v>
      </c>
      <c r="E1905">
        <v>201</v>
      </c>
      <c r="F1905" t="s">
        <v>8221</v>
      </c>
      <c r="G1905" t="s">
        <v>8224</v>
      </c>
      <c r="H1905" t="s">
        <v>8246</v>
      </c>
      <c r="I1905">
        <v>1457207096</v>
      </c>
      <c r="J1905">
        <v>1452023096</v>
      </c>
      <c r="K1905" t="b">
        <v>0</v>
      </c>
      <c r="L1905">
        <v>9</v>
      </c>
      <c r="M1905" t="b">
        <v>0</v>
      </c>
      <c r="N1905" t="s">
        <v>8284</v>
      </c>
      <c r="O1905" s="6">
        <f t="shared" si="174"/>
        <v>0.01</v>
      </c>
      <c r="P1905">
        <f t="shared" si="175"/>
        <v>22.33</v>
      </c>
      <c r="Q1905" t="str">
        <f t="shared" si="176"/>
        <v>food</v>
      </c>
      <c r="R1905" t="str">
        <f t="shared" si="177"/>
        <v>food trucks</v>
      </c>
      <c r="S1905" s="9">
        <f t="shared" si="178"/>
        <v>42374.822870370372</v>
      </c>
      <c r="T1905" s="8">
        <f t="shared" si="179"/>
        <v>42434.822870370372</v>
      </c>
    </row>
    <row r="1906" spans="1:20" ht="57.6">
      <c r="A1906">
        <v>2411</v>
      </c>
      <c r="B1906" s="3" t="s">
        <v>2412</v>
      </c>
      <c r="C1906" s="3" t="s">
        <v>6521</v>
      </c>
      <c r="D1906">
        <v>25000</v>
      </c>
      <c r="E1906">
        <v>151</v>
      </c>
      <c r="F1906" t="s">
        <v>8221</v>
      </c>
      <c r="G1906" t="s">
        <v>8224</v>
      </c>
      <c r="H1906" t="s">
        <v>8246</v>
      </c>
      <c r="I1906">
        <v>1440524082</v>
      </c>
      <c r="J1906">
        <v>1437932082</v>
      </c>
      <c r="K1906" t="b">
        <v>0</v>
      </c>
      <c r="L1906">
        <v>3</v>
      </c>
      <c r="M1906" t="b">
        <v>0</v>
      </c>
      <c r="N1906" t="s">
        <v>8284</v>
      </c>
      <c r="O1906" s="6">
        <f t="shared" si="174"/>
        <v>0.01</v>
      </c>
      <c r="P1906">
        <f t="shared" si="175"/>
        <v>50.33</v>
      </c>
      <c r="Q1906" t="str">
        <f t="shared" si="176"/>
        <v>food</v>
      </c>
      <c r="R1906" t="str">
        <f t="shared" si="177"/>
        <v>food trucks</v>
      </c>
      <c r="S1906" s="9">
        <f t="shared" si="178"/>
        <v>42211.732430555552</v>
      </c>
      <c r="T1906" s="8">
        <f t="shared" si="179"/>
        <v>42241.732430555552</v>
      </c>
    </row>
    <row r="1907" spans="1:20" ht="43.2">
      <c r="A1907">
        <v>2413</v>
      </c>
      <c r="B1907" s="3" t="s">
        <v>2414</v>
      </c>
      <c r="C1907" s="3" t="s">
        <v>6523</v>
      </c>
      <c r="D1907">
        <v>3000</v>
      </c>
      <c r="E1907">
        <v>25</v>
      </c>
      <c r="F1907" t="s">
        <v>8221</v>
      </c>
      <c r="G1907" t="s">
        <v>8224</v>
      </c>
      <c r="H1907" t="s">
        <v>8246</v>
      </c>
      <c r="I1907">
        <v>1401579000</v>
      </c>
      <c r="J1907">
        <v>1398911882</v>
      </c>
      <c r="K1907" t="b">
        <v>0</v>
      </c>
      <c r="L1907">
        <v>3</v>
      </c>
      <c r="M1907" t="b">
        <v>0</v>
      </c>
      <c r="N1907" t="s">
        <v>8284</v>
      </c>
      <c r="O1907" s="6">
        <f t="shared" si="174"/>
        <v>0.01</v>
      </c>
      <c r="P1907">
        <f t="shared" si="175"/>
        <v>8.33</v>
      </c>
      <c r="Q1907" t="str">
        <f t="shared" si="176"/>
        <v>food</v>
      </c>
      <c r="R1907" t="str">
        <f t="shared" si="177"/>
        <v>food trucks</v>
      </c>
      <c r="S1907" s="9">
        <f t="shared" si="178"/>
        <v>41760.10974537037</v>
      </c>
      <c r="T1907" s="8">
        <f t="shared" si="179"/>
        <v>41790.979166666664</v>
      </c>
    </row>
    <row r="1908" spans="1:20" ht="43.2">
      <c r="A1908">
        <v>2415</v>
      </c>
      <c r="B1908" s="3" t="s">
        <v>2416</v>
      </c>
      <c r="C1908" s="3" t="s">
        <v>6525</v>
      </c>
      <c r="D1908">
        <v>60000</v>
      </c>
      <c r="E1908">
        <v>335</v>
      </c>
      <c r="F1908" t="s">
        <v>8221</v>
      </c>
      <c r="G1908" t="s">
        <v>8224</v>
      </c>
      <c r="H1908" t="s">
        <v>8246</v>
      </c>
      <c r="I1908">
        <v>1468615346</v>
      </c>
      <c r="J1908">
        <v>1466023346</v>
      </c>
      <c r="K1908" t="b">
        <v>0</v>
      </c>
      <c r="L1908">
        <v>6</v>
      </c>
      <c r="M1908" t="b">
        <v>0</v>
      </c>
      <c r="N1908" t="s">
        <v>8284</v>
      </c>
      <c r="O1908" s="6">
        <f t="shared" si="174"/>
        <v>0.01</v>
      </c>
      <c r="P1908">
        <f t="shared" si="175"/>
        <v>55.83</v>
      </c>
      <c r="Q1908" t="str">
        <f t="shared" si="176"/>
        <v>food</v>
      </c>
      <c r="R1908" t="str">
        <f t="shared" si="177"/>
        <v>food trucks</v>
      </c>
      <c r="S1908" s="9">
        <f t="shared" si="178"/>
        <v>42536.862800925926</v>
      </c>
      <c r="T1908" s="8">
        <f t="shared" si="179"/>
        <v>42566.862800925926</v>
      </c>
    </row>
    <row r="1909" spans="1:20" ht="28.8">
      <c r="A1909">
        <v>2424</v>
      </c>
      <c r="B1909" s="3" t="s">
        <v>2425</v>
      </c>
      <c r="C1909" s="3" t="s">
        <v>6534</v>
      </c>
      <c r="D1909">
        <v>25000</v>
      </c>
      <c r="E1909">
        <v>310</v>
      </c>
      <c r="F1909" t="s">
        <v>8221</v>
      </c>
      <c r="G1909" t="s">
        <v>8224</v>
      </c>
      <c r="H1909" t="s">
        <v>8246</v>
      </c>
      <c r="I1909">
        <v>1414445108</v>
      </c>
      <c r="J1909">
        <v>1411853108</v>
      </c>
      <c r="K1909" t="b">
        <v>0</v>
      </c>
      <c r="L1909">
        <v>9</v>
      </c>
      <c r="M1909" t="b">
        <v>0</v>
      </c>
      <c r="N1909" t="s">
        <v>8284</v>
      </c>
      <c r="O1909" s="6">
        <f t="shared" si="174"/>
        <v>0.01</v>
      </c>
      <c r="P1909">
        <f t="shared" si="175"/>
        <v>34.44</v>
      </c>
      <c r="Q1909" t="str">
        <f t="shared" si="176"/>
        <v>food</v>
      </c>
      <c r="R1909" t="str">
        <f t="shared" si="177"/>
        <v>food trucks</v>
      </c>
      <c r="S1909" s="9">
        <f t="shared" si="178"/>
        <v>41909.892453703702</v>
      </c>
      <c r="T1909" s="8">
        <f t="shared" si="179"/>
        <v>41939.892453703702</v>
      </c>
    </row>
    <row r="1910" spans="1:20" ht="43.2">
      <c r="A1910">
        <v>2429</v>
      </c>
      <c r="B1910" s="3" t="s">
        <v>2430</v>
      </c>
      <c r="C1910" s="3" t="s">
        <v>6539</v>
      </c>
      <c r="D1910">
        <v>140000</v>
      </c>
      <c r="E1910">
        <v>2005</v>
      </c>
      <c r="F1910" t="s">
        <v>8221</v>
      </c>
      <c r="G1910" t="s">
        <v>8234</v>
      </c>
      <c r="H1910" t="s">
        <v>8254</v>
      </c>
      <c r="I1910">
        <v>1486313040</v>
      </c>
      <c r="J1910">
        <v>1483131966</v>
      </c>
      <c r="K1910" t="b">
        <v>0</v>
      </c>
      <c r="L1910">
        <v>4</v>
      </c>
      <c r="M1910" t="b">
        <v>0</v>
      </c>
      <c r="N1910" t="s">
        <v>8284</v>
      </c>
      <c r="O1910" s="6">
        <f t="shared" si="174"/>
        <v>0.01</v>
      </c>
      <c r="P1910">
        <f t="shared" si="175"/>
        <v>501.25</v>
      </c>
      <c r="Q1910" t="str">
        <f t="shared" si="176"/>
        <v>food</v>
      </c>
      <c r="R1910" t="str">
        <f t="shared" si="177"/>
        <v>food trucks</v>
      </c>
      <c r="S1910" s="9">
        <f t="shared" si="178"/>
        <v>42734.879236111112</v>
      </c>
      <c r="T1910" s="8">
        <f t="shared" si="179"/>
        <v>42771.697222222225</v>
      </c>
    </row>
    <row r="1911" spans="1:20" ht="57.6">
      <c r="A1911">
        <v>2430</v>
      </c>
      <c r="B1911" s="3" t="s">
        <v>2431</v>
      </c>
      <c r="C1911" s="3" t="s">
        <v>6540</v>
      </c>
      <c r="D1911">
        <v>3000</v>
      </c>
      <c r="E1911">
        <v>21</v>
      </c>
      <c r="F1911" t="s">
        <v>8221</v>
      </c>
      <c r="G1911" t="s">
        <v>8224</v>
      </c>
      <c r="H1911" t="s">
        <v>8246</v>
      </c>
      <c r="I1911">
        <v>1455246504</v>
      </c>
      <c r="J1911">
        <v>1452654504</v>
      </c>
      <c r="K1911" t="b">
        <v>0</v>
      </c>
      <c r="L1911">
        <v>2</v>
      </c>
      <c r="M1911" t="b">
        <v>0</v>
      </c>
      <c r="N1911" t="s">
        <v>8284</v>
      </c>
      <c r="O1911" s="6">
        <f t="shared" si="174"/>
        <v>0.01</v>
      </c>
      <c r="P1911">
        <f t="shared" si="175"/>
        <v>10.5</v>
      </c>
      <c r="Q1911" t="str">
        <f t="shared" si="176"/>
        <v>food</v>
      </c>
      <c r="R1911" t="str">
        <f t="shared" si="177"/>
        <v>food trucks</v>
      </c>
      <c r="S1911" s="9">
        <f t="shared" si="178"/>
        <v>42382.130833333329</v>
      </c>
      <c r="T1911" s="8">
        <f t="shared" si="179"/>
        <v>42412.130833333329</v>
      </c>
    </row>
    <row r="1912" spans="1:20" ht="43.2">
      <c r="A1912">
        <v>2506</v>
      </c>
      <c r="B1912" s="3" t="s">
        <v>2506</v>
      </c>
      <c r="C1912" s="3" t="s">
        <v>6616</v>
      </c>
      <c r="D1912">
        <v>5000</v>
      </c>
      <c r="E1912">
        <v>30</v>
      </c>
      <c r="F1912" t="s">
        <v>8221</v>
      </c>
      <c r="G1912" t="s">
        <v>8225</v>
      </c>
      <c r="H1912" t="s">
        <v>8247</v>
      </c>
      <c r="I1912">
        <v>1443906000</v>
      </c>
      <c r="J1912">
        <v>1441955269</v>
      </c>
      <c r="K1912" t="b">
        <v>0</v>
      </c>
      <c r="L1912">
        <v>2</v>
      </c>
      <c r="M1912" t="b">
        <v>0</v>
      </c>
      <c r="N1912" t="s">
        <v>8299</v>
      </c>
      <c r="O1912" s="6">
        <f t="shared" si="174"/>
        <v>0.01</v>
      </c>
      <c r="P1912">
        <f t="shared" si="175"/>
        <v>15</v>
      </c>
      <c r="Q1912" t="str">
        <f t="shared" si="176"/>
        <v>food</v>
      </c>
      <c r="R1912" t="str">
        <f t="shared" si="177"/>
        <v>restaurants</v>
      </c>
      <c r="S1912" s="9">
        <f t="shared" si="178"/>
        <v>42258.297094907408</v>
      </c>
      <c r="T1912" s="8">
        <f t="shared" si="179"/>
        <v>42280.875</v>
      </c>
    </row>
    <row r="1913" spans="1:20" ht="43.2">
      <c r="A1913">
        <v>2509</v>
      </c>
      <c r="B1913" s="3" t="s">
        <v>2509</v>
      </c>
      <c r="C1913" s="3" t="s">
        <v>6619</v>
      </c>
      <c r="D1913">
        <v>95000</v>
      </c>
      <c r="E1913">
        <v>1000</v>
      </c>
      <c r="F1913" t="s">
        <v>8221</v>
      </c>
      <c r="G1913" t="s">
        <v>8225</v>
      </c>
      <c r="H1913" t="s">
        <v>8247</v>
      </c>
      <c r="I1913">
        <v>1429554349</v>
      </c>
      <c r="J1913">
        <v>1424719549</v>
      </c>
      <c r="K1913" t="b">
        <v>0</v>
      </c>
      <c r="L1913">
        <v>28</v>
      </c>
      <c r="M1913" t="b">
        <v>0</v>
      </c>
      <c r="N1913" t="s">
        <v>8299</v>
      </c>
      <c r="O1913" s="6">
        <f t="shared" si="174"/>
        <v>0.01</v>
      </c>
      <c r="P1913">
        <f t="shared" si="175"/>
        <v>35.71</v>
      </c>
      <c r="Q1913" t="str">
        <f t="shared" si="176"/>
        <v>food</v>
      </c>
      <c r="R1913" t="str">
        <f t="shared" si="177"/>
        <v>restaurants</v>
      </c>
      <c r="S1913" s="9">
        <f t="shared" si="178"/>
        <v>42058.809594907405</v>
      </c>
      <c r="T1913" s="8">
        <f t="shared" si="179"/>
        <v>42114.767928240741</v>
      </c>
    </row>
    <row r="1914" spans="1:20" ht="57.6">
      <c r="A1914">
        <v>2562</v>
      </c>
      <c r="B1914" s="3" t="s">
        <v>2562</v>
      </c>
      <c r="C1914" s="3" t="s">
        <v>6672</v>
      </c>
      <c r="D1914">
        <v>10000</v>
      </c>
      <c r="E1914">
        <v>75</v>
      </c>
      <c r="F1914" t="s">
        <v>8220</v>
      </c>
      <c r="G1914" t="s">
        <v>8236</v>
      </c>
      <c r="H1914" t="s">
        <v>8249</v>
      </c>
      <c r="I1914">
        <v>1476189339</v>
      </c>
      <c r="J1914">
        <v>1471005339</v>
      </c>
      <c r="K1914" t="b">
        <v>0</v>
      </c>
      <c r="L1914">
        <v>3</v>
      </c>
      <c r="M1914" t="b">
        <v>0</v>
      </c>
      <c r="N1914" t="s">
        <v>8284</v>
      </c>
      <c r="O1914" s="6">
        <f t="shared" ref="O1914:O1977" si="180">ROUND((E1914/D1914),2)</f>
        <v>0.01</v>
      </c>
      <c r="P1914">
        <f t="shared" ref="P1914:P1977" si="181">IF(L1914&gt;0,ROUND(E1914/L1914,2),0)</f>
        <v>25</v>
      </c>
      <c r="Q1914" t="str">
        <f t="shared" ref="Q1914:Q1977" si="182">LEFT(N1914, SEARCH("/",N1914,1)-1)</f>
        <v>food</v>
      </c>
      <c r="R1914" t="str">
        <f t="shared" ref="R1914:R1977" si="183">RIGHT(N1914,LEN(N1914)-SEARCH("/",N1914,1))</f>
        <v>food trucks</v>
      </c>
      <c r="S1914" s="9">
        <f t="shared" ref="S1914:S1977" si="184">(J1914/86400)+DATE(1970,1,1)</f>
        <v>42594.524756944447</v>
      </c>
      <c r="T1914" s="8">
        <f t="shared" ref="T1914:T1977" si="185">(I1914/86400)+DATE(1970,1,1)</f>
        <v>42654.524756944447</v>
      </c>
    </row>
    <row r="1915" spans="1:20" ht="43.2">
      <c r="A1915">
        <v>2565</v>
      </c>
      <c r="B1915" s="3" t="s">
        <v>2565</v>
      </c>
      <c r="C1915" s="3" t="s">
        <v>6675</v>
      </c>
      <c r="D1915">
        <v>10000</v>
      </c>
      <c r="E1915">
        <v>100</v>
      </c>
      <c r="F1915" t="s">
        <v>8220</v>
      </c>
      <c r="G1915" t="s">
        <v>8224</v>
      </c>
      <c r="H1915" t="s">
        <v>8246</v>
      </c>
      <c r="I1915">
        <v>1462827000</v>
      </c>
      <c r="J1915">
        <v>1457710589</v>
      </c>
      <c r="K1915" t="b">
        <v>0</v>
      </c>
      <c r="L1915">
        <v>1</v>
      </c>
      <c r="M1915" t="b">
        <v>0</v>
      </c>
      <c r="N1915" t="s">
        <v>8284</v>
      </c>
      <c r="O1915" s="6">
        <f t="shared" si="180"/>
        <v>0.01</v>
      </c>
      <c r="P1915">
        <f t="shared" si="181"/>
        <v>100</v>
      </c>
      <c r="Q1915" t="str">
        <f t="shared" si="182"/>
        <v>food</v>
      </c>
      <c r="R1915" t="str">
        <f t="shared" si="183"/>
        <v>food trucks</v>
      </c>
      <c r="S1915" s="9">
        <f t="shared" si="184"/>
        <v>42440.650335648148</v>
      </c>
      <c r="T1915" s="8">
        <f t="shared" si="185"/>
        <v>42499.868055555555</v>
      </c>
    </row>
    <row r="1916" spans="1:20" ht="43.2">
      <c r="A1916">
        <v>2568</v>
      </c>
      <c r="B1916" s="3" t="s">
        <v>2568</v>
      </c>
      <c r="C1916" s="3" t="s">
        <v>6678</v>
      </c>
      <c r="D1916">
        <v>10000</v>
      </c>
      <c r="E1916">
        <v>50</v>
      </c>
      <c r="F1916" t="s">
        <v>8220</v>
      </c>
      <c r="G1916" t="s">
        <v>8225</v>
      </c>
      <c r="H1916" t="s">
        <v>8247</v>
      </c>
      <c r="I1916">
        <v>1472745594</v>
      </c>
      <c r="J1916">
        <v>1470153594</v>
      </c>
      <c r="K1916" t="b">
        <v>0</v>
      </c>
      <c r="L1916">
        <v>1</v>
      </c>
      <c r="M1916" t="b">
        <v>0</v>
      </c>
      <c r="N1916" t="s">
        <v>8284</v>
      </c>
      <c r="O1916" s="6">
        <f t="shared" si="180"/>
        <v>0.01</v>
      </c>
      <c r="P1916">
        <f t="shared" si="181"/>
        <v>50</v>
      </c>
      <c r="Q1916" t="str">
        <f t="shared" si="182"/>
        <v>food</v>
      </c>
      <c r="R1916" t="str">
        <f t="shared" si="183"/>
        <v>food trucks</v>
      </c>
      <c r="S1916" s="9">
        <f t="shared" si="184"/>
        <v>42584.666597222225</v>
      </c>
      <c r="T1916" s="8">
        <f t="shared" si="185"/>
        <v>42614.666597222225</v>
      </c>
    </row>
    <row r="1917" spans="1:20" ht="43.2">
      <c r="A1917">
        <v>2570</v>
      </c>
      <c r="B1917" s="3" t="s">
        <v>2570</v>
      </c>
      <c r="C1917" s="3" t="s">
        <v>6680</v>
      </c>
      <c r="D1917">
        <v>7000</v>
      </c>
      <c r="E1917">
        <v>59</v>
      </c>
      <c r="F1917" t="s">
        <v>8220</v>
      </c>
      <c r="G1917" t="s">
        <v>8224</v>
      </c>
      <c r="H1917" t="s">
        <v>8246</v>
      </c>
      <c r="I1917">
        <v>1486590035</v>
      </c>
      <c r="J1917">
        <v>1483998035</v>
      </c>
      <c r="K1917" t="b">
        <v>0</v>
      </c>
      <c r="L1917">
        <v>2</v>
      </c>
      <c r="M1917" t="b">
        <v>0</v>
      </c>
      <c r="N1917" t="s">
        <v>8284</v>
      </c>
      <c r="O1917" s="6">
        <f t="shared" si="180"/>
        <v>0.01</v>
      </c>
      <c r="P1917">
        <f t="shared" si="181"/>
        <v>29.5</v>
      </c>
      <c r="Q1917" t="str">
        <f t="shared" si="182"/>
        <v>food</v>
      </c>
      <c r="R1917" t="str">
        <f t="shared" si="183"/>
        <v>food trucks</v>
      </c>
      <c r="S1917" s="9">
        <f t="shared" si="184"/>
        <v>42744.903182870374</v>
      </c>
      <c r="T1917" s="8">
        <f t="shared" si="185"/>
        <v>42774.903182870374</v>
      </c>
    </row>
    <row r="1918" spans="1:20" ht="43.2">
      <c r="A1918">
        <v>2580</v>
      </c>
      <c r="B1918" s="3" t="s">
        <v>2580</v>
      </c>
      <c r="C1918" s="3" t="s">
        <v>6690</v>
      </c>
      <c r="D1918">
        <v>8500</v>
      </c>
      <c r="E1918">
        <v>51</v>
      </c>
      <c r="F1918" t="s">
        <v>8220</v>
      </c>
      <c r="G1918" t="s">
        <v>8224</v>
      </c>
      <c r="H1918" t="s">
        <v>8246</v>
      </c>
      <c r="I1918">
        <v>1431745200</v>
      </c>
      <c r="J1918">
        <v>1429170603</v>
      </c>
      <c r="K1918" t="b">
        <v>0</v>
      </c>
      <c r="L1918">
        <v>2</v>
      </c>
      <c r="M1918" t="b">
        <v>0</v>
      </c>
      <c r="N1918" t="s">
        <v>8284</v>
      </c>
      <c r="O1918" s="6">
        <f t="shared" si="180"/>
        <v>0.01</v>
      </c>
      <c r="P1918">
        <f t="shared" si="181"/>
        <v>25.5</v>
      </c>
      <c r="Q1918" t="str">
        <f t="shared" si="182"/>
        <v>food</v>
      </c>
      <c r="R1918" t="str">
        <f t="shared" si="183"/>
        <v>food trucks</v>
      </c>
      <c r="S1918" s="9">
        <f t="shared" si="184"/>
        <v>42110.326423611114</v>
      </c>
      <c r="T1918" s="8">
        <f t="shared" si="185"/>
        <v>42140.125</v>
      </c>
    </row>
    <row r="1919" spans="1:20" ht="43.2">
      <c r="A1919">
        <v>2583</v>
      </c>
      <c r="B1919" s="3" t="s">
        <v>2583</v>
      </c>
      <c r="C1919" s="3" t="s">
        <v>6693</v>
      </c>
      <c r="D1919">
        <v>1000</v>
      </c>
      <c r="E1919">
        <v>5</v>
      </c>
      <c r="F1919" t="s">
        <v>8221</v>
      </c>
      <c r="G1919" t="s">
        <v>8224</v>
      </c>
      <c r="H1919" t="s">
        <v>8246</v>
      </c>
      <c r="I1919">
        <v>1426526880</v>
      </c>
      <c r="J1919">
        <v>1421346480</v>
      </c>
      <c r="K1919" t="b">
        <v>0</v>
      </c>
      <c r="L1919">
        <v>5</v>
      </c>
      <c r="M1919" t="b">
        <v>0</v>
      </c>
      <c r="N1919" t="s">
        <v>8284</v>
      </c>
      <c r="O1919" s="6">
        <f t="shared" si="180"/>
        <v>0.01</v>
      </c>
      <c r="P1919">
        <f t="shared" si="181"/>
        <v>1</v>
      </c>
      <c r="Q1919" t="str">
        <f t="shared" si="182"/>
        <v>food</v>
      </c>
      <c r="R1919" t="str">
        <f t="shared" si="183"/>
        <v>food trucks</v>
      </c>
      <c r="S1919" s="9">
        <f t="shared" si="184"/>
        <v>42019.76944444445</v>
      </c>
      <c r="T1919" s="8">
        <f t="shared" si="185"/>
        <v>42079.727777777778</v>
      </c>
    </row>
    <row r="1920" spans="1:20" ht="28.8">
      <c r="A1920">
        <v>2599</v>
      </c>
      <c r="B1920" s="3" t="s">
        <v>2599</v>
      </c>
      <c r="C1920" s="3" t="s">
        <v>6709</v>
      </c>
      <c r="D1920">
        <v>9041</v>
      </c>
      <c r="E1920">
        <v>90</v>
      </c>
      <c r="F1920" t="s">
        <v>8221</v>
      </c>
      <c r="G1920" t="s">
        <v>8224</v>
      </c>
      <c r="H1920" t="s">
        <v>8246</v>
      </c>
      <c r="I1920">
        <v>1407089147</v>
      </c>
      <c r="J1920">
        <v>1403201147</v>
      </c>
      <c r="K1920" t="b">
        <v>0</v>
      </c>
      <c r="L1920">
        <v>5</v>
      </c>
      <c r="M1920" t="b">
        <v>0</v>
      </c>
      <c r="N1920" t="s">
        <v>8284</v>
      </c>
      <c r="O1920" s="6">
        <f t="shared" si="180"/>
        <v>0.01</v>
      </c>
      <c r="P1920">
        <f t="shared" si="181"/>
        <v>18</v>
      </c>
      <c r="Q1920" t="str">
        <f t="shared" si="182"/>
        <v>food</v>
      </c>
      <c r="R1920" t="str">
        <f t="shared" si="183"/>
        <v>food trucks</v>
      </c>
      <c r="S1920" s="9">
        <f t="shared" si="184"/>
        <v>41809.754016203704</v>
      </c>
      <c r="T1920" s="8">
        <f t="shared" si="185"/>
        <v>41854.754016203704</v>
      </c>
    </row>
    <row r="1921" spans="1:20" ht="28.8">
      <c r="A1921">
        <v>2641</v>
      </c>
      <c r="B1921" s="3" t="s">
        <v>2641</v>
      </c>
      <c r="C1921" s="3" t="s">
        <v>6751</v>
      </c>
      <c r="D1921">
        <v>1500</v>
      </c>
      <c r="E1921">
        <v>15</v>
      </c>
      <c r="F1921" t="s">
        <v>8221</v>
      </c>
      <c r="G1921" t="s">
        <v>8224</v>
      </c>
      <c r="H1921" t="s">
        <v>8246</v>
      </c>
      <c r="I1921">
        <v>1410811740</v>
      </c>
      <c r="J1921">
        <v>1409341863</v>
      </c>
      <c r="K1921" t="b">
        <v>0</v>
      </c>
      <c r="L1921">
        <v>1</v>
      </c>
      <c r="M1921" t="b">
        <v>0</v>
      </c>
      <c r="N1921" t="s">
        <v>8301</v>
      </c>
      <c r="O1921" s="6">
        <f t="shared" si="180"/>
        <v>0.01</v>
      </c>
      <c r="P1921">
        <f t="shared" si="181"/>
        <v>15</v>
      </c>
      <c r="Q1921" t="str">
        <f t="shared" si="182"/>
        <v>technology</v>
      </c>
      <c r="R1921" t="str">
        <f t="shared" si="183"/>
        <v>space exploration</v>
      </c>
      <c r="S1921" s="9">
        <f t="shared" si="184"/>
        <v>41880.827118055553</v>
      </c>
      <c r="T1921" s="8">
        <f t="shared" si="185"/>
        <v>41897.839583333334</v>
      </c>
    </row>
    <row r="1922" spans="1:20" ht="43.2">
      <c r="A1922">
        <v>2647</v>
      </c>
      <c r="B1922" s="3" t="s">
        <v>2647</v>
      </c>
      <c r="C1922" s="3" t="s">
        <v>6757</v>
      </c>
      <c r="D1922">
        <v>2500</v>
      </c>
      <c r="E1922">
        <v>36</v>
      </c>
      <c r="F1922" t="s">
        <v>8220</v>
      </c>
      <c r="G1922" t="s">
        <v>8229</v>
      </c>
      <c r="H1922" t="s">
        <v>8251</v>
      </c>
      <c r="I1922">
        <v>1439533019</v>
      </c>
      <c r="J1922">
        <v>1436941019</v>
      </c>
      <c r="K1922" t="b">
        <v>0</v>
      </c>
      <c r="L1922">
        <v>3</v>
      </c>
      <c r="M1922" t="b">
        <v>0</v>
      </c>
      <c r="N1922" t="s">
        <v>8301</v>
      </c>
      <c r="O1922" s="6">
        <f t="shared" si="180"/>
        <v>0.01</v>
      </c>
      <c r="P1922">
        <f t="shared" si="181"/>
        <v>12</v>
      </c>
      <c r="Q1922" t="str">
        <f t="shared" si="182"/>
        <v>technology</v>
      </c>
      <c r="R1922" t="str">
        <f t="shared" si="183"/>
        <v>space exploration</v>
      </c>
      <c r="S1922" s="9">
        <f t="shared" si="184"/>
        <v>42200.261793981481</v>
      </c>
      <c r="T1922" s="8">
        <f t="shared" si="185"/>
        <v>42230.261793981481</v>
      </c>
    </row>
    <row r="1923" spans="1:20" ht="28.8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1.37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si="184"/>
        <v>41074.221562500003</v>
      </c>
      <c r="T1923" s="8">
        <f t="shared" si="185"/>
        <v>41104.221562500003</v>
      </c>
    </row>
    <row r="1924" spans="1:20" ht="43.2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1.1599999999999999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8">
        <f t="shared" si="185"/>
        <v>41620.255868055552</v>
      </c>
    </row>
    <row r="1925" spans="1:20" ht="43.2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8">
        <f t="shared" si="185"/>
        <v>40813.207638888889</v>
      </c>
    </row>
    <row r="1926" spans="1:20" ht="57.6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1.1399999999999999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8">
        <f t="shared" si="185"/>
        <v>41654.814583333333</v>
      </c>
    </row>
    <row r="1927" spans="1:20" ht="43.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1.1000000000000001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8">
        <f t="shared" si="185"/>
        <v>41558</v>
      </c>
    </row>
    <row r="1928" spans="1:20" ht="57.6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8">
        <f t="shared" si="185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8">
        <f t="shared" si="185"/>
        <v>40976.207638888889</v>
      </c>
    </row>
    <row r="1930" spans="1:20" ht="28.8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8">
        <f t="shared" si="185"/>
        <v>41401.6480787037</v>
      </c>
    </row>
    <row r="1931" spans="1:20" ht="43.2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8">
        <f t="shared" si="185"/>
        <v>40729.021597222221</v>
      </c>
    </row>
    <row r="1932" spans="1:20" ht="28.8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8">
        <f t="shared" si="185"/>
        <v>41462.558819444443</v>
      </c>
    </row>
    <row r="1933" spans="1:20" ht="43.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8">
        <f t="shared" si="185"/>
        <v>41051.145833333336</v>
      </c>
    </row>
    <row r="1934" spans="1:20" ht="57.6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8">
        <f t="shared" si="185"/>
        <v>40932.809872685189</v>
      </c>
    </row>
    <row r="1935" spans="1:20" ht="43.2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8">
        <f t="shared" si="185"/>
        <v>41909.130868055552</v>
      </c>
    </row>
    <row r="1936" spans="1:20" ht="43.2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8">
        <f t="shared" si="185"/>
        <v>40902.208333333336</v>
      </c>
    </row>
    <row r="1937" spans="1:20" ht="43.2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8">
        <f t="shared" si="185"/>
        <v>41811.207638888889</v>
      </c>
    </row>
    <row r="1938" spans="1:20" ht="43.2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8">
        <f t="shared" si="185"/>
        <v>40883.249305555553</v>
      </c>
    </row>
    <row r="1939" spans="1:20" ht="43.2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8">
        <f t="shared" si="185"/>
        <v>41075.165972222225</v>
      </c>
    </row>
    <row r="1940" spans="1:20" ht="43.2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1.1599999999999999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8">
        <f t="shared" si="185"/>
        <v>41457.208333333336</v>
      </c>
    </row>
    <row r="1941" spans="1:20" ht="57.6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1.1100000000000001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8">
        <f t="shared" si="185"/>
        <v>41343.943379629629</v>
      </c>
    </row>
    <row r="1942" spans="1:20" ht="43.2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8">
        <f t="shared" si="185"/>
        <v>40709.165972222225</v>
      </c>
    </row>
    <row r="1943" spans="1:20" ht="43.2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8">
        <f t="shared" si="185"/>
        <v>41774.290868055556</v>
      </c>
    </row>
    <row r="1944" spans="1:20" ht="43.2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8">
        <f t="shared" si="185"/>
        <v>40728.828009259261</v>
      </c>
    </row>
    <row r="1945" spans="1:20" ht="43.2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8">
        <f t="shared" si="185"/>
        <v>42593.269861111112</v>
      </c>
    </row>
    <row r="1946" spans="1:20" ht="43.2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8">
        <f t="shared" si="185"/>
        <v>41760.584374999999</v>
      </c>
    </row>
    <row r="1947" spans="1:20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8">
        <f t="shared" si="185"/>
        <v>42197.251828703702</v>
      </c>
    </row>
    <row r="1948" spans="1:20" ht="43.2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1.5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8">
        <f t="shared" si="185"/>
        <v>41749.108344907407</v>
      </c>
    </row>
    <row r="1949" spans="1:20" ht="57.6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8">
        <f t="shared" si="185"/>
        <v>40140.249305555553</v>
      </c>
    </row>
    <row r="1950" spans="1:20" ht="28.8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8">
        <f t="shared" si="185"/>
        <v>42527.709722222222</v>
      </c>
    </row>
    <row r="1951" spans="1:20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8">
        <f t="shared" si="185"/>
        <v>41830.423043981486</v>
      </c>
    </row>
    <row r="1952" spans="1:20" ht="43.2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2.0099999999999998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8">
        <f t="shared" si="185"/>
        <v>40655.181400462963</v>
      </c>
    </row>
    <row r="1953" spans="1:20" ht="43.2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8">
        <f t="shared" si="185"/>
        <v>42681.462233796294</v>
      </c>
    </row>
    <row r="1954" spans="1:20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8">
        <f t="shared" si="185"/>
        <v>41563.60665509259</v>
      </c>
    </row>
    <row r="1955" spans="1:20" ht="43.2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2.2599999999999998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8">
        <f t="shared" si="185"/>
        <v>40970.125</v>
      </c>
    </row>
    <row r="1956" spans="1:20" ht="28.8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8">
        <f t="shared" si="185"/>
        <v>42441.208333333328</v>
      </c>
    </row>
    <row r="1957" spans="1:20" ht="43.2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8">
        <f t="shared" si="185"/>
        <v>41052.791666666664</v>
      </c>
    </row>
    <row r="1958" spans="1:20" ht="43.2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8">
        <f t="shared" si="185"/>
        <v>42112.882002314815</v>
      </c>
    </row>
    <row r="1959" spans="1:20" ht="28.8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8">
        <f t="shared" si="185"/>
        <v>41209.098530092597</v>
      </c>
    </row>
    <row r="1960" spans="1:20" ht="43.2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8">
        <f t="shared" si="185"/>
        <v>41356.94630787037</v>
      </c>
    </row>
    <row r="1961" spans="1:20" ht="57.6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8">
        <f t="shared" si="185"/>
        <v>41913</v>
      </c>
    </row>
    <row r="1962" spans="1:20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8">
        <f t="shared" si="185"/>
        <v>41994.362743055557</v>
      </c>
    </row>
    <row r="1963" spans="1:20" ht="43.2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8">
        <f t="shared" si="185"/>
        <v>41188.165972222225</v>
      </c>
    </row>
    <row r="1964" spans="1:20" ht="43.2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8">
        <f t="shared" si="185"/>
        <v>41772.780509259261</v>
      </c>
    </row>
    <row r="1965" spans="1:20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8">
        <f t="shared" si="185"/>
        <v>41898.429791666669</v>
      </c>
    </row>
    <row r="1966" spans="1:20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2.6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8">
        <f t="shared" si="185"/>
        <v>42482.272824074069</v>
      </c>
    </row>
    <row r="1967" spans="1:20" ht="43.2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8">
        <f t="shared" si="185"/>
        <v>40920.041666666664</v>
      </c>
    </row>
    <row r="1968" spans="1:20" ht="43.2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2.0699999999999998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8">
        <f t="shared" si="185"/>
        <v>41865.540486111109</v>
      </c>
    </row>
    <row r="1969" spans="1:20" ht="43.2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8">
        <f t="shared" si="185"/>
        <v>41760.663530092592</v>
      </c>
    </row>
    <row r="1970" spans="1:20" ht="28.8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8">
        <f t="shared" si="185"/>
        <v>42707.628645833334</v>
      </c>
    </row>
    <row r="1971" spans="1:20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8">
        <f t="shared" si="185"/>
        <v>42587.792453703703</v>
      </c>
    </row>
    <row r="1972" spans="1:20" ht="43.2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8">
        <f t="shared" si="185"/>
        <v>41384.151631944442</v>
      </c>
    </row>
    <row r="1973" spans="1:20" ht="43.2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8">
        <f t="shared" si="185"/>
        <v>41593.166666666664</v>
      </c>
    </row>
    <row r="1974" spans="1:20" ht="43.2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8">
        <f t="shared" si="185"/>
        <v>41231.053749999999</v>
      </c>
    </row>
    <row r="1975" spans="1:20" ht="43.2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8">
        <f t="shared" si="185"/>
        <v>42588.291666666672</v>
      </c>
    </row>
    <row r="1976" spans="1:20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8">
        <f t="shared" si="185"/>
        <v>41505.334131944444</v>
      </c>
    </row>
    <row r="1977" spans="1:20" ht="28.8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8">
        <f t="shared" si="185"/>
        <v>41343.755219907405</v>
      </c>
    </row>
    <row r="1978" spans="1:20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ref="O1978:O2041" si="186">ROUND((E1978/D1978),2)</f>
        <v>3.47</v>
      </c>
      <c r="P1978">
        <f t="shared" ref="P1978:P2041" si="187">IF(L1978&gt;0,ROUND(E1978/L1978,2),0)</f>
        <v>29.31</v>
      </c>
      <c r="Q1978" t="str">
        <f t="shared" ref="Q1978:Q2041" si="188">LEFT(N1978, SEARCH("/",N1978,1)-1)</f>
        <v>technology</v>
      </c>
      <c r="R1978" t="str">
        <f t="shared" ref="R1978:R2041" si="189">RIGHT(N1978,LEN(N1978)-SEARCH("/",N1978,1))</f>
        <v>hardware</v>
      </c>
      <c r="S1978" s="9">
        <f t="shared" ref="S1978:S2041" si="190">(J1978/86400)+DATE(1970,1,1)</f>
        <v>41438.899594907409</v>
      </c>
      <c r="T1978" s="8">
        <f t="shared" ref="T1978:T2041" si="191">(I1978/86400)+DATE(1970,1,1)</f>
        <v>41468.899594907409</v>
      </c>
    </row>
    <row r="1979" spans="1:20" ht="43.2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6"/>
        <v>4.0199999999999996</v>
      </c>
      <c r="P1979">
        <f t="shared" si="187"/>
        <v>245.02</v>
      </c>
      <c r="Q1979" t="str">
        <f t="shared" si="188"/>
        <v>technology</v>
      </c>
      <c r="R1979" t="str">
        <f t="shared" si="189"/>
        <v>hardware</v>
      </c>
      <c r="S1979" s="9">
        <f t="shared" si="190"/>
        <v>42311.216898148152</v>
      </c>
      <c r="T1979" s="8">
        <f t="shared" si="191"/>
        <v>42357.332638888889</v>
      </c>
    </row>
    <row r="1980" spans="1:20" ht="43.2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6"/>
        <v>10.27</v>
      </c>
      <c r="P1980">
        <f t="shared" si="187"/>
        <v>1323.25</v>
      </c>
      <c r="Q1980" t="str">
        <f t="shared" si="188"/>
        <v>technology</v>
      </c>
      <c r="R1980" t="str">
        <f t="shared" si="189"/>
        <v>hardware</v>
      </c>
      <c r="S1980" s="9">
        <f t="shared" si="190"/>
        <v>41039.225601851853</v>
      </c>
      <c r="T1980" s="8">
        <f t="shared" si="191"/>
        <v>41072.291666666664</v>
      </c>
    </row>
    <row r="1981" spans="1:20" ht="43.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6"/>
        <v>1.1499999999999999</v>
      </c>
      <c r="P1981">
        <f t="shared" si="187"/>
        <v>282.66000000000003</v>
      </c>
      <c r="Q1981" t="str">
        <f t="shared" si="188"/>
        <v>technology</v>
      </c>
      <c r="R1981" t="str">
        <f t="shared" si="189"/>
        <v>hardware</v>
      </c>
      <c r="S1981" s="9">
        <f t="shared" si="190"/>
        <v>42290.460023148145</v>
      </c>
      <c r="T1981" s="8">
        <f t="shared" si="191"/>
        <v>42327.207638888889</v>
      </c>
    </row>
    <row r="1982" spans="1:20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6"/>
        <v>3.55</v>
      </c>
      <c r="P1982">
        <f t="shared" si="187"/>
        <v>91.21</v>
      </c>
      <c r="Q1982" t="str">
        <f t="shared" si="188"/>
        <v>technology</v>
      </c>
      <c r="R1982" t="str">
        <f t="shared" si="189"/>
        <v>hardware</v>
      </c>
      <c r="S1982" s="9">
        <f t="shared" si="190"/>
        <v>42423.542384259257</v>
      </c>
      <c r="T1982" s="8">
        <f t="shared" si="191"/>
        <v>42463.500717592593</v>
      </c>
    </row>
    <row r="1983" spans="1:20" ht="57.6">
      <c r="A1983">
        <v>2648</v>
      </c>
      <c r="B1983" s="3" t="s">
        <v>2648</v>
      </c>
      <c r="C1983" s="3" t="s">
        <v>6758</v>
      </c>
      <c r="D1983">
        <v>12000</v>
      </c>
      <c r="E1983">
        <v>106</v>
      </c>
      <c r="F1983" t="s">
        <v>8220</v>
      </c>
      <c r="G1983" t="s">
        <v>8224</v>
      </c>
      <c r="H1983" t="s">
        <v>8246</v>
      </c>
      <c r="I1983">
        <v>1457543360</v>
      </c>
      <c r="J1983">
        <v>1454951360</v>
      </c>
      <c r="K1983" t="b">
        <v>0</v>
      </c>
      <c r="L1983">
        <v>6</v>
      </c>
      <c r="M1983" t="b">
        <v>0</v>
      </c>
      <c r="N1983" t="s">
        <v>8301</v>
      </c>
      <c r="O1983" s="6">
        <f t="shared" si="186"/>
        <v>0.01</v>
      </c>
      <c r="P1983">
        <f t="shared" si="187"/>
        <v>17.670000000000002</v>
      </c>
      <c r="Q1983" t="str">
        <f t="shared" si="188"/>
        <v>technology</v>
      </c>
      <c r="R1983" t="str">
        <f t="shared" si="189"/>
        <v>space exploration</v>
      </c>
      <c r="S1983" s="9">
        <f t="shared" si="190"/>
        <v>42408.714814814812</v>
      </c>
      <c r="T1983" s="8">
        <f t="shared" si="191"/>
        <v>42438.714814814812</v>
      </c>
    </row>
    <row r="1984" spans="1:20" ht="57.6">
      <c r="A1984">
        <v>2650</v>
      </c>
      <c r="B1984" s="3" t="s">
        <v>2650</v>
      </c>
      <c r="C1984" s="3" t="s">
        <v>6760</v>
      </c>
      <c r="D1984">
        <v>60000</v>
      </c>
      <c r="E1984">
        <v>358</v>
      </c>
      <c r="F1984" t="s">
        <v>8220</v>
      </c>
      <c r="G1984" t="s">
        <v>8224</v>
      </c>
      <c r="H1984" t="s">
        <v>8246</v>
      </c>
      <c r="I1984">
        <v>1482332343</v>
      </c>
      <c r="J1984">
        <v>1479740343</v>
      </c>
      <c r="K1984" t="b">
        <v>0</v>
      </c>
      <c r="L1984">
        <v>5</v>
      </c>
      <c r="M1984" t="b">
        <v>0</v>
      </c>
      <c r="N1984" t="s">
        <v>8301</v>
      </c>
      <c r="O1984" s="6">
        <f t="shared" si="186"/>
        <v>0.01</v>
      </c>
      <c r="P1984">
        <f t="shared" si="187"/>
        <v>71.599999999999994</v>
      </c>
      <c r="Q1984" t="str">
        <f t="shared" si="188"/>
        <v>technology</v>
      </c>
      <c r="R1984" t="str">
        <f t="shared" si="189"/>
        <v>space exploration</v>
      </c>
      <c r="S1984" s="9">
        <f t="shared" si="190"/>
        <v>42695.624340277776</v>
      </c>
      <c r="T1984" s="8">
        <f t="shared" si="191"/>
        <v>42725.624340277776</v>
      </c>
    </row>
    <row r="1985" spans="1:20" ht="43.2">
      <c r="A1985">
        <v>2652</v>
      </c>
      <c r="B1985" s="3" t="s">
        <v>2652</v>
      </c>
      <c r="C1985" s="3" t="s">
        <v>6762</v>
      </c>
      <c r="D1985">
        <v>100000</v>
      </c>
      <c r="E1985">
        <v>885</v>
      </c>
      <c r="F1985" t="s">
        <v>8220</v>
      </c>
      <c r="G1985" t="s">
        <v>8226</v>
      </c>
      <c r="H1985" t="s">
        <v>8248</v>
      </c>
      <c r="I1985">
        <v>1418183325</v>
      </c>
      <c r="J1985">
        <v>1415591325</v>
      </c>
      <c r="K1985" t="b">
        <v>0</v>
      </c>
      <c r="L1985">
        <v>11</v>
      </c>
      <c r="M1985" t="b">
        <v>0</v>
      </c>
      <c r="N1985" t="s">
        <v>8301</v>
      </c>
      <c r="O1985" s="6">
        <f t="shared" si="186"/>
        <v>0.01</v>
      </c>
      <c r="P1985">
        <f t="shared" si="187"/>
        <v>80.45</v>
      </c>
      <c r="Q1985" t="str">
        <f t="shared" si="188"/>
        <v>technology</v>
      </c>
      <c r="R1985" t="str">
        <f t="shared" si="189"/>
        <v>space exploration</v>
      </c>
      <c r="S1985" s="9">
        <f t="shared" si="190"/>
        <v>41953.158854166672</v>
      </c>
      <c r="T1985" s="8">
        <f t="shared" si="191"/>
        <v>41983.158854166672</v>
      </c>
    </row>
    <row r="1986" spans="1:20">
      <c r="A1986">
        <v>2680</v>
      </c>
      <c r="B1986" s="3" t="s">
        <v>2680</v>
      </c>
      <c r="C1986" s="3" t="s">
        <v>6790</v>
      </c>
      <c r="D1986">
        <v>32000</v>
      </c>
      <c r="E1986">
        <v>276</v>
      </c>
      <c r="F1986" t="s">
        <v>8221</v>
      </c>
      <c r="G1986" t="s">
        <v>8227</v>
      </c>
      <c r="H1986" t="s">
        <v>8249</v>
      </c>
      <c r="I1986">
        <v>1459915491</v>
      </c>
      <c r="J1986">
        <v>1457327091</v>
      </c>
      <c r="K1986" t="b">
        <v>0</v>
      </c>
      <c r="L1986">
        <v>4</v>
      </c>
      <c r="M1986" t="b">
        <v>0</v>
      </c>
      <c r="N1986" t="s">
        <v>8302</v>
      </c>
      <c r="O1986" s="6">
        <f t="shared" si="186"/>
        <v>0.01</v>
      </c>
      <c r="P1986">
        <f t="shared" si="187"/>
        <v>69</v>
      </c>
      <c r="Q1986" t="str">
        <f t="shared" si="188"/>
        <v>technology</v>
      </c>
      <c r="R1986" t="str">
        <f t="shared" si="189"/>
        <v>makerspaces</v>
      </c>
      <c r="S1986" s="9">
        <f t="shared" si="190"/>
        <v>42436.211701388893</v>
      </c>
      <c r="T1986" s="8">
        <f t="shared" si="191"/>
        <v>42466.170034722221</v>
      </c>
    </row>
    <row r="1987" spans="1:20" ht="43.2">
      <c r="A1987">
        <v>2681</v>
      </c>
      <c r="B1987" s="3" t="s">
        <v>2681</v>
      </c>
      <c r="C1987" s="3" t="s">
        <v>6791</v>
      </c>
      <c r="D1987">
        <v>8000</v>
      </c>
      <c r="E1987">
        <v>55</v>
      </c>
      <c r="F1987" t="s">
        <v>8221</v>
      </c>
      <c r="G1987" t="s">
        <v>8224</v>
      </c>
      <c r="H1987" t="s">
        <v>8246</v>
      </c>
      <c r="I1987">
        <v>1405027750</v>
      </c>
      <c r="J1987">
        <v>1402867750</v>
      </c>
      <c r="K1987" t="b">
        <v>0</v>
      </c>
      <c r="L1987">
        <v>2</v>
      </c>
      <c r="M1987" t="b">
        <v>0</v>
      </c>
      <c r="N1987" t="s">
        <v>8284</v>
      </c>
      <c r="O1987" s="6">
        <f t="shared" si="186"/>
        <v>0.01</v>
      </c>
      <c r="P1987">
        <f t="shared" si="187"/>
        <v>27.5</v>
      </c>
      <c r="Q1987" t="str">
        <f t="shared" si="188"/>
        <v>food</v>
      </c>
      <c r="R1987" t="str">
        <f t="shared" si="189"/>
        <v>food trucks</v>
      </c>
      <c r="S1987" s="9">
        <f t="shared" si="190"/>
        <v>41805.895254629628</v>
      </c>
      <c r="T1987" s="8">
        <f t="shared" si="191"/>
        <v>41830.895254629628</v>
      </c>
    </row>
    <row r="1988" spans="1:20" ht="43.2">
      <c r="A1988">
        <v>2684</v>
      </c>
      <c r="B1988" s="3" t="s">
        <v>2684</v>
      </c>
      <c r="C1988" s="3" t="s">
        <v>6794</v>
      </c>
      <c r="D1988">
        <v>70000</v>
      </c>
      <c r="E1988">
        <v>800</v>
      </c>
      <c r="F1988" t="s">
        <v>8221</v>
      </c>
      <c r="G1988" t="s">
        <v>8224</v>
      </c>
      <c r="H1988" t="s">
        <v>8246</v>
      </c>
      <c r="I1988">
        <v>1407621425</v>
      </c>
      <c r="J1988">
        <v>1404165425</v>
      </c>
      <c r="K1988" t="b">
        <v>0</v>
      </c>
      <c r="L1988">
        <v>4</v>
      </c>
      <c r="M1988" t="b">
        <v>0</v>
      </c>
      <c r="N1988" t="s">
        <v>8284</v>
      </c>
      <c r="O1988" s="6">
        <f t="shared" si="186"/>
        <v>0.01</v>
      </c>
      <c r="P1988">
        <f t="shared" si="187"/>
        <v>200</v>
      </c>
      <c r="Q1988" t="str">
        <f t="shared" si="188"/>
        <v>food</v>
      </c>
      <c r="R1988" t="str">
        <f t="shared" si="189"/>
        <v>food trucks</v>
      </c>
      <c r="S1988" s="9">
        <f t="shared" si="190"/>
        <v>41820.914641203708</v>
      </c>
      <c r="T1988" s="8">
        <f t="shared" si="191"/>
        <v>41860.914641203708</v>
      </c>
    </row>
    <row r="1989" spans="1:20" ht="43.2">
      <c r="A1989">
        <v>2692</v>
      </c>
      <c r="B1989" s="3" t="s">
        <v>2692</v>
      </c>
      <c r="C1989" s="3" t="s">
        <v>6802</v>
      </c>
      <c r="D1989">
        <v>3500</v>
      </c>
      <c r="E1989">
        <v>25</v>
      </c>
      <c r="F1989" t="s">
        <v>8221</v>
      </c>
      <c r="G1989" t="s">
        <v>8224</v>
      </c>
      <c r="H1989" t="s">
        <v>8246</v>
      </c>
      <c r="I1989">
        <v>1427266860</v>
      </c>
      <c r="J1989">
        <v>1424678460</v>
      </c>
      <c r="K1989" t="b">
        <v>0</v>
      </c>
      <c r="L1989">
        <v>1</v>
      </c>
      <c r="M1989" t="b">
        <v>0</v>
      </c>
      <c r="N1989" t="s">
        <v>8284</v>
      </c>
      <c r="O1989" s="6">
        <f t="shared" si="186"/>
        <v>0.01</v>
      </c>
      <c r="P1989">
        <f t="shared" si="187"/>
        <v>25</v>
      </c>
      <c r="Q1989" t="str">
        <f t="shared" si="188"/>
        <v>food</v>
      </c>
      <c r="R1989" t="str">
        <f t="shared" si="189"/>
        <v>food trucks</v>
      </c>
      <c r="S1989" s="9">
        <f t="shared" si="190"/>
        <v>42058.334027777775</v>
      </c>
      <c r="T1989" s="8">
        <f t="shared" si="191"/>
        <v>42088.292361111111</v>
      </c>
    </row>
    <row r="1990" spans="1:20" ht="43.2">
      <c r="A1990">
        <v>2693</v>
      </c>
      <c r="B1990" s="3" t="s">
        <v>2693</v>
      </c>
      <c r="C1990" s="3" t="s">
        <v>6803</v>
      </c>
      <c r="D1990">
        <v>5000</v>
      </c>
      <c r="E1990">
        <v>40</v>
      </c>
      <c r="F1990" t="s">
        <v>8221</v>
      </c>
      <c r="G1990" t="s">
        <v>8224</v>
      </c>
      <c r="H1990" t="s">
        <v>8246</v>
      </c>
      <c r="I1990">
        <v>1407899966</v>
      </c>
      <c r="J1990">
        <v>1405307966</v>
      </c>
      <c r="K1990" t="b">
        <v>0</v>
      </c>
      <c r="L1990">
        <v>3</v>
      </c>
      <c r="M1990" t="b">
        <v>0</v>
      </c>
      <c r="N1990" t="s">
        <v>8284</v>
      </c>
      <c r="O1990" s="6">
        <f t="shared" si="186"/>
        <v>0.01</v>
      </c>
      <c r="P1990">
        <f t="shared" si="187"/>
        <v>13.33</v>
      </c>
      <c r="Q1990" t="str">
        <f t="shared" si="188"/>
        <v>food</v>
      </c>
      <c r="R1990" t="str">
        <f t="shared" si="189"/>
        <v>food trucks</v>
      </c>
      <c r="S1990" s="9">
        <f t="shared" si="190"/>
        <v>41834.138495370367</v>
      </c>
      <c r="T1990" s="8">
        <f t="shared" si="191"/>
        <v>41864.138495370367</v>
      </c>
    </row>
    <row r="1991" spans="1:20" ht="43.2">
      <c r="A1991">
        <v>2700</v>
      </c>
      <c r="B1991" s="3" t="s">
        <v>2700</v>
      </c>
      <c r="C1991" s="3" t="s">
        <v>6810</v>
      </c>
      <c r="D1991">
        <v>9999</v>
      </c>
      <c r="E1991">
        <v>70</v>
      </c>
      <c r="F1991" t="s">
        <v>8221</v>
      </c>
      <c r="G1991" t="s">
        <v>8224</v>
      </c>
      <c r="H1991" t="s">
        <v>8246</v>
      </c>
      <c r="I1991">
        <v>1411073972</v>
      </c>
      <c r="J1991">
        <v>1408481972</v>
      </c>
      <c r="K1991" t="b">
        <v>0</v>
      </c>
      <c r="L1991">
        <v>4</v>
      </c>
      <c r="M1991" t="b">
        <v>0</v>
      </c>
      <c r="N1991" t="s">
        <v>8284</v>
      </c>
      <c r="O1991" s="6">
        <f t="shared" si="186"/>
        <v>0.01</v>
      </c>
      <c r="P1991">
        <f t="shared" si="187"/>
        <v>17.5</v>
      </c>
      <c r="Q1991" t="str">
        <f t="shared" si="188"/>
        <v>food</v>
      </c>
      <c r="R1991" t="str">
        <f t="shared" si="189"/>
        <v>food trucks</v>
      </c>
      <c r="S1991" s="9">
        <f t="shared" si="190"/>
        <v>41870.874675925923</v>
      </c>
      <c r="T1991" s="8">
        <f t="shared" si="191"/>
        <v>41900.874675925923</v>
      </c>
    </row>
    <row r="1992" spans="1:20" ht="43.2">
      <c r="A1992">
        <v>2748</v>
      </c>
      <c r="B1992" s="3" t="s">
        <v>2748</v>
      </c>
      <c r="C1992" s="3" t="s">
        <v>6858</v>
      </c>
      <c r="D1992">
        <v>5000</v>
      </c>
      <c r="E1992">
        <v>53</v>
      </c>
      <c r="F1992" t="s">
        <v>8221</v>
      </c>
      <c r="G1992" t="s">
        <v>8224</v>
      </c>
      <c r="H1992" t="s">
        <v>8246</v>
      </c>
      <c r="I1992">
        <v>1472835802</v>
      </c>
      <c r="J1992">
        <v>1470243802</v>
      </c>
      <c r="K1992" t="b">
        <v>0</v>
      </c>
      <c r="L1992">
        <v>4</v>
      </c>
      <c r="M1992" t="b">
        <v>0</v>
      </c>
      <c r="N1992" t="s">
        <v>8304</v>
      </c>
      <c r="O1992" s="6">
        <f t="shared" si="186"/>
        <v>0.01</v>
      </c>
      <c r="P1992">
        <f t="shared" si="187"/>
        <v>13.25</v>
      </c>
      <c r="Q1992" t="str">
        <f t="shared" si="188"/>
        <v>publishing</v>
      </c>
      <c r="R1992" t="str">
        <f t="shared" si="189"/>
        <v>children's books</v>
      </c>
      <c r="S1992" s="9">
        <f t="shared" si="190"/>
        <v>42585.7106712963</v>
      </c>
      <c r="T1992" s="8">
        <f t="shared" si="191"/>
        <v>42615.7106712963</v>
      </c>
    </row>
    <row r="1993" spans="1:20" ht="28.8">
      <c r="A1993">
        <v>2749</v>
      </c>
      <c r="B1993" s="3" t="s">
        <v>2749</v>
      </c>
      <c r="C1993" s="3" t="s">
        <v>6859</v>
      </c>
      <c r="D1993">
        <v>10000</v>
      </c>
      <c r="E1993">
        <v>110</v>
      </c>
      <c r="F1993" t="s">
        <v>8221</v>
      </c>
      <c r="G1993" t="s">
        <v>8224</v>
      </c>
      <c r="H1993" t="s">
        <v>8246</v>
      </c>
      <c r="I1993">
        <v>1428171037</v>
      </c>
      <c r="J1993">
        <v>1425582637</v>
      </c>
      <c r="K1993" t="b">
        <v>0</v>
      </c>
      <c r="L1993">
        <v>2</v>
      </c>
      <c r="M1993" t="b">
        <v>0</v>
      </c>
      <c r="N1993" t="s">
        <v>8304</v>
      </c>
      <c r="O1993" s="6">
        <f t="shared" si="186"/>
        <v>0.01</v>
      </c>
      <c r="P1993">
        <f t="shared" si="187"/>
        <v>55</v>
      </c>
      <c r="Q1993" t="str">
        <f t="shared" si="188"/>
        <v>publishing</v>
      </c>
      <c r="R1993" t="str">
        <f t="shared" si="189"/>
        <v>children's books</v>
      </c>
      <c r="S1993" s="9">
        <f t="shared" si="190"/>
        <v>42068.799039351856</v>
      </c>
      <c r="T1993" s="8">
        <f t="shared" si="191"/>
        <v>42098.757372685184</v>
      </c>
    </row>
    <row r="1994" spans="1:20" ht="28.8">
      <c r="A1994">
        <v>2757</v>
      </c>
      <c r="B1994" s="3" t="s">
        <v>2757</v>
      </c>
      <c r="C1994" s="3" t="s">
        <v>6867</v>
      </c>
      <c r="D1994">
        <v>1500</v>
      </c>
      <c r="E1994">
        <v>10</v>
      </c>
      <c r="F1994" t="s">
        <v>8221</v>
      </c>
      <c r="G1994" t="s">
        <v>8224</v>
      </c>
      <c r="H1994" t="s">
        <v>8246</v>
      </c>
      <c r="I1994">
        <v>1470498332</v>
      </c>
      <c r="J1994">
        <v>1469202332</v>
      </c>
      <c r="K1994" t="b">
        <v>0</v>
      </c>
      <c r="L1994">
        <v>2</v>
      </c>
      <c r="M1994" t="b">
        <v>0</v>
      </c>
      <c r="N1994" t="s">
        <v>8304</v>
      </c>
      <c r="O1994" s="6">
        <f t="shared" si="186"/>
        <v>0.01</v>
      </c>
      <c r="P1994">
        <f t="shared" si="187"/>
        <v>5</v>
      </c>
      <c r="Q1994" t="str">
        <f t="shared" si="188"/>
        <v>publishing</v>
      </c>
      <c r="R1994" t="str">
        <f t="shared" si="189"/>
        <v>children's books</v>
      </c>
      <c r="S1994" s="9">
        <f t="shared" si="190"/>
        <v>42573.65662037037</v>
      </c>
      <c r="T1994" s="8">
        <f t="shared" si="191"/>
        <v>42588.65662037037</v>
      </c>
    </row>
    <row r="1995" spans="1:20" ht="28.8">
      <c r="A1995">
        <v>2761</v>
      </c>
      <c r="B1995" s="3" t="s">
        <v>2761</v>
      </c>
      <c r="C1995" s="3" t="s">
        <v>6871</v>
      </c>
      <c r="D1995">
        <v>5000</v>
      </c>
      <c r="E1995">
        <v>36</v>
      </c>
      <c r="F1995" t="s">
        <v>8221</v>
      </c>
      <c r="G1995" t="s">
        <v>8224</v>
      </c>
      <c r="H1995" t="s">
        <v>8246</v>
      </c>
      <c r="I1995">
        <v>1357176693</v>
      </c>
      <c r="J1995">
        <v>1354584693</v>
      </c>
      <c r="K1995" t="b">
        <v>0</v>
      </c>
      <c r="L1995">
        <v>4</v>
      </c>
      <c r="M1995" t="b">
        <v>0</v>
      </c>
      <c r="N1995" t="s">
        <v>8304</v>
      </c>
      <c r="O1995" s="6">
        <f t="shared" si="186"/>
        <v>0.01</v>
      </c>
      <c r="P1995">
        <f t="shared" si="187"/>
        <v>9</v>
      </c>
      <c r="Q1995" t="str">
        <f t="shared" si="188"/>
        <v>publishing</v>
      </c>
      <c r="R1995" t="str">
        <f t="shared" si="189"/>
        <v>children's books</v>
      </c>
      <c r="S1995" s="9">
        <f t="shared" si="190"/>
        <v>41247.063576388886</v>
      </c>
      <c r="T1995" s="8">
        <f t="shared" si="191"/>
        <v>41277.063576388886</v>
      </c>
    </row>
    <row r="1996" spans="1:20" ht="43.2">
      <c r="A1996">
        <v>2762</v>
      </c>
      <c r="B1996" s="3" t="s">
        <v>2762</v>
      </c>
      <c r="C1996" s="3" t="s">
        <v>6872</v>
      </c>
      <c r="D1996">
        <v>3250</v>
      </c>
      <c r="E1996">
        <v>25</v>
      </c>
      <c r="F1996" t="s">
        <v>8221</v>
      </c>
      <c r="G1996" t="s">
        <v>8224</v>
      </c>
      <c r="H1996" t="s">
        <v>8246</v>
      </c>
      <c r="I1996">
        <v>1332114795</v>
      </c>
      <c r="J1996">
        <v>1326934395</v>
      </c>
      <c r="K1996" t="b">
        <v>0</v>
      </c>
      <c r="L1996">
        <v>1</v>
      </c>
      <c r="M1996" t="b">
        <v>0</v>
      </c>
      <c r="N1996" t="s">
        <v>8304</v>
      </c>
      <c r="O1996" s="6">
        <f t="shared" si="186"/>
        <v>0.01</v>
      </c>
      <c r="P1996">
        <f t="shared" si="187"/>
        <v>25</v>
      </c>
      <c r="Q1996" t="str">
        <f t="shared" si="188"/>
        <v>publishing</v>
      </c>
      <c r="R1996" t="str">
        <f t="shared" si="189"/>
        <v>children's books</v>
      </c>
      <c r="S1996" s="9">
        <f t="shared" si="190"/>
        <v>40927.036979166667</v>
      </c>
      <c r="T1996" s="8">
        <f t="shared" si="191"/>
        <v>40986.995312500003</v>
      </c>
    </row>
    <row r="1997" spans="1:20" ht="43.2">
      <c r="A1997">
        <v>2764</v>
      </c>
      <c r="B1997" s="3" t="s">
        <v>2764</v>
      </c>
      <c r="C1997" s="3" t="s">
        <v>6874</v>
      </c>
      <c r="D1997">
        <v>4000</v>
      </c>
      <c r="E1997">
        <v>45</v>
      </c>
      <c r="F1997" t="s">
        <v>8221</v>
      </c>
      <c r="G1997" t="s">
        <v>8224</v>
      </c>
      <c r="H1997" t="s">
        <v>8246</v>
      </c>
      <c r="I1997">
        <v>1338404400</v>
      </c>
      <c r="J1997">
        <v>1335855631</v>
      </c>
      <c r="K1997" t="b">
        <v>0</v>
      </c>
      <c r="L1997">
        <v>4</v>
      </c>
      <c r="M1997" t="b">
        <v>0</v>
      </c>
      <c r="N1997" t="s">
        <v>8304</v>
      </c>
      <c r="O1997" s="6">
        <f t="shared" si="186"/>
        <v>0.01</v>
      </c>
      <c r="P1997">
        <f t="shared" si="187"/>
        <v>11.25</v>
      </c>
      <c r="Q1997" t="str">
        <f t="shared" si="188"/>
        <v>publishing</v>
      </c>
      <c r="R1997" t="str">
        <f t="shared" si="189"/>
        <v>children's books</v>
      </c>
      <c r="S1997" s="9">
        <f t="shared" si="190"/>
        <v>41030.292025462964</v>
      </c>
      <c r="T1997" s="8">
        <f t="shared" si="191"/>
        <v>41059.791666666664</v>
      </c>
    </row>
    <row r="1998" spans="1:20" ht="43.2">
      <c r="A1998">
        <v>2767</v>
      </c>
      <c r="B1998" s="3" t="s">
        <v>2767</v>
      </c>
      <c r="C1998" s="3" t="s">
        <v>6877</v>
      </c>
      <c r="D1998">
        <v>4000</v>
      </c>
      <c r="E1998">
        <v>34</v>
      </c>
      <c r="F1998" t="s">
        <v>8221</v>
      </c>
      <c r="G1998" t="s">
        <v>8229</v>
      </c>
      <c r="H1998" t="s">
        <v>8251</v>
      </c>
      <c r="I1998">
        <v>1439766050</v>
      </c>
      <c r="J1998">
        <v>1434582050</v>
      </c>
      <c r="K1998" t="b">
        <v>0</v>
      </c>
      <c r="L1998">
        <v>3</v>
      </c>
      <c r="M1998" t="b">
        <v>0</v>
      </c>
      <c r="N1998" t="s">
        <v>8304</v>
      </c>
      <c r="O1998" s="6">
        <f t="shared" si="186"/>
        <v>0.01</v>
      </c>
      <c r="P1998">
        <f t="shared" si="187"/>
        <v>11.33</v>
      </c>
      <c r="Q1998" t="str">
        <f t="shared" si="188"/>
        <v>publishing</v>
      </c>
      <c r="R1998" t="str">
        <f t="shared" si="189"/>
        <v>children's books</v>
      </c>
      <c r="S1998" s="9">
        <f t="shared" si="190"/>
        <v>42172.958912037036</v>
      </c>
      <c r="T1998" s="8">
        <f t="shared" si="191"/>
        <v>42232.958912037036</v>
      </c>
    </row>
    <row r="1999" spans="1:20" ht="43.2">
      <c r="A1999">
        <v>2841</v>
      </c>
      <c r="B1999" s="3" t="s">
        <v>2841</v>
      </c>
      <c r="C1999" s="3" t="s">
        <v>6951</v>
      </c>
      <c r="D1999">
        <v>1000</v>
      </c>
      <c r="E1999">
        <v>10</v>
      </c>
      <c r="F1999" t="s">
        <v>8221</v>
      </c>
      <c r="G1999" t="s">
        <v>8225</v>
      </c>
      <c r="H1999" t="s">
        <v>8247</v>
      </c>
      <c r="I1999">
        <v>1450032297</v>
      </c>
      <c r="J1999">
        <v>1444844697</v>
      </c>
      <c r="K1999" t="b">
        <v>0</v>
      </c>
      <c r="L1999">
        <v>1</v>
      </c>
      <c r="M1999" t="b">
        <v>0</v>
      </c>
      <c r="N1999" t="s">
        <v>8271</v>
      </c>
      <c r="O1999" s="6">
        <f t="shared" si="186"/>
        <v>0.01</v>
      </c>
      <c r="P1999">
        <f t="shared" si="187"/>
        <v>10</v>
      </c>
      <c r="Q1999" t="str">
        <f t="shared" si="188"/>
        <v>theater</v>
      </c>
      <c r="R1999" t="str">
        <f t="shared" si="189"/>
        <v>plays</v>
      </c>
      <c r="S1999" s="9">
        <f t="shared" si="190"/>
        <v>42291.739548611113</v>
      </c>
      <c r="T1999" s="8">
        <f t="shared" si="191"/>
        <v>42351.781215277777</v>
      </c>
    </row>
    <row r="2000" spans="1:20" ht="43.2">
      <c r="A2000">
        <v>2849</v>
      </c>
      <c r="B2000" s="3" t="s">
        <v>2849</v>
      </c>
      <c r="C2000" s="3" t="s">
        <v>6959</v>
      </c>
      <c r="D2000">
        <v>500</v>
      </c>
      <c r="E2000">
        <v>5</v>
      </c>
      <c r="F2000" t="s">
        <v>8221</v>
      </c>
      <c r="G2000" t="s">
        <v>8225</v>
      </c>
      <c r="H2000" t="s">
        <v>8247</v>
      </c>
      <c r="I2000">
        <v>1461406600</v>
      </c>
      <c r="J2000">
        <v>1458814600</v>
      </c>
      <c r="K2000" t="b">
        <v>0</v>
      </c>
      <c r="L2000">
        <v>1</v>
      </c>
      <c r="M2000" t="b">
        <v>0</v>
      </c>
      <c r="N2000" t="s">
        <v>8271</v>
      </c>
      <c r="O2000" s="6">
        <f t="shared" si="186"/>
        <v>0.01</v>
      </c>
      <c r="P2000">
        <f t="shared" si="187"/>
        <v>5</v>
      </c>
      <c r="Q2000" t="str">
        <f t="shared" si="188"/>
        <v>theater</v>
      </c>
      <c r="R2000" t="str">
        <f t="shared" si="189"/>
        <v>plays</v>
      </c>
      <c r="S2000" s="9">
        <f t="shared" si="190"/>
        <v>42453.428240740745</v>
      </c>
      <c r="T2000" s="8">
        <f t="shared" si="191"/>
        <v>42483.428240740745</v>
      </c>
    </row>
    <row r="2001" spans="1:20" ht="43.2">
      <c r="A2001">
        <v>2866</v>
      </c>
      <c r="B2001" s="3" t="s">
        <v>2866</v>
      </c>
      <c r="C2001" s="3" t="s">
        <v>6976</v>
      </c>
      <c r="D2001">
        <v>5000</v>
      </c>
      <c r="E2001">
        <v>45</v>
      </c>
      <c r="F2001" t="s">
        <v>8221</v>
      </c>
      <c r="G2001" t="s">
        <v>8224</v>
      </c>
      <c r="H2001" t="s">
        <v>8246</v>
      </c>
      <c r="I2001">
        <v>1476482400</v>
      </c>
      <c r="J2001">
        <v>1473893721</v>
      </c>
      <c r="K2001" t="b">
        <v>0</v>
      </c>
      <c r="L2001">
        <v>2</v>
      </c>
      <c r="M2001" t="b">
        <v>0</v>
      </c>
      <c r="N2001" t="s">
        <v>8271</v>
      </c>
      <c r="O2001" s="6">
        <f t="shared" si="186"/>
        <v>0.01</v>
      </c>
      <c r="P2001">
        <f t="shared" si="187"/>
        <v>22.5</v>
      </c>
      <c r="Q2001" t="str">
        <f t="shared" si="188"/>
        <v>theater</v>
      </c>
      <c r="R2001" t="str">
        <f t="shared" si="189"/>
        <v>plays</v>
      </c>
      <c r="S2001" s="9">
        <f t="shared" si="190"/>
        <v>42627.955104166671</v>
      </c>
      <c r="T2001" s="8">
        <f t="shared" si="191"/>
        <v>42657.916666666672</v>
      </c>
    </row>
    <row r="2002" spans="1:20" ht="57.6">
      <c r="A2002">
        <v>2869</v>
      </c>
      <c r="B2002" s="3" t="s">
        <v>2869</v>
      </c>
      <c r="C2002" s="3" t="s">
        <v>6979</v>
      </c>
      <c r="D2002">
        <v>20000</v>
      </c>
      <c r="E2002">
        <v>177</v>
      </c>
      <c r="F2002" t="s">
        <v>8221</v>
      </c>
      <c r="G2002" t="s">
        <v>8224</v>
      </c>
      <c r="H2002" t="s">
        <v>8246</v>
      </c>
      <c r="I2002">
        <v>1468937681</v>
      </c>
      <c r="J2002">
        <v>1466345681</v>
      </c>
      <c r="K2002" t="b">
        <v>0</v>
      </c>
      <c r="L2002">
        <v>5</v>
      </c>
      <c r="M2002" t="b">
        <v>0</v>
      </c>
      <c r="N2002" t="s">
        <v>8271</v>
      </c>
      <c r="O2002" s="6">
        <f t="shared" si="186"/>
        <v>0.01</v>
      </c>
      <c r="P2002">
        <f t="shared" si="187"/>
        <v>35.4</v>
      </c>
      <c r="Q2002" t="str">
        <f t="shared" si="188"/>
        <v>theater</v>
      </c>
      <c r="R2002" t="str">
        <f t="shared" si="189"/>
        <v>plays</v>
      </c>
      <c r="S2002" s="9">
        <f t="shared" si="190"/>
        <v>42540.593530092592</v>
      </c>
      <c r="T2002" s="8">
        <f t="shared" si="191"/>
        <v>42570.593530092592</v>
      </c>
    </row>
    <row r="2003" spans="1:20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8">
        <f t="shared" si="191"/>
        <v>42167.833333333328</v>
      </c>
    </row>
    <row r="2004" spans="1:20" ht="43.2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8">
        <f t="shared" si="191"/>
        <v>42758.71230324074</v>
      </c>
    </row>
    <row r="2005" spans="1:20" ht="57.6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8">
        <f t="shared" si="191"/>
        <v>40361.958333333336</v>
      </c>
    </row>
    <row r="2006" spans="1:20" ht="43.2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8">
        <f t="shared" si="191"/>
        <v>41830.604895833334</v>
      </c>
    </row>
    <row r="2007" spans="1:20" ht="43.2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8">
        <f t="shared" si="191"/>
        <v>41563.165972222225</v>
      </c>
    </row>
    <row r="2008" spans="1:20" ht="57.6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8">
        <f t="shared" si="191"/>
        <v>41976.542187500003</v>
      </c>
    </row>
    <row r="2009" spans="1:20" ht="57.6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1.1599999999999999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8">
        <f t="shared" si="191"/>
        <v>40414.166666666664</v>
      </c>
    </row>
    <row r="2010" spans="1:20" ht="43.2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8">
        <f t="shared" si="191"/>
        <v>40805.604421296295</v>
      </c>
    </row>
    <row r="2011" spans="1:20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8">
        <f t="shared" si="191"/>
        <v>42697.365081018521</v>
      </c>
    </row>
    <row r="2012" spans="1:20" ht="28.8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8">
        <f t="shared" si="191"/>
        <v>42600.996423611112</v>
      </c>
    </row>
    <row r="2013" spans="1:20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8.1999999999999993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8">
        <f t="shared" si="191"/>
        <v>42380.958333333328</v>
      </c>
    </row>
    <row r="2014" spans="1:20" ht="43.2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8">
        <f t="shared" si="191"/>
        <v>42040.822233796294</v>
      </c>
    </row>
    <row r="2015" spans="1:20" ht="43.2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8">
        <f t="shared" si="191"/>
        <v>42559.960810185185</v>
      </c>
    </row>
    <row r="2016" spans="1:20" ht="43.2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8">
        <f t="shared" si="191"/>
        <v>41358.172905092593</v>
      </c>
    </row>
    <row r="2017" spans="1:20" ht="43.2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1.1299999999999999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8">
        <f t="shared" si="191"/>
        <v>40795.876886574071</v>
      </c>
    </row>
    <row r="2018" spans="1:20" ht="28.8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9.2200000000000006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8">
        <f t="shared" si="191"/>
        <v>41342.880775462967</v>
      </c>
    </row>
    <row r="2019" spans="1:20" ht="43.2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8">
        <f t="shared" si="191"/>
        <v>40992.166666666664</v>
      </c>
    </row>
    <row r="2020" spans="1:20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8">
        <f t="shared" si="191"/>
        <v>42229.365844907406</v>
      </c>
    </row>
    <row r="2021" spans="1:20" ht="57.6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4.8499999999999996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8">
        <f t="shared" si="191"/>
        <v>42635.70857638889</v>
      </c>
    </row>
    <row r="2022" spans="1:20" ht="43.2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8">
        <f t="shared" si="191"/>
        <v>41773.961111111115</v>
      </c>
    </row>
    <row r="2023" spans="1:20" ht="43.2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8">
        <f t="shared" si="191"/>
        <v>41906.070567129631</v>
      </c>
    </row>
    <row r="2024" spans="1:20" ht="43.2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8">
        <f t="shared" si="191"/>
        <v>42532.569120370375</v>
      </c>
    </row>
    <row r="2025" spans="1:20" ht="57.6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8">
        <f t="shared" si="191"/>
        <v>42166.420752314814</v>
      </c>
    </row>
    <row r="2026" spans="1:20" ht="43.2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8">
        <f t="shared" si="191"/>
        <v>41134.125</v>
      </c>
    </row>
    <row r="2027" spans="1:20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2.0099999999999998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8">
        <f t="shared" si="191"/>
        <v>42166.184560185182</v>
      </c>
    </row>
    <row r="2028" spans="1:20" ht="28.8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8">
        <f t="shared" si="191"/>
        <v>41750.165972222225</v>
      </c>
    </row>
    <row r="2029" spans="1:20" ht="43.2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8">
        <f t="shared" si="191"/>
        <v>42093.772210648152</v>
      </c>
    </row>
    <row r="2030" spans="1:20" ht="28.8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8">
        <f t="shared" si="191"/>
        <v>40252.913194444445</v>
      </c>
    </row>
    <row r="2031" spans="1:20" ht="43.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8">
        <f t="shared" si="191"/>
        <v>41878.021770833337</v>
      </c>
    </row>
    <row r="2032" spans="1:20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2.2599999999999998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8">
        <f t="shared" si="191"/>
        <v>41242.996481481481</v>
      </c>
    </row>
    <row r="2033" spans="1:20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8">
        <f t="shared" si="191"/>
        <v>42013.041666666672</v>
      </c>
    </row>
    <row r="2034" spans="1:20" ht="43.2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8">
        <f t="shared" si="191"/>
        <v>42719.208333333328</v>
      </c>
    </row>
    <row r="2035" spans="1:20" ht="43.2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8">
        <f t="shared" si="191"/>
        <v>41755.082384259258</v>
      </c>
    </row>
    <row r="2036" spans="1:20" ht="57.6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8">
        <f t="shared" si="191"/>
        <v>42131.290277777778</v>
      </c>
    </row>
    <row r="2037" spans="1:20" ht="43.2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8">
        <f t="shared" si="191"/>
        <v>42357.041666666672</v>
      </c>
    </row>
    <row r="2038" spans="1:20" ht="43.2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8">
        <f t="shared" si="191"/>
        <v>41768.864803240736</v>
      </c>
    </row>
    <row r="2039" spans="1:20" ht="43.2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8">
        <f t="shared" si="191"/>
        <v>41638.251770833333</v>
      </c>
    </row>
    <row r="2040" spans="1:20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8">
        <f t="shared" si="191"/>
        <v>41456.75</v>
      </c>
    </row>
    <row r="2041" spans="1:20" ht="28.8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8">
        <f t="shared" si="191"/>
        <v>42705.207638888889</v>
      </c>
    </row>
    <row r="2042" spans="1:20" ht="28.8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ref="O2042:O2105" si="192">ROUND((E2042/D2042),2)</f>
        <v>2.48</v>
      </c>
      <c r="P2042">
        <f t="shared" ref="P2042:P2105" si="193">IF(L2042&gt;0,ROUND(E2042/L2042,2),0)</f>
        <v>27.47</v>
      </c>
      <c r="Q2042" t="str">
        <f t="shared" ref="Q2042:Q2105" si="194">LEFT(N2042, SEARCH("/",N2042,1)-1)</f>
        <v>technology</v>
      </c>
      <c r="R2042" t="str">
        <f t="shared" ref="R2042:R2105" si="195">RIGHT(N2042,LEN(N2042)-SEARCH("/",N2042,1))</f>
        <v>hardware</v>
      </c>
      <c r="S2042" s="9">
        <f t="shared" ref="S2042:S2105" si="196">(J2042/86400)+DATE(1970,1,1)</f>
        <v>41578.927118055552</v>
      </c>
      <c r="T2042" s="8">
        <f t="shared" ref="T2042:T2105" si="197">(I2042/86400)+DATE(1970,1,1)</f>
        <v>41593.968784722223</v>
      </c>
    </row>
    <row r="2043" spans="1:20" ht="43.2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2"/>
        <v>1.82</v>
      </c>
      <c r="P2043">
        <f t="shared" si="193"/>
        <v>143.97999999999999</v>
      </c>
      <c r="Q2043" t="str">
        <f t="shared" si="194"/>
        <v>technology</v>
      </c>
      <c r="R2043" t="str">
        <f t="shared" si="195"/>
        <v>hardware</v>
      </c>
      <c r="S2043" s="9">
        <f t="shared" si="196"/>
        <v>42654.525775462964</v>
      </c>
      <c r="T2043" s="8">
        <f t="shared" si="197"/>
        <v>42684.567442129628</v>
      </c>
    </row>
    <row r="2044" spans="1:20" ht="43.2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2"/>
        <v>1.24</v>
      </c>
      <c r="P2044">
        <f t="shared" si="193"/>
        <v>88.24</v>
      </c>
      <c r="Q2044" t="str">
        <f t="shared" si="194"/>
        <v>technology</v>
      </c>
      <c r="R2044" t="str">
        <f t="shared" si="195"/>
        <v>hardware</v>
      </c>
      <c r="S2044" s="9">
        <f t="shared" si="196"/>
        <v>42331.708032407405</v>
      </c>
      <c r="T2044" s="8">
        <f t="shared" si="197"/>
        <v>42391.708032407405</v>
      </c>
    </row>
    <row r="2045" spans="1:20" ht="43.2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2"/>
        <v>5.0599999999999996</v>
      </c>
      <c r="P2045">
        <f t="shared" si="193"/>
        <v>36.33</v>
      </c>
      <c r="Q2045" t="str">
        <f t="shared" si="194"/>
        <v>technology</v>
      </c>
      <c r="R2045" t="str">
        <f t="shared" si="195"/>
        <v>hardware</v>
      </c>
      <c r="S2045" s="9">
        <f t="shared" si="196"/>
        <v>42661.176817129628</v>
      </c>
      <c r="T2045" s="8">
        <f t="shared" si="197"/>
        <v>42715.207638888889</v>
      </c>
    </row>
    <row r="2046" spans="1:20" ht="43.2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2"/>
        <v>1.08</v>
      </c>
      <c r="P2046">
        <f t="shared" si="193"/>
        <v>90.18</v>
      </c>
      <c r="Q2046" t="str">
        <f t="shared" si="194"/>
        <v>technology</v>
      </c>
      <c r="R2046" t="str">
        <f t="shared" si="195"/>
        <v>hardware</v>
      </c>
      <c r="S2046" s="9">
        <f t="shared" si="196"/>
        <v>42138.684189814812</v>
      </c>
      <c r="T2046" s="8">
        <f t="shared" si="197"/>
        <v>42168.684189814812</v>
      </c>
    </row>
    <row r="2047" spans="1:20" ht="43.2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2"/>
        <v>8.19</v>
      </c>
      <c r="P2047">
        <f t="shared" si="193"/>
        <v>152.62</v>
      </c>
      <c r="Q2047" t="str">
        <f t="shared" si="194"/>
        <v>technology</v>
      </c>
      <c r="R2047" t="str">
        <f t="shared" si="195"/>
        <v>hardware</v>
      </c>
      <c r="S2047" s="9">
        <f t="shared" si="196"/>
        <v>41069.088506944448</v>
      </c>
      <c r="T2047" s="8">
        <f t="shared" si="197"/>
        <v>41099.088506944448</v>
      </c>
    </row>
    <row r="2048" spans="1:20" ht="43.2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2"/>
        <v>1.21</v>
      </c>
      <c r="P2048">
        <f t="shared" si="193"/>
        <v>55.81</v>
      </c>
      <c r="Q2048" t="str">
        <f t="shared" si="194"/>
        <v>technology</v>
      </c>
      <c r="R2048" t="str">
        <f t="shared" si="195"/>
        <v>hardware</v>
      </c>
      <c r="S2048" s="9">
        <f t="shared" si="196"/>
        <v>41387.171805555554</v>
      </c>
      <c r="T2048" s="8">
        <f t="shared" si="197"/>
        <v>41417.171805555554</v>
      </c>
    </row>
    <row r="2049" spans="1:20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2"/>
        <v>1.03</v>
      </c>
      <c r="P2049">
        <f t="shared" si="193"/>
        <v>227.85</v>
      </c>
      <c r="Q2049" t="str">
        <f t="shared" si="194"/>
        <v>technology</v>
      </c>
      <c r="R2049" t="str">
        <f t="shared" si="195"/>
        <v>hardware</v>
      </c>
      <c r="S2049" s="9">
        <f t="shared" si="196"/>
        <v>42081.903587962966</v>
      </c>
      <c r="T2049" s="8">
        <f t="shared" si="197"/>
        <v>42111</v>
      </c>
    </row>
    <row r="2050" spans="1:20" ht="43.2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2"/>
        <v>1.48</v>
      </c>
      <c r="P2050">
        <f t="shared" si="193"/>
        <v>91.83</v>
      </c>
      <c r="Q2050" t="str">
        <f t="shared" si="194"/>
        <v>technology</v>
      </c>
      <c r="R2050" t="str">
        <f t="shared" si="195"/>
        <v>hardware</v>
      </c>
      <c r="S2050" s="9">
        <f t="shared" si="196"/>
        <v>41387.651516203703</v>
      </c>
      <c r="T2050" s="8">
        <f t="shared" si="19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</v>
      </c>
      <c r="P2051">
        <f t="shared" si="193"/>
        <v>80.989999999999995</v>
      </c>
      <c r="Q2051" t="str">
        <f t="shared" si="194"/>
        <v>technology</v>
      </c>
      <c r="R2051" t="str">
        <f t="shared" si="195"/>
        <v>hardware</v>
      </c>
      <c r="S2051" s="9">
        <f t="shared" si="196"/>
        <v>41575.527349537035</v>
      </c>
      <c r="T2051" s="8">
        <f t="shared" si="197"/>
        <v>41610.957638888889</v>
      </c>
    </row>
    <row r="2052" spans="1:20" ht="43.2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4.7300000000000004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8">
        <f t="shared" si="197"/>
        <v>42155.071504629625</v>
      </c>
    </row>
    <row r="2053" spans="1:20" ht="43.2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8">
        <f t="shared" si="197"/>
        <v>41634.022418981483</v>
      </c>
    </row>
    <row r="2054" spans="1:20" ht="43.2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8">
        <f t="shared" si="197"/>
        <v>42420.08394675926</v>
      </c>
    </row>
    <row r="2055" spans="1:20" ht="43.2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8">
        <f t="shared" si="197"/>
        <v>42333.659155092595</v>
      </c>
    </row>
    <row r="2056" spans="1:20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1.1399999999999999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8">
        <f t="shared" si="197"/>
        <v>41761.520949074074</v>
      </c>
    </row>
    <row r="2057" spans="1:20" ht="43.2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8">
        <f t="shared" si="197"/>
        <v>41976.166666666672</v>
      </c>
    </row>
    <row r="2058" spans="1:20" ht="43.2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8">
        <f t="shared" si="197"/>
        <v>41381.76090277778</v>
      </c>
    </row>
    <row r="2059" spans="1:20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8">
        <f t="shared" si="197"/>
        <v>42426.494583333333</v>
      </c>
    </row>
    <row r="2060" spans="1:20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8">
        <f t="shared" si="197"/>
        <v>42065.833333333328</v>
      </c>
    </row>
    <row r="2061" spans="1:20" ht="43.2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8">
        <f t="shared" si="197"/>
        <v>42400.915972222225</v>
      </c>
    </row>
    <row r="2062" spans="1:20" ht="43.2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8">
        <f t="shared" si="197"/>
        <v>41843.642939814818</v>
      </c>
    </row>
    <row r="2063" spans="1:20" ht="43.2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8">
        <f t="shared" si="197"/>
        <v>42735.764513888891</v>
      </c>
    </row>
    <row r="2064" spans="1:20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1.1499999999999999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8">
        <f t="shared" si="197"/>
        <v>42453.341412037036</v>
      </c>
    </row>
    <row r="2065" spans="1:20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8">
        <f t="shared" si="197"/>
        <v>42505.73265046296</v>
      </c>
    </row>
    <row r="2066" spans="1:20" ht="43.2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8">
        <f t="shared" si="197"/>
        <v>41425.5</v>
      </c>
    </row>
    <row r="2067" spans="1:20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8">
        <f t="shared" si="197"/>
        <v>41633.333668981482</v>
      </c>
    </row>
    <row r="2068" spans="1:20" ht="43.2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8">
        <f t="shared" si="197"/>
        <v>41874.771793981483</v>
      </c>
    </row>
    <row r="2069" spans="1:20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8">
        <f t="shared" si="197"/>
        <v>42148.853888888887</v>
      </c>
    </row>
    <row r="2070" spans="1:20" ht="43.2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8">
        <f t="shared" si="197"/>
        <v>42663.841608796298</v>
      </c>
    </row>
    <row r="2071" spans="1:20" ht="57.6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8">
        <f t="shared" si="197"/>
        <v>42371.972118055557</v>
      </c>
    </row>
    <row r="2072" spans="1:20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8">
        <f t="shared" si="197"/>
        <v>42549.6565162037</v>
      </c>
    </row>
    <row r="2073" spans="1:20" ht="43.2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8">
        <f t="shared" si="197"/>
        <v>42645.278749999998</v>
      </c>
    </row>
    <row r="2074" spans="1:20" ht="57.6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1.1100000000000001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8">
        <f t="shared" si="197"/>
        <v>42497.581388888888</v>
      </c>
    </row>
    <row r="2075" spans="1:20" ht="43.2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8">
        <f t="shared" si="197"/>
        <v>42132.668032407411</v>
      </c>
    </row>
    <row r="2076" spans="1:20" ht="28.8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8">
        <f t="shared" si="197"/>
        <v>42496.826180555552</v>
      </c>
    </row>
    <row r="2077" spans="1:20" ht="43.2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8">
        <f t="shared" si="197"/>
        <v>41480.681574074071</v>
      </c>
    </row>
    <row r="2078" spans="1:20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8">
        <f t="shared" si="197"/>
        <v>41843.880659722221</v>
      </c>
    </row>
    <row r="2079" spans="1:20" ht="43.2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1.1599999999999999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8">
        <f t="shared" si="197"/>
        <v>42160.875</v>
      </c>
    </row>
    <row r="2080" spans="1:20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8">
        <f t="shared" si="197"/>
        <v>42722.771493055552</v>
      </c>
    </row>
    <row r="2081" spans="1:20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8">
        <f t="shared" si="197"/>
        <v>42180.791666666672</v>
      </c>
    </row>
    <row r="2082" spans="1:20" ht="43.2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8">
        <f t="shared" si="197"/>
        <v>42319.998842592591</v>
      </c>
    </row>
    <row r="2083" spans="1:20" ht="43.2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1.1499999999999999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8">
        <f t="shared" si="197"/>
        <v>41045.207638888889</v>
      </c>
    </row>
    <row r="2084" spans="1:20" ht="43.2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1.1100000000000001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8">
        <f t="shared" si="197"/>
        <v>40871.161990740744</v>
      </c>
    </row>
    <row r="2085" spans="1:20" ht="43.2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1.1299999999999999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8">
        <f t="shared" si="197"/>
        <v>41064.72216435185</v>
      </c>
    </row>
    <row r="2086" spans="1:20" ht="43.2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8">
        <f t="shared" si="197"/>
        <v>41763.290972222225</v>
      </c>
    </row>
    <row r="2087" spans="1:20" ht="57.6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8">
        <f t="shared" si="197"/>
        <v>41105.835497685184</v>
      </c>
    </row>
    <row r="2088" spans="1:20" ht="43.2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8">
        <f t="shared" si="197"/>
        <v>40891.207638888889</v>
      </c>
    </row>
    <row r="2089" spans="1:20" ht="57.6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8">
        <f t="shared" si="197"/>
        <v>40794.204375000001</v>
      </c>
    </row>
    <row r="2090" spans="1:20" ht="43.2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1.1599999999999999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8">
        <f t="shared" si="197"/>
        <v>40432.165972222225</v>
      </c>
    </row>
    <row r="2091" spans="1:20" ht="28.8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8">
        <f t="shared" si="197"/>
        <v>41488.076319444444</v>
      </c>
    </row>
    <row r="2092" spans="1:20" ht="43.2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1.1499999999999999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8">
        <f t="shared" si="197"/>
        <v>41329.381423611107</v>
      </c>
    </row>
    <row r="2093" spans="1:20" ht="57.6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8">
        <f t="shared" si="197"/>
        <v>40603.833333333336</v>
      </c>
    </row>
    <row r="2094" spans="1:20" ht="43.2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8">
        <f t="shared" si="197"/>
        <v>40823.707546296297</v>
      </c>
    </row>
    <row r="2095" spans="1:20" ht="43.2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8">
        <f t="shared" si="197"/>
        <v>41265.896203703705</v>
      </c>
    </row>
    <row r="2096" spans="1:20" ht="57.6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8">
        <f t="shared" si="197"/>
        <v>40973.125</v>
      </c>
    </row>
    <row r="2097" spans="1:20" ht="43.2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8">
        <f t="shared" si="197"/>
        <v>40818.733483796299</v>
      </c>
    </row>
    <row r="2098" spans="1:20" ht="43.2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8">
        <f t="shared" si="197"/>
        <v>41208.165972222225</v>
      </c>
    </row>
    <row r="2099" spans="1:20" ht="43.2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8">
        <f t="shared" si="197"/>
        <v>40878.626562500001</v>
      </c>
    </row>
    <row r="2100" spans="1:20" ht="43.2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8">
        <f t="shared" si="197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8">
        <f t="shared" si="197"/>
        <v>42187.152777777781</v>
      </c>
    </row>
    <row r="2102" spans="1:20" ht="43.2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8">
        <f t="shared" si="197"/>
        <v>41090.165972222225</v>
      </c>
    </row>
    <row r="2103" spans="1:20" ht="43.2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1.1299999999999999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8">
        <f t="shared" si="197"/>
        <v>40952.149467592593</v>
      </c>
    </row>
    <row r="2104" spans="1:20" ht="43.2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8">
        <f t="shared" si="197"/>
        <v>40668.868611111109</v>
      </c>
    </row>
    <row r="2105" spans="1:20" ht="28.8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8">
        <f t="shared" si="197"/>
        <v>41222.7966087963</v>
      </c>
    </row>
    <row r="2106" spans="1:20" ht="43.2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ref="O2106:O2169" si="198">ROUND((E2106/D2106),2)</f>
        <v>1.3</v>
      </c>
      <c r="P2106">
        <f t="shared" ref="P2106:P2169" si="199">IF(L2106&gt;0,ROUND(E2106/L2106,2),0)</f>
        <v>28</v>
      </c>
      <c r="Q2106" t="str">
        <f t="shared" ref="Q2106:Q2169" si="200">LEFT(N2106, SEARCH("/",N2106,1)-1)</f>
        <v>music</v>
      </c>
      <c r="R2106" t="str">
        <f t="shared" ref="R2106:R2169" si="201">RIGHT(N2106,LEN(N2106)-SEARCH("/",N2106,1))</f>
        <v>indie rock</v>
      </c>
      <c r="S2106" s="9">
        <f t="shared" ref="S2106:S2169" si="202">(J2106/86400)+DATE(1970,1,1)</f>
        <v>41394.074467592596</v>
      </c>
      <c r="T2106" s="8">
        <f t="shared" ref="T2106:T2169" si="203">(I2106/86400)+DATE(1970,1,1)</f>
        <v>41425</v>
      </c>
    </row>
    <row r="2107" spans="1:20" ht="43.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2.54</v>
      </c>
      <c r="P2107">
        <f t="shared" si="199"/>
        <v>51.31</v>
      </c>
      <c r="Q2107" t="str">
        <f t="shared" si="200"/>
        <v>music</v>
      </c>
      <c r="R2107" t="str">
        <f t="shared" si="201"/>
        <v>indie rock</v>
      </c>
      <c r="S2107" s="9">
        <f t="shared" si="202"/>
        <v>41951.788807870369</v>
      </c>
      <c r="T2107" s="8">
        <f t="shared" si="203"/>
        <v>41964.166666666672</v>
      </c>
    </row>
    <row r="2108" spans="1:20" ht="43.2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1.07</v>
      </c>
      <c r="P2108">
        <f t="shared" si="199"/>
        <v>53.52</v>
      </c>
      <c r="Q2108" t="str">
        <f t="shared" si="200"/>
        <v>music</v>
      </c>
      <c r="R2108" t="str">
        <f t="shared" si="201"/>
        <v>indie rock</v>
      </c>
      <c r="S2108" s="9">
        <f t="shared" si="202"/>
        <v>41270.21497685185</v>
      </c>
      <c r="T2108" s="8">
        <f t="shared" si="203"/>
        <v>41300.21497685185</v>
      </c>
    </row>
    <row r="2109" spans="1:20" ht="43.2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1.08</v>
      </c>
      <c r="P2109">
        <f t="shared" si="199"/>
        <v>37.15</v>
      </c>
      <c r="Q2109" t="str">
        <f t="shared" si="200"/>
        <v>music</v>
      </c>
      <c r="R2109" t="str">
        <f t="shared" si="201"/>
        <v>indie rock</v>
      </c>
      <c r="S2109" s="9">
        <f t="shared" si="202"/>
        <v>41934.71056712963</v>
      </c>
      <c r="T2109" s="8">
        <f t="shared" si="203"/>
        <v>41955.752233796295</v>
      </c>
    </row>
    <row r="2110" spans="1:20" ht="57.6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1.07</v>
      </c>
      <c r="P2110">
        <f t="shared" si="199"/>
        <v>89.9</v>
      </c>
      <c r="Q2110" t="str">
        <f t="shared" si="200"/>
        <v>music</v>
      </c>
      <c r="R2110" t="str">
        <f t="shared" si="201"/>
        <v>indie rock</v>
      </c>
      <c r="S2110" s="9">
        <f t="shared" si="202"/>
        <v>41135.175694444442</v>
      </c>
      <c r="T2110" s="8">
        <f t="shared" si="203"/>
        <v>41162.163194444445</v>
      </c>
    </row>
    <row r="2111" spans="1:20" ht="43.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1.07</v>
      </c>
      <c r="P2111">
        <f t="shared" si="199"/>
        <v>106.53</v>
      </c>
      <c r="Q2111" t="str">
        <f t="shared" si="200"/>
        <v>music</v>
      </c>
      <c r="R2111" t="str">
        <f t="shared" si="201"/>
        <v>indie rock</v>
      </c>
      <c r="S2111" s="9">
        <f t="shared" si="202"/>
        <v>42160.708530092597</v>
      </c>
      <c r="T2111" s="8">
        <f t="shared" si="203"/>
        <v>42190.708530092597</v>
      </c>
    </row>
    <row r="2112" spans="1:20" ht="28.8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</v>
      </c>
      <c r="P2112">
        <f t="shared" si="199"/>
        <v>52.82</v>
      </c>
      <c r="Q2112" t="str">
        <f t="shared" si="200"/>
        <v>music</v>
      </c>
      <c r="R2112" t="str">
        <f t="shared" si="201"/>
        <v>indie rock</v>
      </c>
      <c r="S2112" s="9">
        <f t="shared" si="202"/>
        <v>41759.670937499999</v>
      </c>
      <c r="T2112" s="8">
        <f t="shared" si="203"/>
        <v>41787.207638888889</v>
      </c>
    </row>
    <row r="2113" spans="1:20" ht="43.2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1.07</v>
      </c>
      <c r="P2113">
        <f t="shared" si="199"/>
        <v>54.62</v>
      </c>
      <c r="Q2113" t="str">
        <f t="shared" si="200"/>
        <v>music</v>
      </c>
      <c r="R2113" t="str">
        <f t="shared" si="201"/>
        <v>indie rock</v>
      </c>
      <c r="S2113" s="9">
        <f t="shared" si="202"/>
        <v>40703.197048611109</v>
      </c>
      <c r="T2113" s="8">
        <f t="shared" si="203"/>
        <v>40770.041666666664</v>
      </c>
    </row>
    <row r="2114" spans="1:20" ht="43.2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</v>
      </c>
      <c r="P2114">
        <f t="shared" si="199"/>
        <v>27.27</v>
      </c>
      <c r="Q2114" t="str">
        <f t="shared" si="200"/>
        <v>music</v>
      </c>
      <c r="R2114" t="str">
        <f t="shared" si="201"/>
        <v>indie rock</v>
      </c>
      <c r="S2114" s="9">
        <f t="shared" si="202"/>
        <v>41365.928159722222</v>
      </c>
      <c r="T2114" s="8">
        <f t="shared" si="203"/>
        <v>41379.928159722222</v>
      </c>
    </row>
    <row r="2115" spans="1:20" ht="28.8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1.05</v>
      </c>
      <c r="P2115">
        <f t="shared" si="199"/>
        <v>68.599999999999994</v>
      </c>
      <c r="Q2115" t="str">
        <f t="shared" si="200"/>
        <v>music</v>
      </c>
      <c r="R2115" t="str">
        <f t="shared" si="201"/>
        <v>indie rock</v>
      </c>
      <c r="S2115" s="9">
        <f t="shared" si="202"/>
        <v>41870.86546296296</v>
      </c>
      <c r="T2115" s="8">
        <f t="shared" si="203"/>
        <v>41905.86546296296</v>
      </c>
    </row>
    <row r="2116" spans="1:20" ht="43.2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8">
        <f t="shared" si="203"/>
        <v>40521.207638888889</v>
      </c>
    </row>
    <row r="2117" spans="1:20" ht="43.2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2.2599999999999998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8">
        <f t="shared" si="203"/>
        <v>40594.081030092595</v>
      </c>
    </row>
    <row r="2118" spans="1:20" ht="43.2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8">
        <f t="shared" si="203"/>
        <v>41184.777812500004</v>
      </c>
    </row>
    <row r="2119" spans="1:20" ht="43.2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8">
        <f t="shared" si="203"/>
        <v>42304.207638888889</v>
      </c>
    </row>
    <row r="2120" spans="1:20" ht="28.8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8">
        <f t="shared" si="203"/>
        <v>40748.839537037034</v>
      </c>
    </row>
    <row r="2121" spans="1:20" ht="43.2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8">
        <f t="shared" si="203"/>
        <v>41137.130150462966</v>
      </c>
    </row>
    <row r="2122" spans="1:20" ht="43.2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8">
        <f t="shared" si="203"/>
        <v>41640.964537037034</v>
      </c>
    </row>
    <row r="2123" spans="1:20" ht="43.2">
      <c r="A2123">
        <v>2890</v>
      </c>
      <c r="B2123" s="3" t="s">
        <v>2890</v>
      </c>
      <c r="C2123" s="3" t="s">
        <v>7000</v>
      </c>
      <c r="D2123">
        <v>2000</v>
      </c>
      <c r="E2123">
        <v>21</v>
      </c>
      <c r="F2123" t="s">
        <v>8221</v>
      </c>
      <c r="G2123" t="s">
        <v>8224</v>
      </c>
      <c r="H2123" t="s">
        <v>8246</v>
      </c>
      <c r="I2123">
        <v>1407553200</v>
      </c>
      <c r="J2123">
        <v>1405100992</v>
      </c>
      <c r="K2123" t="b">
        <v>0</v>
      </c>
      <c r="L2123">
        <v>3</v>
      </c>
      <c r="M2123" t="b">
        <v>0</v>
      </c>
      <c r="N2123" t="s">
        <v>8271</v>
      </c>
      <c r="O2123" s="6">
        <f t="shared" si="198"/>
        <v>0.01</v>
      </c>
      <c r="P2123">
        <f t="shared" si="199"/>
        <v>7</v>
      </c>
      <c r="Q2123" t="str">
        <f t="shared" si="200"/>
        <v>theater</v>
      </c>
      <c r="R2123" t="str">
        <f t="shared" si="201"/>
        <v>plays</v>
      </c>
      <c r="S2123" s="9">
        <f t="shared" si="202"/>
        <v>41831.742962962962</v>
      </c>
      <c r="T2123" s="8">
        <f t="shared" si="203"/>
        <v>41860.125</v>
      </c>
    </row>
    <row r="2124" spans="1:20">
      <c r="A2124">
        <v>2893</v>
      </c>
      <c r="B2124" s="3" t="s">
        <v>2893</v>
      </c>
      <c r="C2124" s="3" t="s">
        <v>7003</v>
      </c>
      <c r="D2124">
        <v>5000</v>
      </c>
      <c r="E2124">
        <v>25</v>
      </c>
      <c r="F2124" t="s">
        <v>8221</v>
      </c>
      <c r="G2124" t="s">
        <v>8224</v>
      </c>
      <c r="H2124" t="s">
        <v>8246</v>
      </c>
      <c r="I2124">
        <v>1420768800</v>
      </c>
      <c r="J2124">
        <v>1415644395</v>
      </c>
      <c r="K2124" t="b">
        <v>0</v>
      </c>
      <c r="L2124">
        <v>2</v>
      </c>
      <c r="M2124" t="b">
        <v>0</v>
      </c>
      <c r="N2124" t="s">
        <v>8271</v>
      </c>
      <c r="O2124" s="6">
        <f t="shared" si="198"/>
        <v>0.01</v>
      </c>
      <c r="P2124">
        <f t="shared" si="199"/>
        <v>12.5</v>
      </c>
      <c r="Q2124" t="str">
        <f t="shared" si="200"/>
        <v>theater</v>
      </c>
      <c r="R2124" t="str">
        <f t="shared" si="201"/>
        <v>plays</v>
      </c>
      <c r="S2124" s="9">
        <f t="shared" si="202"/>
        <v>41953.773090277777</v>
      </c>
      <c r="T2124" s="8">
        <f t="shared" si="203"/>
        <v>42013.083333333328</v>
      </c>
    </row>
    <row r="2125" spans="1:20" ht="43.2">
      <c r="A2125">
        <v>2901</v>
      </c>
      <c r="B2125" s="3" t="s">
        <v>2901</v>
      </c>
      <c r="C2125" s="3" t="s">
        <v>7011</v>
      </c>
      <c r="D2125">
        <v>750</v>
      </c>
      <c r="E2125">
        <v>6</v>
      </c>
      <c r="F2125" t="s">
        <v>8221</v>
      </c>
      <c r="G2125" t="s">
        <v>8224</v>
      </c>
      <c r="H2125" t="s">
        <v>8246</v>
      </c>
      <c r="I2125">
        <v>1423345339</v>
      </c>
      <c r="J2125">
        <v>1418161339</v>
      </c>
      <c r="K2125" t="b">
        <v>0</v>
      </c>
      <c r="L2125">
        <v>2</v>
      </c>
      <c r="M2125" t="b">
        <v>0</v>
      </c>
      <c r="N2125" t="s">
        <v>8271</v>
      </c>
      <c r="O2125" s="6">
        <f t="shared" si="198"/>
        <v>0.01</v>
      </c>
      <c r="P2125">
        <f t="shared" si="199"/>
        <v>3</v>
      </c>
      <c r="Q2125" t="str">
        <f t="shared" si="200"/>
        <v>theater</v>
      </c>
      <c r="R2125" t="str">
        <f t="shared" si="201"/>
        <v>plays</v>
      </c>
      <c r="S2125" s="9">
        <f t="shared" si="202"/>
        <v>41982.904386574075</v>
      </c>
      <c r="T2125" s="8">
        <f t="shared" si="203"/>
        <v>42042.904386574075</v>
      </c>
    </row>
    <row r="2126" spans="1:20" ht="43.2">
      <c r="A2126">
        <v>2903</v>
      </c>
      <c r="B2126" s="3" t="s">
        <v>2903</v>
      </c>
      <c r="C2126" s="3" t="s">
        <v>7013</v>
      </c>
      <c r="D2126">
        <v>5000</v>
      </c>
      <c r="E2126">
        <v>39</v>
      </c>
      <c r="F2126" t="s">
        <v>8221</v>
      </c>
      <c r="G2126" t="s">
        <v>8224</v>
      </c>
      <c r="H2126" t="s">
        <v>8246</v>
      </c>
      <c r="I2126">
        <v>1441771218</v>
      </c>
      <c r="J2126">
        <v>1436587218</v>
      </c>
      <c r="K2126" t="b">
        <v>0</v>
      </c>
      <c r="L2126">
        <v>4</v>
      </c>
      <c r="M2126" t="b">
        <v>0</v>
      </c>
      <c r="N2126" t="s">
        <v>8271</v>
      </c>
      <c r="O2126" s="6">
        <f t="shared" si="198"/>
        <v>0.01</v>
      </c>
      <c r="P2126">
        <f t="shared" si="199"/>
        <v>9.75</v>
      </c>
      <c r="Q2126" t="str">
        <f t="shared" si="200"/>
        <v>theater</v>
      </c>
      <c r="R2126" t="str">
        <f t="shared" si="201"/>
        <v>plays</v>
      </c>
      <c r="S2126" s="9">
        <f t="shared" si="202"/>
        <v>42196.166874999995</v>
      </c>
      <c r="T2126" s="8">
        <f t="shared" si="203"/>
        <v>42256.166874999995</v>
      </c>
    </row>
    <row r="2127" spans="1:20" ht="43.2">
      <c r="A2127">
        <v>2944</v>
      </c>
      <c r="B2127" s="3" t="s">
        <v>2944</v>
      </c>
      <c r="C2127" s="3" t="s">
        <v>7054</v>
      </c>
      <c r="D2127">
        <v>10000</v>
      </c>
      <c r="E2127">
        <v>100</v>
      </c>
      <c r="F2127" t="s">
        <v>8221</v>
      </c>
      <c r="G2127" t="s">
        <v>8224</v>
      </c>
      <c r="H2127" t="s">
        <v>8246</v>
      </c>
      <c r="I2127">
        <v>1433714198</v>
      </c>
      <c r="J2127">
        <v>1431122198</v>
      </c>
      <c r="K2127" t="b">
        <v>0</v>
      </c>
      <c r="L2127">
        <v>1</v>
      </c>
      <c r="M2127" t="b">
        <v>0</v>
      </c>
      <c r="N2127" t="s">
        <v>8303</v>
      </c>
      <c r="O2127" s="6">
        <f t="shared" si="198"/>
        <v>0.01</v>
      </c>
      <c r="P2127">
        <f t="shared" si="199"/>
        <v>100</v>
      </c>
      <c r="Q2127" t="str">
        <f t="shared" si="200"/>
        <v>theater</v>
      </c>
      <c r="R2127" t="str">
        <f t="shared" si="201"/>
        <v>spaces</v>
      </c>
      <c r="S2127" s="9">
        <f t="shared" si="202"/>
        <v>42132.9143287037</v>
      </c>
      <c r="T2127" s="8">
        <f t="shared" si="203"/>
        <v>42162.9143287037</v>
      </c>
    </row>
    <row r="2128" spans="1:20" ht="43.2">
      <c r="A2128">
        <v>3079</v>
      </c>
      <c r="B2128" s="3" t="s">
        <v>3079</v>
      </c>
      <c r="C2128" s="3" t="s">
        <v>7189</v>
      </c>
      <c r="D2128">
        <v>1333666</v>
      </c>
      <c r="E2128">
        <v>11226</v>
      </c>
      <c r="F2128" t="s">
        <v>8221</v>
      </c>
      <c r="G2128" t="s">
        <v>8224</v>
      </c>
      <c r="H2128" t="s">
        <v>8246</v>
      </c>
      <c r="I2128">
        <v>1427040435</v>
      </c>
      <c r="J2128">
        <v>1424452035</v>
      </c>
      <c r="K2128" t="b">
        <v>0</v>
      </c>
      <c r="L2128">
        <v>27</v>
      </c>
      <c r="M2128" t="b">
        <v>0</v>
      </c>
      <c r="N2128" t="s">
        <v>8303</v>
      </c>
      <c r="O2128" s="6">
        <f t="shared" si="198"/>
        <v>0.01</v>
      </c>
      <c r="P2128">
        <f t="shared" si="199"/>
        <v>415.78</v>
      </c>
      <c r="Q2128" t="str">
        <f t="shared" si="200"/>
        <v>theater</v>
      </c>
      <c r="R2128" t="str">
        <f t="shared" si="201"/>
        <v>spaces</v>
      </c>
      <c r="S2128" s="9">
        <f t="shared" si="202"/>
        <v>42055.713368055556</v>
      </c>
      <c r="T2128" s="8">
        <f t="shared" si="203"/>
        <v>42085.671701388885</v>
      </c>
    </row>
    <row r="2129" spans="1:20" ht="43.2">
      <c r="A2129">
        <v>3087</v>
      </c>
      <c r="B2129" s="3" t="s">
        <v>3087</v>
      </c>
      <c r="C2129" s="3" t="s">
        <v>7197</v>
      </c>
      <c r="D2129">
        <v>20000</v>
      </c>
      <c r="E2129">
        <v>125</v>
      </c>
      <c r="F2129" t="s">
        <v>8221</v>
      </c>
      <c r="G2129" t="s">
        <v>8224</v>
      </c>
      <c r="H2129" t="s">
        <v>8246</v>
      </c>
      <c r="I2129">
        <v>1482294990</v>
      </c>
      <c r="J2129">
        <v>1477107390</v>
      </c>
      <c r="K2129" t="b">
        <v>0</v>
      </c>
      <c r="L2129">
        <v>2</v>
      </c>
      <c r="M2129" t="b">
        <v>0</v>
      </c>
      <c r="N2129" t="s">
        <v>8303</v>
      </c>
      <c r="O2129" s="6">
        <f t="shared" si="198"/>
        <v>0.01</v>
      </c>
      <c r="P2129">
        <f t="shared" si="199"/>
        <v>62.5</v>
      </c>
      <c r="Q2129" t="str">
        <f t="shared" si="200"/>
        <v>theater</v>
      </c>
      <c r="R2129" t="str">
        <f t="shared" si="201"/>
        <v>spaces</v>
      </c>
      <c r="S2129" s="9">
        <f t="shared" si="202"/>
        <v>42665.150347222225</v>
      </c>
      <c r="T2129" s="8">
        <f t="shared" si="203"/>
        <v>42725.192013888889</v>
      </c>
    </row>
    <row r="2130" spans="1:20" ht="43.2">
      <c r="A2130">
        <v>3092</v>
      </c>
      <c r="B2130" s="3" t="s">
        <v>3092</v>
      </c>
      <c r="C2130" s="3" t="s">
        <v>7202</v>
      </c>
      <c r="D2130">
        <v>100000</v>
      </c>
      <c r="E2130">
        <v>1183.19</v>
      </c>
      <c r="F2130" t="s">
        <v>8221</v>
      </c>
      <c r="G2130" t="s">
        <v>8224</v>
      </c>
      <c r="H2130" t="s">
        <v>8246</v>
      </c>
      <c r="I2130">
        <v>1444946400</v>
      </c>
      <c r="J2130">
        <v>1441723912</v>
      </c>
      <c r="K2130" t="b">
        <v>0</v>
      </c>
      <c r="L2130">
        <v>21</v>
      </c>
      <c r="M2130" t="b">
        <v>0</v>
      </c>
      <c r="N2130" t="s">
        <v>8303</v>
      </c>
      <c r="O2130" s="6">
        <f t="shared" si="198"/>
        <v>0.01</v>
      </c>
      <c r="P2130">
        <f t="shared" si="199"/>
        <v>56.34</v>
      </c>
      <c r="Q2130" t="str">
        <f t="shared" si="200"/>
        <v>theater</v>
      </c>
      <c r="R2130" t="str">
        <f t="shared" si="201"/>
        <v>spaces</v>
      </c>
      <c r="S2130" s="9">
        <f t="shared" si="202"/>
        <v>42255.619351851856</v>
      </c>
      <c r="T2130" s="8">
        <f t="shared" si="203"/>
        <v>42292.916666666672</v>
      </c>
    </row>
    <row r="2131" spans="1:20" ht="28.8">
      <c r="A2131">
        <v>3121</v>
      </c>
      <c r="B2131" s="3" t="s">
        <v>3121</v>
      </c>
      <c r="C2131" s="3" t="s">
        <v>7231</v>
      </c>
      <c r="D2131">
        <v>1500</v>
      </c>
      <c r="E2131">
        <v>10</v>
      </c>
      <c r="F2131" t="s">
        <v>8220</v>
      </c>
      <c r="G2131" t="s">
        <v>8229</v>
      </c>
      <c r="H2131" t="s">
        <v>8251</v>
      </c>
      <c r="I2131">
        <v>1411748335</v>
      </c>
      <c r="J2131">
        <v>1406564335</v>
      </c>
      <c r="K2131" t="b">
        <v>0</v>
      </c>
      <c r="L2131">
        <v>1</v>
      </c>
      <c r="M2131" t="b">
        <v>0</v>
      </c>
      <c r="N2131" t="s">
        <v>8303</v>
      </c>
      <c r="O2131" s="6">
        <f t="shared" si="198"/>
        <v>0.01</v>
      </c>
      <c r="P2131">
        <f t="shared" si="199"/>
        <v>10</v>
      </c>
      <c r="Q2131" t="str">
        <f t="shared" si="200"/>
        <v>theater</v>
      </c>
      <c r="R2131" t="str">
        <f t="shared" si="201"/>
        <v>spaces</v>
      </c>
      <c r="S2131" s="9">
        <f t="shared" si="202"/>
        <v>41848.679803240739</v>
      </c>
      <c r="T2131" s="8">
        <f t="shared" si="203"/>
        <v>41908.679803240739</v>
      </c>
    </row>
    <row r="2132" spans="1:20" ht="43.2">
      <c r="A2132">
        <v>3192</v>
      </c>
      <c r="B2132" s="3" t="s">
        <v>3192</v>
      </c>
      <c r="C2132" s="3" t="s">
        <v>7302</v>
      </c>
      <c r="D2132">
        <v>10000</v>
      </c>
      <c r="E2132">
        <v>102</v>
      </c>
      <c r="F2132" t="s">
        <v>8221</v>
      </c>
      <c r="G2132" t="s">
        <v>8225</v>
      </c>
      <c r="H2132" t="s">
        <v>8247</v>
      </c>
      <c r="I2132">
        <v>1425160800</v>
      </c>
      <c r="J2132">
        <v>1421274859</v>
      </c>
      <c r="K2132" t="b">
        <v>0</v>
      </c>
      <c r="L2132">
        <v>8</v>
      </c>
      <c r="M2132" t="b">
        <v>0</v>
      </c>
      <c r="N2132" t="s">
        <v>8305</v>
      </c>
      <c r="O2132" s="6">
        <f t="shared" si="198"/>
        <v>0.01</v>
      </c>
      <c r="P2132">
        <f t="shared" si="199"/>
        <v>12.75</v>
      </c>
      <c r="Q2132" t="str">
        <f t="shared" si="200"/>
        <v>theater</v>
      </c>
      <c r="R2132" t="str">
        <f t="shared" si="201"/>
        <v>musical</v>
      </c>
      <c r="S2132" s="9">
        <f t="shared" si="202"/>
        <v>42018.94049768518</v>
      </c>
      <c r="T2132" s="8">
        <f t="shared" si="203"/>
        <v>42063.916666666672</v>
      </c>
    </row>
    <row r="2133" spans="1:20" ht="43.2">
      <c r="A2133">
        <v>3201</v>
      </c>
      <c r="B2133" s="3" t="s">
        <v>3201</v>
      </c>
      <c r="C2133" s="3" t="s">
        <v>7311</v>
      </c>
      <c r="D2133">
        <v>2000</v>
      </c>
      <c r="E2133">
        <v>25</v>
      </c>
      <c r="F2133" t="s">
        <v>8221</v>
      </c>
      <c r="G2133" t="s">
        <v>8225</v>
      </c>
      <c r="H2133" t="s">
        <v>8247</v>
      </c>
      <c r="I2133">
        <v>1409509477</v>
      </c>
      <c r="J2133">
        <v>1407695077</v>
      </c>
      <c r="K2133" t="b">
        <v>0</v>
      </c>
      <c r="L2133">
        <v>2</v>
      </c>
      <c r="M2133" t="b">
        <v>0</v>
      </c>
      <c r="N2133" t="s">
        <v>8305</v>
      </c>
      <c r="O2133" s="6">
        <f t="shared" si="198"/>
        <v>0.01</v>
      </c>
      <c r="P2133">
        <f t="shared" si="199"/>
        <v>12.5</v>
      </c>
      <c r="Q2133" t="str">
        <f t="shared" si="200"/>
        <v>theater</v>
      </c>
      <c r="R2133" t="str">
        <f t="shared" si="201"/>
        <v>musical</v>
      </c>
      <c r="S2133" s="9">
        <f t="shared" si="202"/>
        <v>41861.767094907409</v>
      </c>
      <c r="T2133" s="8">
        <f t="shared" si="203"/>
        <v>41882.767094907409</v>
      </c>
    </row>
    <row r="2134" spans="1:20" ht="43.2">
      <c r="A2134">
        <v>3736</v>
      </c>
      <c r="B2134" s="3" t="s">
        <v>3733</v>
      </c>
      <c r="C2134" s="3" t="s">
        <v>7846</v>
      </c>
      <c r="D2134">
        <v>1500</v>
      </c>
      <c r="E2134">
        <v>10</v>
      </c>
      <c r="F2134" t="s">
        <v>8221</v>
      </c>
      <c r="G2134" t="s">
        <v>8225</v>
      </c>
      <c r="H2134" t="s">
        <v>8247</v>
      </c>
      <c r="I2134">
        <v>1427133600</v>
      </c>
      <c r="J2134">
        <v>1423847093</v>
      </c>
      <c r="K2134" t="b">
        <v>0</v>
      </c>
      <c r="L2134">
        <v>1</v>
      </c>
      <c r="M2134" t="b">
        <v>0</v>
      </c>
      <c r="N2134" t="s">
        <v>8271</v>
      </c>
      <c r="O2134" s="6">
        <f t="shared" si="198"/>
        <v>0.01</v>
      </c>
      <c r="P2134">
        <f t="shared" si="199"/>
        <v>10</v>
      </c>
      <c r="Q2134" t="str">
        <f t="shared" si="200"/>
        <v>theater</v>
      </c>
      <c r="R2134" t="str">
        <f t="shared" si="201"/>
        <v>plays</v>
      </c>
      <c r="S2134" s="9">
        <f t="shared" si="202"/>
        <v>42048.711724537032</v>
      </c>
      <c r="T2134" s="8">
        <f t="shared" si="203"/>
        <v>42086.75</v>
      </c>
    </row>
    <row r="2135" spans="1:20" ht="28.8">
      <c r="A2135">
        <v>3747</v>
      </c>
      <c r="B2135" s="3" t="s">
        <v>3744</v>
      </c>
      <c r="C2135" s="3" t="s">
        <v>7857</v>
      </c>
      <c r="D2135">
        <v>2500</v>
      </c>
      <c r="E2135">
        <v>25</v>
      </c>
      <c r="F2135" t="s">
        <v>8221</v>
      </c>
      <c r="G2135" t="s">
        <v>8225</v>
      </c>
      <c r="H2135" t="s">
        <v>8247</v>
      </c>
      <c r="I2135">
        <v>1436137140</v>
      </c>
      <c r="J2135">
        <v>1433833896</v>
      </c>
      <c r="K2135" t="b">
        <v>0</v>
      </c>
      <c r="L2135">
        <v>1</v>
      </c>
      <c r="M2135" t="b">
        <v>0</v>
      </c>
      <c r="N2135" t="s">
        <v>8271</v>
      </c>
      <c r="O2135" s="6">
        <f t="shared" si="198"/>
        <v>0.01</v>
      </c>
      <c r="P2135">
        <f t="shared" si="199"/>
        <v>25</v>
      </c>
      <c r="Q2135" t="str">
        <f t="shared" si="200"/>
        <v>theater</v>
      </c>
      <c r="R2135" t="str">
        <f t="shared" si="201"/>
        <v>plays</v>
      </c>
      <c r="S2135" s="9">
        <f t="shared" si="202"/>
        <v>42164.299722222218</v>
      </c>
      <c r="T2135" s="8">
        <f t="shared" si="203"/>
        <v>42190.957638888889</v>
      </c>
    </row>
    <row r="2136" spans="1:20" ht="72">
      <c r="A2136">
        <v>3788</v>
      </c>
      <c r="B2136" s="3" t="s">
        <v>3785</v>
      </c>
      <c r="C2136" s="3" t="s">
        <v>7898</v>
      </c>
      <c r="D2136">
        <v>75000</v>
      </c>
      <c r="E2136">
        <v>500</v>
      </c>
      <c r="F2136" t="s">
        <v>8221</v>
      </c>
      <c r="G2136" t="s">
        <v>8224</v>
      </c>
      <c r="H2136" t="s">
        <v>8246</v>
      </c>
      <c r="I2136">
        <v>1450887480</v>
      </c>
      <c r="J2136">
        <v>1448469719</v>
      </c>
      <c r="K2136" t="b">
        <v>0</v>
      </c>
      <c r="L2136">
        <v>1</v>
      </c>
      <c r="M2136" t="b">
        <v>0</v>
      </c>
      <c r="N2136" t="s">
        <v>8305</v>
      </c>
      <c r="O2136" s="6">
        <f t="shared" si="198"/>
        <v>0.01</v>
      </c>
      <c r="P2136">
        <f t="shared" si="199"/>
        <v>500</v>
      </c>
      <c r="Q2136" t="str">
        <f t="shared" si="200"/>
        <v>theater</v>
      </c>
      <c r="R2136" t="str">
        <f t="shared" si="201"/>
        <v>musical</v>
      </c>
      <c r="S2136" s="9">
        <f t="shared" si="202"/>
        <v>42333.695821759262</v>
      </c>
      <c r="T2136" s="8">
        <f t="shared" si="203"/>
        <v>42361.679166666669</v>
      </c>
    </row>
    <row r="2137" spans="1:20" ht="43.2">
      <c r="A2137">
        <v>3794</v>
      </c>
      <c r="B2137" s="3" t="s">
        <v>3791</v>
      </c>
      <c r="C2137" s="3" t="s">
        <v>7904</v>
      </c>
      <c r="D2137">
        <v>5000</v>
      </c>
      <c r="E2137">
        <v>50</v>
      </c>
      <c r="F2137" t="s">
        <v>8221</v>
      </c>
      <c r="G2137" t="s">
        <v>8225</v>
      </c>
      <c r="H2137" t="s">
        <v>8247</v>
      </c>
      <c r="I2137">
        <v>1433685354</v>
      </c>
      <c r="J2137">
        <v>1431093354</v>
      </c>
      <c r="K2137" t="b">
        <v>0</v>
      </c>
      <c r="L2137">
        <v>1</v>
      </c>
      <c r="M2137" t="b">
        <v>0</v>
      </c>
      <c r="N2137" t="s">
        <v>8305</v>
      </c>
      <c r="O2137" s="6">
        <f t="shared" si="198"/>
        <v>0.01</v>
      </c>
      <c r="P2137">
        <f t="shared" si="199"/>
        <v>50</v>
      </c>
      <c r="Q2137" t="str">
        <f t="shared" si="200"/>
        <v>theater</v>
      </c>
      <c r="R2137" t="str">
        <f t="shared" si="201"/>
        <v>musical</v>
      </c>
      <c r="S2137" s="9">
        <f t="shared" si="202"/>
        <v>42132.58048611111</v>
      </c>
      <c r="T2137" s="8">
        <f t="shared" si="203"/>
        <v>42162.58048611111</v>
      </c>
    </row>
    <row r="2138" spans="1:20" ht="43.2">
      <c r="A2138">
        <v>3798</v>
      </c>
      <c r="B2138" s="3" t="s">
        <v>3795</v>
      </c>
      <c r="C2138" s="3" t="s">
        <v>7908</v>
      </c>
      <c r="D2138">
        <v>70000</v>
      </c>
      <c r="E2138">
        <v>1025</v>
      </c>
      <c r="F2138" t="s">
        <v>8221</v>
      </c>
      <c r="G2138" t="s">
        <v>8224</v>
      </c>
      <c r="H2138" t="s">
        <v>8246</v>
      </c>
      <c r="I2138">
        <v>1407691248</v>
      </c>
      <c r="J2138">
        <v>1405099248</v>
      </c>
      <c r="K2138" t="b">
        <v>0</v>
      </c>
      <c r="L2138">
        <v>5</v>
      </c>
      <c r="M2138" t="b">
        <v>0</v>
      </c>
      <c r="N2138" t="s">
        <v>8305</v>
      </c>
      <c r="O2138" s="6">
        <f t="shared" si="198"/>
        <v>0.01</v>
      </c>
      <c r="P2138">
        <f t="shared" si="199"/>
        <v>205</v>
      </c>
      <c r="Q2138" t="str">
        <f t="shared" si="200"/>
        <v>theater</v>
      </c>
      <c r="R2138" t="str">
        <f t="shared" si="201"/>
        <v>musical</v>
      </c>
      <c r="S2138" s="9">
        <f t="shared" si="202"/>
        <v>41831.722777777773</v>
      </c>
      <c r="T2138" s="8">
        <f t="shared" si="203"/>
        <v>41861.722777777773</v>
      </c>
    </row>
    <row r="2139" spans="1:20" ht="43.2">
      <c r="A2139">
        <v>3864</v>
      </c>
      <c r="B2139" s="3" t="s">
        <v>3861</v>
      </c>
      <c r="C2139" s="3" t="s">
        <v>7973</v>
      </c>
      <c r="D2139">
        <v>5000</v>
      </c>
      <c r="E2139">
        <v>60</v>
      </c>
      <c r="F2139" t="s">
        <v>8221</v>
      </c>
      <c r="G2139" t="s">
        <v>8224</v>
      </c>
      <c r="H2139" t="s">
        <v>8246</v>
      </c>
      <c r="I2139">
        <v>1447799054</v>
      </c>
      <c r="J2139">
        <v>1445203454</v>
      </c>
      <c r="K2139" t="b">
        <v>0</v>
      </c>
      <c r="L2139">
        <v>3</v>
      </c>
      <c r="M2139" t="b">
        <v>0</v>
      </c>
      <c r="N2139" t="s">
        <v>8271</v>
      </c>
      <c r="O2139" s="6">
        <f t="shared" si="198"/>
        <v>0.01</v>
      </c>
      <c r="P2139">
        <f t="shared" si="199"/>
        <v>20</v>
      </c>
      <c r="Q2139" t="str">
        <f t="shared" si="200"/>
        <v>theater</v>
      </c>
      <c r="R2139" t="str">
        <f t="shared" si="201"/>
        <v>plays</v>
      </c>
      <c r="S2139" s="9">
        <f t="shared" si="202"/>
        <v>42295.891828703709</v>
      </c>
      <c r="T2139" s="8">
        <f t="shared" si="203"/>
        <v>42325.933495370366</v>
      </c>
    </row>
    <row r="2140" spans="1:20" ht="28.8">
      <c r="A2140">
        <v>3866</v>
      </c>
      <c r="B2140" s="3" t="s">
        <v>3863</v>
      </c>
      <c r="C2140" s="3" t="s">
        <v>7975</v>
      </c>
      <c r="D2140">
        <v>2000</v>
      </c>
      <c r="E2140">
        <v>11</v>
      </c>
      <c r="F2140" t="s">
        <v>8221</v>
      </c>
      <c r="G2140" t="s">
        <v>8224</v>
      </c>
      <c r="H2140" t="s">
        <v>8246</v>
      </c>
      <c r="I2140">
        <v>1458703740</v>
      </c>
      <c r="J2140">
        <v>1454453021</v>
      </c>
      <c r="K2140" t="b">
        <v>0</v>
      </c>
      <c r="L2140">
        <v>2</v>
      </c>
      <c r="M2140" t="b">
        <v>0</v>
      </c>
      <c r="N2140" t="s">
        <v>8271</v>
      </c>
      <c r="O2140" s="6">
        <f t="shared" si="198"/>
        <v>0.01</v>
      </c>
      <c r="P2140">
        <f t="shared" si="199"/>
        <v>5.5</v>
      </c>
      <c r="Q2140" t="str">
        <f t="shared" si="200"/>
        <v>theater</v>
      </c>
      <c r="R2140" t="str">
        <f t="shared" si="201"/>
        <v>plays</v>
      </c>
      <c r="S2140" s="9">
        <f t="shared" si="202"/>
        <v>42402.947002314817</v>
      </c>
      <c r="T2140" s="8">
        <f t="shared" si="203"/>
        <v>42452.145138888889</v>
      </c>
    </row>
    <row r="2141" spans="1:20" ht="43.2">
      <c r="A2141">
        <v>3889</v>
      </c>
      <c r="B2141" s="3" t="s">
        <v>3886</v>
      </c>
      <c r="C2141" s="3" t="s">
        <v>7997</v>
      </c>
      <c r="D2141">
        <v>8000</v>
      </c>
      <c r="E2141">
        <v>118</v>
      </c>
      <c r="F2141" t="s">
        <v>8221</v>
      </c>
      <c r="G2141" t="s">
        <v>8224</v>
      </c>
      <c r="H2141" t="s">
        <v>8246</v>
      </c>
      <c r="I2141">
        <v>1420413960</v>
      </c>
      <c r="J2141">
        <v>1417651630</v>
      </c>
      <c r="K2141" t="b">
        <v>0</v>
      </c>
      <c r="L2141">
        <v>9</v>
      </c>
      <c r="M2141" t="b">
        <v>0</v>
      </c>
      <c r="N2141" t="s">
        <v>8271</v>
      </c>
      <c r="O2141" s="6">
        <f t="shared" si="198"/>
        <v>0.01</v>
      </c>
      <c r="P2141">
        <f t="shared" si="199"/>
        <v>13.11</v>
      </c>
      <c r="Q2141" t="str">
        <f t="shared" si="200"/>
        <v>theater</v>
      </c>
      <c r="R2141" t="str">
        <f t="shared" si="201"/>
        <v>plays</v>
      </c>
      <c r="S2141" s="9">
        <f t="shared" si="202"/>
        <v>41977.004976851851</v>
      </c>
      <c r="T2141" s="8">
        <f t="shared" si="203"/>
        <v>42008.976388888885</v>
      </c>
    </row>
    <row r="2142" spans="1:20" ht="43.2">
      <c r="A2142">
        <v>3899</v>
      </c>
      <c r="B2142" s="3" t="s">
        <v>3896</v>
      </c>
      <c r="C2142" s="3" t="s">
        <v>8007</v>
      </c>
      <c r="D2142">
        <v>10000</v>
      </c>
      <c r="E2142">
        <v>125</v>
      </c>
      <c r="F2142" t="s">
        <v>8221</v>
      </c>
      <c r="G2142" t="s">
        <v>8224</v>
      </c>
      <c r="H2142" t="s">
        <v>8246</v>
      </c>
      <c r="I2142">
        <v>1407868561</v>
      </c>
      <c r="J2142">
        <v>1406140561</v>
      </c>
      <c r="K2142" t="b">
        <v>0</v>
      </c>
      <c r="L2142">
        <v>2</v>
      </c>
      <c r="M2142" t="b">
        <v>0</v>
      </c>
      <c r="N2142" t="s">
        <v>8271</v>
      </c>
      <c r="O2142" s="6">
        <f t="shared" si="198"/>
        <v>0.01</v>
      </c>
      <c r="P2142">
        <f t="shared" si="199"/>
        <v>62.5</v>
      </c>
      <c r="Q2142" t="str">
        <f t="shared" si="200"/>
        <v>theater</v>
      </c>
      <c r="R2142" t="str">
        <f t="shared" si="201"/>
        <v>plays</v>
      </c>
      <c r="S2142" s="9">
        <f t="shared" si="202"/>
        <v>41843.775011574078</v>
      </c>
      <c r="T2142" s="8">
        <f t="shared" si="203"/>
        <v>41863.775011574078</v>
      </c>
    </row>
    <row r="2143" spans="1:20" ht="43.2">
      <c r="A2143">
        <v>3901</v>
      </c>
      <c r="B2143" s="3" t="s">
        <v>3898</v>
      </c>
      <c r="C2143" s="3" t="s">
        <v>8009</v>
      </c>
      <c r="D2143">
        <v>3000</v>
      </c>
      <c r="E2143">
        <v>25</v>
      </c>
      <c r="F2143" t="s">
        <v>8221</v>
      </c>
      <c r="G2143" t="s">
        <v>8224</v>
      </c>
      <c r="H2143" t="s">
        <v>8246</v>
      </c>
      <c r="I2143">
        <v>1450554599</v>
      </c>
      <c r="J2143">
        <v>1447098599</v>
      </c>
      <c r="K2143" t="b">
        <v>0</v>
      </c>
      <c r="L2143">
        <v>1</v>
      </c>
      <c r="M2143" t="b">
        <v>0</v>
      </c>
      <c r="N2143" t="s">
        <v>8271</v>
      </c>
      <c r="O2143" s="6">
        <f t="shared" si="198"/>
        <v>0.01</v>
      </c>
      <c r="P2143">
        <f t="shared" si="199"/>
        <v>25</v>
      </c>
      <c r="Q2143" t="str">
        <f t="shared" si="200"/>
        <v>theater</v>
      </c>
      <c r="R2143" t="str">
        <f t="shared" si="201"/>
        <v>plays</v>
      </c>
      <c r="S2143" s="9">
        <f t="shared" si="202"/>
        <v>42317.826377314814</v>
      </c>
      <c r="T2143" s="8">
        <f t="shared" si="203"/>
        <v>42357.826377314814</v>
      </c>
    </row>
    <row r="2144" spans="1:20" ht="43.2">
      <c r="A2144">
        <v>3927</v>
      </c>
      <c r="B2144" s="3" t="s">
        <v>3924</v>
      </c>
      <c r="C2144" s="3" t="s">
        <v>8035</v>
      </c>
      <c r="D2144">
        <v>2500</v>
      </c>
      <c r="E2144">
        <v>25</v>
      </c>
      <c r="F2144" t="s">
        <v>8221</v>
      </c>
      <c r="G2144" t="s">
        <v>8225</v>
      </c>
      <c r="H2144" t="s">
        <v>8247</v>
      </c>
      <c r="I2144">
        <v>1407565504</v>
      </c>
      <c r="J2144">
        <v>1404973504</v>
      </c>
      <c r="K2144" t="b">
        <v>0</v>
      </c>
      <c r="L2144">
        <v>2</v>
      </c>
      <c r="M2144" t="b">
        <v>0</v>
      </c>
      <c r="N2144" t="s">
        <v>8271</v>
      </c>
      <c r="O2144" s="6">
        <f t="shared" si="198"/>
        <v>0.01</v>
      </c>
      <c r="P2144">
        <f t="shared" si="199"/>
        <v>12.5</v>
      </c>
      <c r="Q2144" t="str">
        <f t="shared" si="200"/>
        <v>theater</v>
      </c>
      <c r="R2144" t="str">
        <f t="shared" si="201"/>
        <v>plays</v>
      </c>
      <c r="S2144" s="9">
        <f t="shared" si="202"/>
        <v>41830.267407407409</v>
      </c>
      <c r="T2144" s="8">
        <f t="shared" si="203"/>
        <v>41860.267407407409</v>
      </c>
    </row>
    <row r="2145" spans="1:20" ht="72">
      <c r="A2145">
        <v>3941</v>
      </c>
      <c r="B2145" s="3" t="s">
        <v>3938</v>
      </c>
      <c r="C2145" s="3" t="s">
        <v>8049</v>
      </c>
      <c r="D2145">
        <v>5500</v>
      </c>
      <c r="E2145">
        <v>50</v>
      </c>
      <c r="F2145" t="s">
        <v>8221</v>
      </c>
      <c r="G2145" t="s">
        <v>8224</v>
      </c>
      <c r="H2145" t="s">
        <v>8246</v>
      </c>
      <c r="I2145">
        <v>1416877200</v>
      </c>
      <c r="J2145">
        <v>1414505137</v>
      </c>
      <c r="K2145" t="b">
        <v>0</v>
      </c>
      <c r="L2145">
        <v>2</v>
      </c>
      <c r="M2145" t="b">
        <v>0</v>
      </c>
      <c r="N2145" t="s">
        <v>8271</v>
      </c>
      <c r="O2145" s="6">
        <f t="shared" si="198"/>
        <v>0.01</v>
      </c>
      <c r="P2145">
        <f t="shared" si="199"/>
        <v>25</v>
      </c>
      <c r="Q2145" t="str">
        <f t="shared" si="200"/>
        <v>theater</v>
      </c>
      <c r="R2145" t="str">
        <f t="shared" si="201"/>
        <v>plays</v>
      </c>
      <c r="S2145" s="9">
        <f t="shared" si="202"/>
        <v>41940.587233796294</v>
      </c>
      <c r="T2145" s="8">
        <f t="shared" si="203"/>
        <v>41968.041666666672</v>
      </c>
    </row>
    <row r="2146" spans="1:20" ht="57.6">
      <c r="A2146">
        <v>3950</v>
      </c>
      <c r="B2146" s="3" t="s">
        <v>3947</v>
      </c>
      <c r="C2146" s="3" t="s">
        <v>8058</v>
      </c>
      <c r="D2146">
        <v>4000</v>
      </c>
      <c r="E2146">
        <v>25</v>
      </c>
      <c r="F2146" t="s">
        <v>8221</v>
      </c>
      <c r="G2146" t="s">
        <v>8224</v>
      </c>
      <c r="H2146" t="s">
        <v>8246</v>
      </c>
      <c r="I2146">
        <v>1460140500</v>
      </c>
      <c r="J2146">
        <v>1457628680</v>
      </c>
      <c r="K2146" t="b">
        <v>0</v>
      </c>
      <c r="L2146">
        <v>1</v>
      </c>
      <c r="M2146" t="b">
        <v>0</v>
      </c>
      <c r="N2146" t="s">
        <v>8271</v>
      </c>
      <c r="O2146" s="6">
        <f t="shared" si="198"/>
        <v>0.01</v>
      </c>
      <c r="P2146">
        <f t="shared" si="199"/>
        <v>25</v>
      </c>
      <c r="Q2146" t="str">
        <f t="shared" si="200"/>
        <v>theater</v>
      </c>
      <c r="R2146" t="str">
        <f t="shared" si="201"/>
        <v>plays</v>
      </c>
      <c r="S2146" s="9">
        <f t="shared" si="202"/>
        <v>42439.702314814815</v>
      </c>
      <c r="T2146" s="8">
        <f t="shared" si="203"/>
        <v>42468.774305555555</v>
      </c>
    </row>
    <row r="2147" spans="1:20" ht="57.6">
      <c r="A2147">
        <v>3966</v>
      </c>
      <c r="B2147" s="3" t="s">
        <v>3963</v>
      </c>
      <c r="C2147" s="3" t="s">
        <v>8073</v>
      </c>
      <c r="D2147">
        <v>7500</v>
      </c>
      <c r="E2147">
        <v>45</v>
      </c>
      <c r="F2147" t="s">
        <v>8221</v>
      </c>
      <c r="G2147" t="s">
        <v>8224</v>
      </c>
      <c r="H2147" t="s">
        <v>8246</v>
      </c>
      <c r="I2147">
        <v>1406170740</v>
      </c>
      <c r="J2147">
        <v>1402506278</v>
      </c>
      <c r="K2147" t="b">
        <v>0</v>
      </c>
      <c r="L2147">
        <v>2</v>
      </c>
      <c r="M2147" t="b">
        <v>0</v>
      </c>
      <c r="N2147" t="s">
        <v>8271</v>
      </c>
      <c r="O2147" s="6">
        <f t="shared" si="198"/>
        <v>0.01</v>
      </c>
      <c r="P2147">
        <f t="shared" si="199"/>
        <v>22.5</v>
      </c>
      <c r="Q2147" t="str">
        <f t="shared" si="200"/>
        <v>theater</v>
      </c>
      <c r="R2147" t="str">
        <f t="shared" si="201"/>
        <v>plays</v>
      </c>
      <c r="S2147" s="9">
        <f t="shared" si="202"/>
        <v>41801.711550925924</v>
      </c>
      <c r="T2147" s="8">
        <f t="shared" si="203"/>
        <v>41844.124305555553</v>
      </c>
    </row>
    <row r="2148" spans="1:20" ht="43.2">
      <c r="A2148">
        <v>3971</v>
      </c>
      <c r="B2148" s="3" t="s">
        <v>3968</v>
      </c>
      <c r="C2148" s="3" t="s">
        <v>8078</v>
      </c>
      <c r="D2148">
        <v>14000</v>
      </c>
      <c r="E2148">
        <v>136</v>
      </c>
      <c r="F2148" t="s">
        <v>8221</v>
      </c>
      <c r="G2148" t="s">
        <v>8224</v>
      </c>
      <c r="H2148" t="s">
        <v>8246</v>
      </c>
      <c r="I2148">
        <v>1405947126</v>
      </c>
      <c r="J2148">
        <v>1403355126</v>
      </c>
      <c r="K2148" t="b">
        <v>0</v>
      </c>
      <c r="L2148">
        <v>6</v>
      </c>
      <c r="M2148" t="b">
        <v>0</v>
      </c>
      <c r="N2148" t="s">
        <v>8271</v>
      </c>
      <c r="O2148" s="6">
        <f t="shared" si="198"/>
        <v>0.01</v>
      </c>
      <c r="P2148">
        <f t="shared" si="199"/>
        <v>22.67</v>
      </c>
      <c r="Q2148" t="str">
        <f t="shared" si="200"/>
        <v>theater</v>
      </c>
      <c r="R2148" t="str">
        <f t="shared" si="201"/>
        <v>plays</v>
      </c>
      <c r="S2148" s="9">
        <f t="shared" si="202"/>
        <v>41811.536180555559</v>
      </c>
      <c r="T2148" s="8">
        <f t="shared" si="203"/>
        <v>41841.536180555559</v>
      </c>
    </row>
    <row r="2149" spans="1:20" ht="43.2">
      <c r="A2149">
        <v>3977</v>
      </c>
      <c r="B2149" s="3" t="s">
        <v>3974</v>
      </c>
      <c r="C2149" s="3" t="s">
        <v>8084</v>
      </c>
      <c r="D2149">
        <v>90000</v>
      </c>
      <c r="E2149">
        <v>1305</v>
      </c>
      <c r="F2149" t="s">
        <v>8221</v>
      </c>
      <c r="G2149" t="s">
        <v>8224</v>
      </c>
      <c r="H2149" t="s">
        <v>8246</v>
      </c>
      <c r="I2149">
        <v>1469213732</v>
      </c>
      <c r="J2149">
        <v>1466621732</v>
      </c>
      <c r="K2149" t="b">
        <v>0</v>
      </c>
      <c r="L2149">
        <v>6</v>
      </c>
      <c r="M2149" t="b">
        <v>0</v>
      </c>
      <c r="N2149" t="s">
        <v>8271</v>
      </c>
      <c r="O2149" s="6">
        <f t="shared" si="198"/>
        <v>0.01</v>
      </c>
      <c r="P2149">
        <f t="shared" si="199"/>
        <v>217.5</v>
      </c>
      <c r="Q2149" t="str">
        <f t="shared" si="200"/>
        <v>theater</v>
      </c>
      <c r="R2149" t="str">
        <f t="shared" si="201"/>
        <v>plays</v>
      </c>
      <c r="S2149" s="9">
        <f t="shared" si="202"/>
        <v>42543.788564814815</v>
      </c>
      <c r="T2149" s="8">
        <f t="shared" si="203"/>
        <v>42573.788564814815</v>
      </c>
    </row>
    <row r="2150" spans="1:20" ht="43.2">
      <c r="A2150">
        <v>4005</v>
      </c>
      <c r="B2150" s="3" t="s">
        <v>4001</v>
      </c>
      <c r="C2150" s="3" t="s">
        <v>8110</v>
      </c>
      <c r="D2150">
        <v>3000</v>
      </c>
      <c r="E2150">
        <v>40</v>
      </c>
      <c r="F2150" t="s">
        <v>8221</v>
      </c>
      <c r="G2150" t="s">
        <v>8224</v>
      </c>
      <c r="H2150" t="s">
        <v>8246</v>
      </c>
      <c r="I2150">
        <v>1413832985</v>
      </c>
      <c r="J2150">
        <v>1408648985</v>
      </c>
      <c r="K2150" t="b">
        <v>0</v>
      </c>
      <c r="L2150">
        <v>2</v>
      </c>
      <c r="M2150" t="b">
        <v>0</v>
      </c>
      <c r="N2150" t="s">
        <v>8271</v>
      </c>
      <c r="O2150" s="6">
        <f t="shared" si="198"/>
        <v>0.01</v>
      </c>
      <c r="P2150">
        <f t="shared" si="199"/>
        <v>20</v>
      </c>
      <c r="Q2150" t="str">
        <f t="shared" si="200"/>
        <v>theater</v>
      </c>
      <c r="R2150" t="str">
        <f t="shared" si="201"/>
        <v>plays</v>
      </c>
      <c r="S2150" s="9">
        <f t="shared" si="202"/>
        <v>41872.807696759257</v>
      </c>
      <c r="T2150" s="8">
        <f t="shared" si="203"/>
        <v>41932.807696759257</v>
      </c>
    </row>
    <row r="2151" spans="1:20" ht="57.6">
      <c r="A2151">
        <v>4013</v>
      </c>
      <c r="B2151" s="3" t="s">
        <v>4009</v>
      </c>
      <c r="C2151" s="3" t="s">
        <v>8118</v>
      </c>
      <c r="D2151">
        <v>2000</v>
      </c>
      <c r="E2151">
        <v>26</v>
      </c>
      <c r="F2151" t="s">
        <v>8221</v>
      </c>
      <c r="G2151" t="s">
        <v>8224</v>
      </c>
      <c r="H2151" t="s">
        <v>8246</v>
      </c>
      <c r="I2151">
        <v>1424070823</v>
      </c>
      <c r="J2151">
        <v>1421478823</v>
      </c>
      <c r="K2151" t="b">
        <v>0</v>
      </c>
      <c r="L2151">
        <v>2</v>
      </c>
      <c r="M2151" t="b">
        <v>0</v>
      </c>
      <c r="N2151" t="s">
        <v>8271</v>
      </c>
      <c r="O2151" s="6">
        <f t="shared" si="198"/>
        <v>0.01</v>
      </c>
      <c r="P2151">
        <f t="shared" si="199"/>
        <v>13</v>
      </c>
      <c r="Q2151" t="str">
        <f t="shared" si="200"/>
        <v>theater</v>
      </c>
      <c r="R2151" t="str">
        <f t="shared" si="201"/>
        <v>plays</v>
      </c>
      <c r="S2151" s="9">
        <f t="shared" si="202"/>
        <v>42021.301192129627</v>
      </c>
      <c r="T2151" s="8">
        <f t="shared" si="203"/>
        <v>42051.301192129627</v>
      </c>
    </row>
    <row r="2152" spans="1:20" ht="43.2">
      <c r="A2152">
        <v>4017</v>
      </c>
      <c r="B2152" s="3" t="s">
        <v>4013</v>
      </c>
      <c r="C2152" s="3" t="s">
        <v>8122</v>
      </c>
      <c r="D2152">
        <v>10000</v>
      </c>
      <c r="E2152">
        <v>105</v>
      </c>
      <c r="F2152" t="s">
        <v>8221</v>
      </c>
      <c r="G2152" t="s">
        <v>8224</v>
      </c>
      <c r="H2152" t="s">
        <v>8246</v>
      </c>
      <c r="I2152">
        <v>1409846874</v>
      </c>
      <c r="J2152">
        <v>1407254874</v>
      </c>
      <c r="K2152" t="b">
        <v>0</v>
      </c>
      <c r="L2152">
        <v>2</v>
      </c>
      <c r="M2152" t="b">
        <v>0</v>
      </c>
      <c r="N2152" t="s">
        <v>8271</v>
      </c>
      <c r="O2152" s="6">
        <f t="shared" si="198"/>
        <v>0.01</v>
      </c>
      <c r="P2152">
        <f t="shared" si="199"/>
        <v>52.5</v>
      </c>
      <c r="Q2152" t="str">
        <f t="shared" si="200"/>
        <v>theater</v>
      </c>
      <c r="R2152" t="str">
        <f t="shared" si="201"/>
        <v>plays</v>
      </c>
      <c r="S2152" s="9">
        <f t="shared" si="202"/>
        <v>41856.672152777777</v>
      </c>
      <c r="T2152" s="8">
        <f t="shared" si="203"/>
        <v>41886.672152777777</v>
      </c>
    </row>
    <row r="2153" spans="1:20" ht="43.2">
      <c r="A2153">
        <v>4019</v>
      </c>
      <c r="B2153" s="3" t="s">
        <v>4015</v>
      </c>
      <c r="C2153" s="3" t="s">
        <v>8124</v>
      </c>
      <c r="D2153">
        <v>3500</v>
      </c>
      <c r="E2153">
        <v>29</v>
      </c>
      <c r="F2153" t="s">
        <v>8221</v>
      </c>
      <c r="G2153" t="s">
        <v>8224</v>
      </c>
      <c r="H2153" t="s">
        <v>8246</v>
      </c>
      <c r="I2153">
        <v>1460737680</v>
      </c>
      <c r="J2153">
        <v>1455725596</v>
      </c>
      <c r="K2153" t="b">
        <v>0</v>
      </c>
      <c r="L2153">
        <v>4</v>
      </c>
      <c r="M2153" t="b">
        <v>0</v>
      </c>
      <c r="N2153" t="s">
        <v>8271</v>
      </c>
      <c r="O2153" s="6">
        <f t="shared" si="198"/>
        <v>0.01</v>
      </c>
      <c r="P2153">
        <f t="shared" si="199"/>
        <v>7.25</v>
      </c>
      <c r="Q2153" t="str">
        <f t="shared" si="200"/>
        <v>theater</v>
      </c>
      <c r="R2153" t="str">
        <f t="shared" si="201"/>
        <v>plays</v>
      </c>
      <c r="S2153" s="9">
        <f t="shared" si="202"/>
        <v>42417.675879629634</v>
      </c>
      <c r="T2153" s="8">
        <f t="shared" si="203"/>
        <v>42475.686111111107</v>
      </c>
    </row>
    <row r="2154" spans="1:20" ht="43.2">
      <c r="A2154">
        <v>4021</v>
      </c>
      <c r="B2154" s="3" t="s">
        <v>4017</v>
      </c>
      <c r="C2154" s="3" t="s">
        <v>8126</v>
      </c>
      <c r="D2154">
        <v>15000</v>
      </c>
      <c r="E2154">
        <v>125</v>
      </c>
      <c r="F2154" t="s">
        <v>8221</v>
      </c>
      <c r="G2154" t="s">
        <v>8224</v>
      </c>
      <c r="H2154" t="s">
        <v>8246</v>
      </c>
      <c r="I2154">
        <v>1414360358</v>
      </c>
      <c r="J2154">
        <v>1409176358</v>
      </c>
      <c r="K2154" t="b">
        <v>0</v>
      </c>
      <c r="L2154">
        <v>2</v>
      </c>
      <c r="M2154" t="b">
        <v>0</v>
      </c>
      <c r="N2154" t="s">
        <v>8271</v>
      </c>
      <c r="O2154" s="6">
        <f t="shared" si="198"/>
        <v>0.01</v>
      </c>
      <c r="P2154">
        <f t="shared" si="199"/>
        <v>62.5</v>
      </c>
      <c r="Q2154" t="str">
        <f t="shared" si="200"/>
        <v>theater</v>
      </c>
      <c r="R2154" t="str">
        <f t="shared" si="201"/>
        <v>plays</v>
      </c>
      <c r="S2154" s="9">
        <f t="shared" si="202"/>
        <v>41878.911550925928</v>
      </c>
      <c r="T2154" s="8">
        <f t="shared" si="203"/>
        <v>41938.911550925928</v>
      </c>
    </row>
    <row r="2155" spans="1:20" ht="43.2">
      <c r="A2155">
        <v>4024</v>
      </c>
      <c r="B2155" s="3" t="s">
        <v>4020</v>
      </c>
      <c r="C2155" s="3" t="s">
        <v>8129</v>
      </c>
      <c r="D2155">
        <v>800</v>
      </c>
      <c r="E2155">
        <v>10</v>
      </c>
      <c r="F2155" t="s">
        <v>8221</v>
      </c>
      <c r="G2155" t="s">
        <v>8224</v>
      </c>
      <c r="H2155" t="s">
        <v>8246</v>
      </c>
      <c r="I2155">
        <v>1441037097</v>
      </c>
      <c r="J2155">
        <v>1438445097</v>
      </c>
      <c r="K2155" t="b">
        <v>0</v>
      </c>
      <c r="L2155">
        <v>1</v>
      </c>
      <c r="M2155" t="b">
        <v>0</v>
      </c>
      <c r="N2155" t="s">
        <v>8271</v>
      </c>
      <c r="O2155" s="6">
        <f t="shared" si="198"/>
        <v>0.01</v>
      </c>
      <c r="P2155">
        <f t="shared" si="199"/>
        <v>10</v>
      </c>
      <c r="Q2155" t="str">
        <f t="shared" si="200"/>
        <v>theater</v>
      </c>
      <c r="R2155" t="str">
        <f t="shared" si="201"/>
        <v>plays</v>
      </c>
      <c r="S2155" s="9">
        <f t="shared" si="202"/>
        <v>42217.670104166667</v>
      </c>
      <c r="T2155" s="8">
        <f t="shared" si="203"/>
        <v>42247.670104166667</v>
      </c>
    </row>
    <row r="2156" spans="1:20" ht="43.2">
      <c r="A2156">
        <v>4034</v>
      </c>
      <c r="B2156" s="3" t="s">
        <v>4030</v>
      </c>
      <c r="C2156" s="3" t="s">
        <v>8139</v>
      </c>
      <c r="D2156">
        <v>13500</v>
      </c>
      <c r="E2156">
        <v>200</v>
      </c>
      <c r="F2156" t="s">
        <v>8221</v>
      </c>
      <c r="G2156" t="s">
        <v>8224</v>
      </c>
      <c r="H2156" t="s">
        <v>8246</v>
      </c>
      <c r="I2156">
        <v>1428097450</v>
      </c>
      <c r="J2156">
        <v>1425509050</v>
      </c>
      <c r="K2156" t="b">
        <v>0</v>
      </c>
      <c r="L2156">
        <v>2</v>
      </c>
      <c r="M2156" t="b">
        <v>0</v>
      </c>
      <c r="N2156" t="s">
        <v>8271</v>
      </c>
      <c r="O2156" s="6">
        <f t="shared" si="198"/>
        <v>0.01</v>
      </c>
      <c r="P2156">
        <f t="shared" si="199"/>
        <v>100</v>
      </c>
      <c r="Q2156" t="str">
        <f t="shared" si="200"/>
        <v>theater</v>
      </c>
      <c r="R2156" t="str">
        <f t="shared" si="201"/>
        <v>plays</v>
      </c>
      <c r="S2156" s="9">
        <f t="shared" si="202"/>
        <v>42067.947337962964</v>
      </c>
      <c r="T2156" s="8">
        <f t="shared" si="203"/>
        <v>42097.905671296292</v>
      </c>
    </row>
    <row r="2157" spans="1:20" ht="43.2">
      <c r="A2157">
        <v>4063</v>
      </c>
      <c r="B2157" s="3" t="s">
        <v>4059</v>
      </c>
      <c r="C2157" s="3" t="s">
        <v>8167</v>
      </c>
      <c r="D2157">
        <v>9500</v>
      </c>
      <c r="E2157">
        <v>135</v>
      </c>
      <c r="F2157" t="s">
        <v>8221</v>
      </c>
      <c r="G2157" t="s">
        <v>8225</v>
      </c>
      <c r="H2157" t="s">
        <v>8247</v>
      </c>
      <c r="I2157">
        <v>1403886084</v>
      </c>
      <c r="J2157">
        <v>1401294084</v>
      </c>
      <c r="K2157" t="b">
        <v>0</v>
      </c>
      <c r="L2157">
        <v>9</v>
      </c>
      <c r="M2157" t="b">
        <v>0</v>
      </c>
      <c r="N2157" t="s">
        <v>8271</v>
      </c>
      <c r="O2157" s="6">
        <f t="shared" si="198"/>
        <v>0.01</v>
      </c>
      <c r="P2157">
        <f t="shared" si="199"/>
        <v>15</v>
      </c>
      <c r="Q2157" t="str">
        <f t="shared" si="200"/>
        <v>theater</v>
      </c>
      <c r="R2157" t="str">
        <f t="shared" si="201"/>
        <v>plays</v>
      </c>
      <c r="S2157" s="9">
        <f t="shared" si="202"/>
        <v>41787.681527777779</v>
      </c>
      <c r="T2157" s="8">
        <f t="shared" si="203"/>
        <v>41817.681527777779</v>
      </c>
    </row>
    <row r="2158" spans="1:20" ht="28.8">
      <c r="A2158">
        <v>4065</v>
      </c>
      <c r="B2158" s="3" t="s">
        <v>4061</v>
      </c>
      <c r="C2158" s="3" t="s">
        <v>8169</v>
      </c>
      <c r="D2158">
        <v>4000</v>
      </c>
      <c r="E2158">
        <v>27</v>
      </c>
      <c r="F2158" t="s">
        <v>8221</v>
      </c>
      <c r="G2158" t="s">
        <v>8224</v>
      </c>
      <c r="H2158" t="s">
        <v>8246</v>
      </c>
      <c r="I2158">
        <v>1407883811</v>
      </c>
      <c r="J2158">
        <v>1405291811</v>
      </c>
      <c r="K2158" t="b">
        <v>0</v>
      </c>
      <c r="L2158">
        <v>4</v>
      </c>
      <c r="M2158" t="b">
        <v>0</v>
      </c>
      <c r="N2158" t="s">
        <v>8271</v>
      </c>
      <c r="O2158" s="6">
        <f t="shared" si="198"/>
        <v>0.01</v>
      </c>
      <c r="P2158">
        <f t="shared" si="199"/>
        <v>6.75</v>
      </c>
      <c r="Q2158" t="str">
        <f t="shared" si="200"/>
        <v>theater</v>
      </c>
      <c r="R2158" t="str">
        <f t="shared" si="201"/>
        <v>plays</v>
      </c>
      <c r="S2158" s="9">
        <f t="shared" si="202"/>
        <v>41833.951516203706</v>
      </c>
      <c r="T2158" s="8">
        <f t="shared" si="203"/>
        <v>41863.951516203706</v>
      </c>
    </row>
    <row r="2159" spans="1:20" ht="43.2">
      <c r="A2159">
        <v>4068</v>
      </c>
      <c r="B2159" s="3" t="s">
        <v>4064</v>
      </c>
      <c r="C2159" s="3" t="s">
        <v>8171</v>
      </c>
      <c r="D2159">
        <v>3495</v>
      </c>
      <c r="E2159">
        <v>34.950000000000003</v>
      </c>
      <c r="F2159" t="s">
        <v>8221</v>
      </c>
      <c r="G2159" t="s">
        <v>8224</v>
      </c>
      <c r="H2159" t="s">
        <v>8246</v>
      </c>
      <c r="I2159">
        <v>1484348700</v>
      </c>
      <c r="J2159">
        <v>1481756855</v>
      </c>
      <c r="K2159" t="b">
        <v>0</v>
      </c>
      <c r="L2159">
        <v>1</v>
      </c>
      <c r="M2159" t="b">
        <v>0</v>
      </c>
      <c r="N2159" t="s">
        <v>8271</v>
      </c>
      <c r="O2159" s="6">
        <f t="shared" si="198"/>
        <v>0.01</v>
      </c>
      <c r="P2159">
        <f t="shared" si="199"/>
        <v>34.950000000000003</v>
      </c>
      <c r="Q2159" t="str">
        <f t="shared" si="200"/>
        <v>theater</v>
      </c>
      <c r="R2159" t="str">
        <f t="shared" si="201"/>
        <v>plays</v>
      </c>
      <c r="S2159" s="9">
        <f t="shared" si="202"/>
        <v>42718.963599537034</v>
      </c>
      <c r="T2159" s="8">
        <f t="shared" si="203"/>
        <v>42748.961805555555</v>
      </c>
    </row>
    <row r="2160" spans="1:20" ht="43.2">
      <c r="A2160">
        <v>4073</v>
      </c>
      <c r="B2160" s="3" t="s">
        <v>4069</v>
      </c>
      <c r="C2160" s="3" t="s">
        <v>8176</v>
      </c>
      <c r="D2160">
        <v>3500</v>
      </c>
      <c r="E2160">
        <v>37</v>
      </c>
      <c r="F2160" t="s">
        <v>8221</v>
      </c>
      <c r="G2160" t="s">
        <v>8224</v>
      </c>
      <c r="H2160" t="s">
        <v>8246</v>
      </c>
      <c r="I2160">
        <v>1431144000</v>
      </c>
      <c r="J2160">
        <v>1426407426</v>
      </c>
      <c r="K2160" t="b">
        <v>0</v>
      </c>
      <c r="L2160">
        <v>2</v>
      </c>
      <c r="M2160" t="b">
        <v>0</v>
      </c>
      <c r="N2160" t="s">
        <v>8271</v>
      </c>
      <c r="O2160" s="6">
        <f t="shared" si="198"/>
        <v>0.01</v>
      </c>
      <c r="P2160">
        <f t="shared" si="199"/>
        <v>18.5</v>
      </c>
      <c r="Q2160" t="str">
        <f t="shared" si="200"/>
        <v>theater</v>
      </c>
      <c r="R2160" t="str">
        <f t="shared" si="201"/>
        <v>plays</v>
      </c>
      <c r="S2160" s="9">
        <f t="shared" si="202"/>
        <v>42078.345208333332</v>
      </c>
      <c r="T2160" s="8">
        <f t="shared" si="203"/>
        <v>42133.166666666672</v>
      </c>
    </row>
    <row r="2161" spans="1:20" ht="57.6">
      <c r="A2161">
        <v>4099</v>
      </c>
      <c r="B2161" s="3" t="s">
        <v>4095</v>
      </c>
      <c r="C2161" s="3" t="s">
        <v>8202</v>
      </c>
      <c r="D2161">
        <v>4500</v>
      </c>
      <c r="E2161">
        <v>50</v>
      </c>
      <c r="F2161" t="s">
        <v>8221</v>
      </c>
      <c r="G2161" t="s">
        <v>8224</v>
      </c>
      <c r="H2161" t="s">
        <v>8246</v>
      </c>
      <c r="I2161">
        <v>1472847873</v>
      </c>
      <c r="J2161">
        <v>1468959873</v>
      </c>
      <c r="K2161" t="b">
        <v>0</v>
      </c>
      <c r="L2161">
        <v>1</v>
      </c>
      <c r="M2161" t="b">
        <v>0</v>
      </c>
      <c r="N2161" t="s">
        <v>8271</v>
      </c>
      <c r="O2161" s="6">
        <f t="shared" si="198"/>
        <v>0.01</v>
      </c>
      <c r="P2161">
        <f t="shared" si="199"/>
        <v>50</v>
      </c>
      <c r="Q2161" t="str">
        <f t="shared" si="200"/>
        <v>theater</v>
      </c>
      <c r="R2161" t="str">
        <f t="shared" si="201"/>
        <v>plays</v>
      </c>
      <c r="S2161" s="9">
        <f t="shared" si="202"/>
        <v>42570.850381944445</v>
      </c>
      <c r="T2161" s="8">
        <f t="shared" si="203"/>
        <v>42615.850381944445</v>
      </c>
    </row>
    <row r="2162" spans="1:20" ht="57.6">
      <c r="A2162">
        <v>120</v>
      </c>
      <c r="B2162" s="3" t="s">
        <v>122</v>
      </c>
      <c r="C2162" s="3" t="s">
        <v>4231</v>
      </c>
      <c r="D2162">
        <v>70000</v>
      </c>
      <c r="E2162">
        <v>10</v>
      </c>
      <c r="F2162" t="s">
        <v>8220</v>
      </c>
      <c r="G2162" t="s">
        <v>8231</v>
      </c>
      <c r="H2162" t="s">
        <v>8252</v>
      </c>
      <c r="I2162">
        <v>1475457107</v>
      </c>
      <c r="J2162">
        <v>1472865107</v>
      </c>
      <c r="K2162" t="b">
        <v>0</v>
      </c>
      <c r="L2162">
        <v>1</v>
      </c>
      <c r="M2162" t="b">
        <v>0</v>
      </c>
      <c r="N2162" t="s">
        <v>8267</v>
      </c>
      <c r="O2162" s="6">
        <f t="shared" si="198"/>
        <v>0</v>
      </c>
      <c r="P2162">
        <f t="shared" si="199"/>
        <v>10</v>
      </c>
      <c r="Q2162" t="str">
        <f t="shared" si="200"/>
        <v>film &amp; video</v>
      </c>
      <c r="R2162" t="str">
        <f t="shared" si="201"/>
        <v>science fiction</v>
      </c>
      <c r="S2162" s="9">
        <f t="shared" si="202"/>
        <v>42616.049849537041</v>
      </c>
      <c r="T2162" s="8">
        <f t="shared" si="203"/>
        <v>42646.049849537041</v>
      </c>
    </row>
    <row r="2163" spans="1:20" ht="28.8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1.1599999999999999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8">
        <f t="shared" si="203"/>
        <v>42270.852534722224</v>
      </c>
    </row>
    <row r="2164" spans="1:20" ht="43.2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1.1200000000000001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8">
        <f t="shared" si="203"/>
        <v>41844.766099537039</v>
      </c>
    </row>
    <row r="2165" spans="1:20" ht="43.2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8">
        <f t="shared" si="203"/>
        <v>42163.159722222219</v>
      </c>
    </row>
    <row r="2166" spans="1:20" ht="28.8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8">
        <f t="shared" si="203"/>
        <v>42546.165972222225</v>
      </c>
    </row>
    <row r="2167" spans="1:20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8">
        <f t="shared" si="203"/>
        <v>42468.625405092593</v>
      </c>
    </row>
    <row r="2168" spans="1:20" ht="57.6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8">
        <f t="shared" si="203"/>
        <v>41978.879837962959</v>
      </c>
    </row>
    <row r="2169" spans="1:20" ht="28.8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8">
        <f t="shared" si="203"/>
        <v>41167.066400462965</v>
      </c>
    </row>
    <row r="2170" spans="1:20" ht="28.8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ref="O2170:O2233" si="204">ROUND((E2170/D2170),2)</f>
        <v>1.22</v>
      </c>
      <c r="P2170">
        <f t="shared" ref="P2170:P2233" si="205">IF(L2170&gt;0,ROUND(E2170/L2170,2),0)</f>
        <v>64.37</v>
      </c>
      <c r="Q2170" t="str">
        <f t="shared" ref="Q2170:Q2233" si="206">LEFT(N2170, SEARCH("/",N2170,1)-1)</f>
        <v>music</v>
      </c>
      <c r="R2170" t="str">
        <f t="shared" ref="R2170:R2233" si="207">RIGHT(N2170,LEN(N2170)-SEARCH("/",N2170,1))</f>
        <v>rock</v>
      </c>
      <c r="S2170" s="9">
        <f t="shared" ref="S2170:S2233" si="208">(J2170/86400)+DATE(1970,1,1)</f>
        <v>42745.600243055553</v>
      </c>
      <c r="T2170" s="8">
        <f t="shared" ref="T2170:T2233" si="209">(I2170/86400)+DATE(1970,1,1)</f>
        <v>42776.208333333328</v>
      </c>
    </row>
    <row r="2171" spans="1:20" ht="57.6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</v>
      </c>
      <c r="P2171">
        <f t="shared" si="205"/>
        <v>21.86</v>
      </c>
      <c r="Q2171" t="str">
        <f t="shared" si="206"/>
        <v>music</v>
      </c>
      <c r="R2171" t="str">
        <f t="shared" si="207"/>
        <v>rock</v>
      </c>
      <c r="S2171" s="9">
        <f t="shared" si="208"/>
        <v>42793.700821759259</v>
      </c>
      <c r="T2171" s="8">
        <f t="shared" si="209"/>
        <v>42796.700821759259</v>
      </c>
    </row>
    <row r="2172" spans="1:20" ht="43.2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1.81</v>
      </c>
      <c r="P2172">
        <f t="shared" si="205"/>
        <v>33.32</v>
      </c>
      <c r="Q2172" t="str">
        <f t="shared" si="206"/>
        <v>music</v>
      </c>
      <c r="R2172" t="str">
        <f t="shared" si="207"/>
        <v>rock</v>
      </c>
      <c r="S2172" s="9">
        <f t="shared" si="208"/>
        <v>42198.750254629631</v>
      </c>
      <c r="T2172" s="8">
        <f t="shared" si="209"/>
        <v>42238.750254629631</v>
      </c>
    </row>
    <row r="2173" spans="1:20" ht="43.2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1.06</v>
      </c>
      <c r="P2173">
        <f t="shared" si="205"/>
        <v>90.28</v>
      </c>
      <c r="Q2173" t="str">
        <f t="shared" si="206"/>
        <v>music</v>
      </c>
      <c r="R2173" t="str">
        <f t="shared" si="207"/>
        <v>rock</v>
      </c>
      <c r="S2173" s="9">
        <f t="shared" si="208"/>
        <v>42141.95711805555</v>
      </c>
      <c r="T2173" s="8">
        <f t="shared" si="209"/>
        <v>42177.208333333328</v>
      </c>
    </row>
    <row r="2174" spans="1:20" ht="43.2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</v>
      </c>
      <c r="P2174">
        <f t="shared" si="205"/>
        <v>76.92</v>
      </c>
      <c r="Q2174" t="str">
        <f t="shared" si="206"/>
        <v>music</v>
      </c>
      <c r="R2174" t="str">
        <f t="shared" si="207"/>
        <v>rock</v>
      </c>
      <c r="S2174" s="9">
        <f t="shared" si="208"/>
        <v>42082.580092592594</v>
      </c>
      <c r="T2174" s="8">
        <f t="shared" si="209"/>
        <v>42112.580092592594</v>
      </c>
    </row>
    <row r="2175" spans="1:20" ht="43.2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1.27</v>
      </c>
      <c r="P2175">
        <f t="shared" si="205"/>
        <v>59.23</v>
      </c>
      <c r="Q2175" t="str">
        <f t="shared" si="206"/>
        <v>music</v>
      </c>
      <c r="R2175" t="str">
        <f t="shared" si="207"/>
        <v>rock</v>
      </c>
      <c r="S2175" s="9">
        <f t="shared" si="208"/>
        <v>41495.692627314813</v>
      </c>
      <c r="T2175" s="8">
        <f t="shared" si="209"/>
        <v>41527.165972222225</v>
      </c>
    </row>
    <row r="2176" spans="1:20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1.03</v>
      </c>
      <c r="P2176">
        <f t="shared" si="205"/>
        <v>65.38</v>
      </c>
      <c r="Q2176" t="str">
        <f t="shared" si="206"/>
        <v>music</v>
      </c>
      <c r="R2176" t="str">
        <f t="shared" si="207"/>
        <v>rock</v>
      </c>
      <c r="S2176" s="9">
        <f t="shared" si="208"/>
        <v>42465.542905092589</v>
      </c>
      <c r="T2176" s="8">
        <f t="shared" si="209"/>
        <v>42495.542905092589</v>
      </c>
    </row>
    <row r="2177" spans="1:20" ht="43.2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2.5</v>
      </c>
      <c r="P2177">
        <f t="shared" si="205"/>
        <v>67.31</v>
      </c>
      <c r="Q2177" t="str">
        <f t="shared" si="206"/>
        <v>music</v>
      </c>
      <c r="R2177" t="str">
        <f t="shared" si="207"/>
        <v>rock</v>
      </c>
      <c r="S2177" s="9">
        <f t="shared" si="208"/>
        <v>42565.009097222224</v>
      </c>
      <c r="T2177" s="8">
        <f t="shared" si="209"/>
        <v>42572.009097222224</v>
      </c>
    </row>
    <row r="2178" spans="1:20" ht="43.2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1.26</v>
      </c>
      <c r="P2178">
        <f t="shared" si="205"/>
        <v>88.75</v>
      </c>
      <c r="Q2178" t="str">
        <f t="shared" si="206"/>
        <v>music</v>
      </c>
      <c r="R2178" t="str">
        <f t="shared" si="207"/>
        <v>rock</v>
      </c>
      <c r="S2178" s="9">
        <f t="shared" si="208"/>
        <v>42096.633206018523</v>
      </c>
      <c r="T2178" s="8">
        <f t="shared" si="209"/>
        <v>42126.633206018523</v>
      </c>
    </row>
    <row r="2179" spans="1:20" ht="72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</v>
      </c>
      <c r="P2179">
        <f t="shared" si="205"/>
        <v>65.87</v>
      </c>
      <c r="Q2179" t="str">
        <f t="shared" si="206"/>
        <v>music</v>
      </c>
      <c r="R2179" t="str">
        <f t="shared" si="207"/>
        <v>rock</v>
      </c>
      <c r="S2179" s="9">
        <f t="shared" si="208"/>
        <v>42502.250775462962</v>
      </c>
      <c r="T2179" s="8">
        <f t="shared" si="209"/>
        <v>42527.250775462962</v>
      </c>
    </row>
    <row r="2180" spans="1:20" ht="43.2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8">
        <f t="shared" si="209"/>
        <v>42753.63653935185</v>
      </c>
    </row>
    <row r="2181" spans="1:20" ht="43.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8">
        <f t="shared" si="209"/>
        <v>42105.171203703707</v>
      </c>
    </row>
    <row r="2182" spans="1:20" ht="28.8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8">
        <f t="shared" si="209"/>
        <v>42321.711435185185</v>
      </c>
    </row>
    <row r="2183" spans="1:20" ht="57.6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8">
        <f t="shared" si="209"/>
        <v>42787.005243055552</v>
      </c>
    </row>
    <row r="2184" spans="1:20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8">
        <f t="shared" si="209"/>
        <v>41914.900752314818</v>
      </c>
    </row>
    <row r="2185" spans="1:20" ht="43.2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4.8899999999999997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8">
        <f t="shared" si="209"/>
        <v>42775.208333333328</v>
      </c>
    </row>
    <row r="2186" spans="1:20" ht="57.6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8">
        <f t="shared" si="209"/>
        <v>42394.666666666672</v>
      </c>
    </row>
    <row r="2187" spans="1:20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8">
        <f t="shared" si="209"/>
        <v>41359.349988425922</v>
      </c>
    </row>
    <row r="2188" spans="1:20" ht="43.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1.1000000000000001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8">
        <f t="shared" si="209"/>
        <v>42620.083333333328</v>
      </c>
    </row>
    <row r="2189" spans="1:20" ht="43.2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8">
        <f t="shared" si="209"/>
        <v>42097.165972222225</v>
      </c>
    </row>
    <row r="2190" spans="1:20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8">
        <f t="shared" si="209"/>
        <v>42668.708333333328</v>
      </c>
    </row>
    <row r="2191" spans="1:20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8">
        <f t="shared" si="209"/>
        <v>42481.916666666672</v>
      </c>
    </row>
    <row r="2192" spans="1:20" ht="43.2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8">
        <f t="shared" si="209"/>
        <v>42452.290972222225</v>
      </c>
    </row>
    <row r="2193" spans="1:20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1.2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8">
        <f t="shared" si="209"/>
        <v>42780.833645833336</v>
      </c>
    </row>
    <row r="2194" spans="1:20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8">
        <f t="shared" si="209"/>
        <v>42719.958333333328</v>
      </c>
    </row>
    <row r="2195" spans="1:20" ht="57.6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4.5199999999999996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8">
        <f t="shared" si="209"/>
        <v>42695.207638888889</v>
      </c>
    </row>
    <row r="2196" spans="1:20" ht="57.6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8">
        <f t="shared" si="209"/>
        <v>42455.716319444444</v>
      </c>
    </row>
    <row r="2197" spans="1:20" ht="28.8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8">
        <f t="shared" si="209"/>
        <v>42227.771990740745</v>
      </c>
    </row>
    <row r="2198" spans="1:20" ht="28.8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1.1399999999999999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8">
        <f t="shared" si="209"/>
        <v>42706.291666666672</v>
      </c>
    </row>
    <row r="2199" spans="1:20" ht="43.2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8">
        <f t="shared" si="209"/>
        <v>42063.584016203706</v>
      </c>
    </row>
    <row r="2200" spans="1:20" ht="43.2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8">
        <f t="shared" si="209"/>
        <v>42322.555555555555</v>
      </c>
    </row>
    <row r="2201" spans="1:20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8">
        <f t="shared" si="209"/>
        <v>42292.416643518518</v>
      </c>
    </row>
    <row r="2202" spans="1:20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8">
        <f t="shared" si="209"/>
        <v>42191.125</v>
      </c>
    </row>
    <row r="2203" spans="1:20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8">
        <f t="shared" si="209"/>
        <v>41290.846817129626</v>
      </c>
    </row>
    <row r="2204" spans="1:20" ht="28.8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8">
        <f t="shared" si="209"/>
        <v>41214.849166666667</v>
      </c>
    </row>
    <row r="2205" spans="1:20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1.1000000000000001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8">
        <f t="shared" si="209"/>
        <v>42271.85974537037</v>
      </c>
    </row>
    <row r="2206" spans="1:20" ht="43.2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8">
        <f t="shared" si="209"/>
        <v>41342.311562499999</v>
      </c>
    </row>
    <row r="2207" spans="1:20" ht="43.2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8">
        <f t="shared" si="209"/>
        <v>41061.821631944447</v>
      </c>
    </row>
    <row r="2208" spans="1:20" ht="43.2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8">
        <f t="shared" si="209"/>
        <v>41015.257222222222</v>
      </c>
    </row>
    <row r="2209" spans="1:20" ht="43.2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8">
        <f t="shared" si="209"/>
        <v>41594.235798611109</v>
      </c>
    </row>
    <row r="2210" spans="1:20" ht="43.2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8">
        <f t="shared" si="209"/>
        <v>41006.166666666664</v>
      </c>
    </row>
    <row r="2211" spans="1:20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8">
        <f t="shared" si="209"/>
        <v>41743.958333333336</v>
      </c>
    </row>
    <row r="2212" spans="1:20" ht="43.2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1.1100000000000001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8">
        <f t="shared" si="209"/>
        <v>41013.733333333337</v>
      </c>
    </row>
    <row r="2213" spans="1:20" ht="43.2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8">
        <f t="shared" si="209"/>
        <v>41739.290972222225</v>
      </c>
    </row>
    <row r="2214" spans="1:20" ht="43.2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1.1399999999999999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8">
        <f t="shared" si="209"/>
        <v>41582.041666666664</v>
      </c>
    </row>
    <row r="2215" spans="1:20" ht="57.6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8">
        <f t="shared" si="209"/>
        <v>42139.826145833329</v>
      </c>
    </row>
    <row r="2216" spans="1:20" ht="43.2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8">
        <f t="shared" si="209"/>
        <v>41676.792222222226</v>
      </c>
    </row>
    <row r="2217" spans="1:20" ht="28.8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8">
        <f t="shared" si="209"/>
        <v>40981.290972222225</v>
      </c>
    </row>
    <row r="2218" spans="1:20" ht="43.2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8">
        <f t="shared" si="209"/>
        <v>42208.75167824074</v>
      </c>
    </row>
    <row r="2219" spans="1:20" ht="43.2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8">
        <f t="shared" si="209"/>
        <v>42310.333333333328</v>
      </c>
    </row>
    <row r="2220" spans="1:20" ht="43.2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8">
        <f t="shared" si="209"/>
        <v>41150</v>
      </c>
    </row>
    <row r="2221" spans="1:20" ht="43.2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8">
        <f t="shared" si="209"/>
        <v>42235.718888888892</v>
      </c>
    </row>
    <row r="2222" spans="1:20" ht="43.2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8">
        <f t="shared" si="209"/>
        <v>41482.060601851852</v>
      </c>
    </row>
    <row r="2223" spans="1:20" ht="43.2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8">
        <f t="shared" si="209"/>
        <v>42483</v>
      </c>
    </row>
    <row r="2224" spans="1:20" ht="43.2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8">
        <f t="shared" si="209"/>
        <v>40936.787581018521</v>
      </c>
    </row>
    <row r="2225" spans="1:20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8">
        <f t="shared" si="209"/>
        <v>42182.640833333338</v>
      </c>
    </row>
    <row r="2226" spans="1:20" ht="43.2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2.4300000000000002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8">
        <f t="shared" si="209"/>
        <v>42672.791666666672</v>
      </c>
    </row>
    <row r="2227" spans="1:20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9.4499999999999993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8">
        <f t="shared" si="209"/>
        <v>41903.79184027778</v>
      </c>
    </row>
    <row r="2228" spans="1:20" ht="43.2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8">
        <f t="shared" si="209"/>
        <v>42412.207638888889</v>
      </c>
    </row>
    <row r="2229" spans="1:20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8">
        <f t="shared" si="209"/>
        <v>41591.849016203705</v>
      </c>
    </row>
    <row r="2230" spans="1:20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8">
        <f t="shared" si="209"/>
        <v>42232.278194444443</v>
      </c>
    </row>
    <row r="2231" spans="1:20" ht="43.2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8">
        <f t="shared" si="209"/>
        <v>41520.166666666664</v>
      </c>
    </row>
    <row r="2232" spans="1:20" ht="43.2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8">
        <f t="shared" si="209"/>
        <v>41754.881099537037</v>
      </c>
    </row>
    <row r="2233" spans="1:20" ht="43.2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8">
        <f t="shared" si="209"/>
        <v>41450.208333333336</v>
      </c>
    </row>
    <row r="2234" spans="1:20" ht="43.2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ref="O2234:O2297" si="210">ROUND((E2234/D2234),2)</f>
        <v>4.96</v>
      </c>
      <c r="P2234">
        <f t="shared" ref="P2234:P2297" si="211">IF(L2234&gt;0,ROUND(E2234/L2234,2),0)</f>
        <v>25.09</v>
      </c>
      <c r="Q2234" t="str">
        <f t="shared" ref="Q2234:Q2297" si="212">LEFT(N2234, SEARCH("/",N2234,1)-1)</f>
        <v>games</v>
      </c>
      <c r="R2234" t="str">
        <f t="shared" ref="R2234:R2297" si="213">RIGHT(N2234,LEN(N2234)-SEARCH("/",N2234,1))</f>
        <v>tabletop games</v>
      </c>
      <c r="S2234" s="9">
        <f t="shared" ref="S2234:S2297" si="214">(J2234/86400)+DATE(1970,1,1)</f>
        <v>41806.794074074074</v>
      </c>
      <c r="T2234" s="8">
        <f t="shared" ref="T2234:T2297" si="215">(I2234/86400)+DATE(1970,1,1)</f>
        <v>41839.125</v>
      </c>
    </row>
    <row r="2235" spans="1:20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3.32</v>
      </c>
      <c r="P2235">
        <f t="shared" si="211"/>
        <v>21.23</v>
      </c>
      <c r="Q2235" t="str">
        <f t="shared" si="212"/>
        <v>games</v>
      </c>
      <c r="R2235" t="str">
        <f t="shared" si="213"/>
        <v>tabletop games</v>
      </c>
      <c r="S2235" s="9">
        <f t="shared" si="214"/>
        <v>42331.378923611112</v>
      </c>
      <c r="T2235" s="8">
        <f t="shared" si="215"/>
        <v>42352</v>
      </c>
    </row>
    <row r="2236" spans="1:20" ht="43.2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11.65</v>
      </c>
      <c r="P2236">
        <f t="shared" si="211"/>
        <v>41.61</v>
      </c>
      <c r="Q2236" t="str">
        <f t="shared" si="212"/>
        <v>games</v>
      </c>
      <c r="R2236" t="str">
        <f t="shared" si="213"/>
        <v>tabletop games</v>
      </c>
      <c r="S2236" s="9">
        <f t="shared" si="214"/>
        <v>42710.824618055558</v>
      </c>
      <c r="T2236" s="8">
        <f t="shared" si="215"/>
        <v>42740.824618055558</v>
      </c>
    </row>
    <row r="2237" spans="1:20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1.53</v>
      </c>
      <c r="P2237">
        <f t="shared" si="211"/>
        <v>135.59</v>
      </c>
      <c r="Q2237" t="str">
        <f t="shared" si="212"/>
        <v>games</v>
      </c>
      <c r="R2237" t="str">
        <f t="shared" si="213"/>
        <v>tabletop games</v>
      </c>
      <c r="S2237" s="9">
        <f t="shared" si="214"/>
        <v>42062.022118055553</v>
      </c>
      <c r="T2237" s="8">
        <f t="shared" si="215"/>
        <v>42091.980451388888</v>
      </c>
    </row>
    <row r="2238" spans="1:20" ht="43.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5.37</v>
      </c>
      <c r="P2238">
        <f t="shared" si="211"/>
        <v>22.12</v>
      </c>
      <c r="Q2238" t="str">
        <f t="shared" si="212"/>
        <v>games</v>
      </c>
      <c r="R2238" t="str">
        <f t="shared" si="213"/>
        <v>tabletop games</v>
      </c>
      <c r="S2238" s="9">
        <f t="shared" si="214"/>
        <v>42371.617164351846</v>
      </c>
      <c r="T2238" s="8">
        <f t="shared" si="215"/>
        <v>42401.617164351846</v>
      </c>
    </row>
    <row r="2239" spans="1:20" ht="43.2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3.53</v>
      </c>
      <c r="P2239">
        <f t="shared" si="211"/>
        <v>64.63</v>
      </c>
      <c r="Q2239" t="str">
        <f t="shared" si="212"/>
        <v>games</v>
      </c>
      <c r="R2239" t="str">
        <f t="shared" si="213"/>
        <v>tabletop games</v>
      </c>
      <c r="S2239" s="9">
        <f t="shared" si="214"/>
        <v>41915.003275462965</v>
      </c>
      <c r="T2239" s="8">
        <f t="shared" si="215"/>
        <v>41955.332638888889</v>
      </c>
    </row>
    <row r="2240" spans="1:20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1.37</v>
      </c>
      <c r="P2240">
        <f t="shared" si="211"/>
        <v>69.569999999999993</v>
      </c>
      <c r="Q2240" t="str">
        <f t="shared" si="212"/>
        <v>games</v>
      </c>
      <c r="R2240" t="str">
        <f t="shared" si="213"/>
        <v>tabletop games</v>
      </c>
      <c r="S2240" s="9">
        <f t="shared" si="214"/>
        <v>42774.621712962966</v>
      </c>
      <c r="T2240" s="8">
        <f t="shared" si="215"/>
        <v>42804.621712962966</v>
      </c>
    </row>
    <row r="2241" spans="1:20" ht="28.8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1.28</v>
      </c>
      <c r="P2241">
        <f t="shared" si="211"/>
        <v>75.13</v>
      </c>
      <c r="Q2241" t="str">
        <f t="shared" si="212"/>
        <v>games</v>
      </c>
      <c r="R2241" t="str">
        <f t="shared" si="213"/>
        <v>tabletop games</v>
      </c>
      <c r="S2241" s="9">
        <f t="shared" si="214"/>
        <v>41572.958495370374</v>
      </c>
      <c r="T2241" s="8">
        <f t="shared" si="215"/>
        <v>41609.168055555558</v>
      </c>
    </row>
    <row r="2242" spans="1:20" ht="43.2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2.71</v>
      </c>
      <c r="P2242">
        <f t="shared" si="211"/>
        <v>140.97999999999999</v>
      </c>
      <c r="Q2242" t="str">
        <f t="shared" si="212"/>
        <v>games</v>
      </c>
      <c r="R2242" t="str">
        <f t="shared" si="213"/>
        <v>tabletop games</v>
      </c>
      <c r="S2242" s="9">
        <f t="shared" si="214"/>
        <v>42452.825740740736</v>
      </c>
      <c r="T2242" s="8">
        <f t="shared" si="215"/>
        <v>42482.825740740736</v>
      </c>
    </row>
    <row r="2243" spans="1:20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</v>
      </c>
      <c r="P2243">
        <f t="shared" si="211"/>
        <v>49.47</v>
      </c>
      <c r="Q2243" t="str">
        <f t="shared" si="212"/>
        <v>games</v>
      </c>
      <c r="R2243" t="str">
        <f t="shared" si="213"/>
        <v>tabletop games</v>
      </c>
      <c r="S2243" s="9">
        <f t="shared" si="214"/>
        <v>42766.827546296292</v>
      </c>
      <c r="T2243" s="8">
        <f t="shared" si="215"/>
        <v>42796.827546296292</v>
      </c>
    </row>
    <row r="2244" spans="1:20" ht="28.8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8">
        <f t="shared" si="215"/>
        <v>41605.126388888893</v>
      </c>
    </row>
    <row r="2245" spans="1:20" ht="43.2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8">
        <f t="shared" si="215"/>
        <v>42807.125</v>
      </c>
    </row>
    <row r="2246" spans="1:20" ht="43.2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8">
        <f t="shared" si="215"/>
        <v>42659.854166666672</v>
      </c>
    </row>
    <row r="2247" spans="1:20" ht="43.2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8">
        <f t="shared" si="215"/>
        <v>41691.75</v>
      </c>
    </row>
    <row r="2248" spans="1:20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8">
        <f t="shared" si="215"/>
        <v>42251.79178240741</v>
      </c>
    </row>
    <row r="2249" spans="1:20" ht="28.8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8">
        <f t="shared" si="215"/>
        <v>42214.666261574079</v>
      </c>
    </row>
    <row r="2250" spans="1:20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8">
        <f t="shared" si="215"/>
        <v>42718.875902777778</v>
      </c>
    </row>
    <row r="2251" spans="1:20" ht="43.2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8">
        <f t="shared" si="215"/>
        <v>41366.661631944444</v>
      </c>
    </row>
    <row r="2252" spans="1:20" ht="43.2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8">
        <f t="shared" si="215"/>
        <v>42707.0471412037</v>
      </c>
    </row>
    <row r="2253" spans="1:20" ht="43.2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8">
        <f t="shared" si="215"/>
        <v>41867.34579861111</v>
      </c>
    </row>
    <row r="2254" spans="1:20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8">
        <f t="shared" si="215"/>
        <v>42588.327986111108</v>
      </c>
    </row>
    <row r="2255" spans="1:20" ht="43.2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1.1299999999999999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8">
        <f t="shared" si="215"/>
        <v>42326.672997685186</v>
      </c>
    </row>
    <row r="2256" spans="1:20" ht="43.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4.5999999999999996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8">
        <f t="shared" si="215"/>
        <v>42759.647777777776</v>
      </c>
    </row>
    <row r="2257" spans="1:20" ht="28.8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8">
        <f t="shared" si="215"/>
        <v>42497.951979166668</v>
      </c>
    </row>
    <row r="2258" spans="1:20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8">
        <f t="shared" si="215"/>
        <v>42696.451921296291</v>
      </c>
    </row>
    <row r="2259" spans="1:20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8">
        <f t="shared" si="215"/>
        <v>42540.958333333328</v>
      </c>
    </row>
    <row r="2260" spans="1:20" ht="28.8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8">
        <f t="shared" si="215"/>
        <v>42166.75100694444</v>
      </c>
    </row>
    <row r="2261" spans="1:20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18.670000000000002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8">
        <f t="shared" si="215"/>
        <v>42712.804814814815</v>
      </c>
    </row>
    <row r="2262" spans="1:20" ht="43.2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8">
        <f t="shared" si="215"/>
        <v>41724.975115740745</v>
      </c>
    </row>
    <row r="2263" spans="1:20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7.8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8">
        <f t="shared" si="215"/>
        <v>42780.724768518514</v>
      </c>
    </row>
    <row r="2264" spans="1:20" ht="43.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8">
        <f t="shared" si="215"/>
        <v>41961</v>
      </c>
    </row>
    <row r="2265" spans="1:20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1.1599999999999999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8">
        <f t="shared" si="215"/>
        <v>42035.832326388889</v>
      </c>
    </row>
    <row r="2266" spans="1:20" ht="57.6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8">
        <f t="shared" si="215"/>
        <v>42513.125</v>
      </c>
    </row>
    <row r="2267" spans="1:20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8">
        <f t="shared" si="215"/>
        <v>42696.853090277778</v>
      </c>
    </row>
    <row r="2268" spans="1:20" ht="43.2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8">
        <f t="shared" si="215"/>
        <v>42487.083333333328</v>
      </c>
    </row>
    <row r="2269" spans="1:20" ht="43.2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8">
        <f t="shared" si="215"/>
        <v>41994.041666666672</v>
      </c>
    </row>
    <row r="2270" spans="1:20" ht="43.2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8">
        <f t="shared" si="215"/>
        <v>42806.082349537042</v>
      </c>
    </row>
    <row r="2271" spans="1:20" ht="43.2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8">
        <f t="shared" si="215"/>
        <v>42801.208333333328</v>
      </c>
    </row>
    <row r="2272" spans="1:20" ht="43.2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8">
        <f t="shared" si="215"/>
        <v>42745.915972222225</v>
      </c>
    </row>
    <row r="2273" spans="1:20" ht="43.2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8">
        <f t="shared" si="215"/>
        <v>42714.000046296293</v>
      </c>
    </row>
    <row r="2274" spans="1:20" ht="43.2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8">
        <f t="shared" si="215"/>
        <v>42345.699490740742</v>
      </c>
    </row>
    <row r="2275" spans="1:20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2.2000000000000002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8">
        <f t="shared" si="215"/>
        <v>42806.507430555561</v>
      </c>
    </row>
    <row r="2276" spans="1:20" ht="57.6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1.2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8">
        <f t="shared" si="215"/>
        <v>41693.500659722224</v>
      </c>
    </row>
    <row r="2277" spans="1:20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8">
        <f t="shared" si="215"/>
        <v>41995.616655092592</v>
      </c>
    </row>
    <row r="2278" spans="1:20" ht="57.6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8">
        <f t="shared" si="215"/>
        <v>41644.651493055557</v>
      </c>
    </row>
    <row r="2279" spans="1:20" ht="43.2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8">
        <f t="shared" si="215"/>
        <v>40966.678506944445</v>
      </c>
    </row>
    <row r="2280" spans="1:20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8">
        <f t="shared" si="215"/>
        <v>42372.957638888889</v>
      </c>
    </row>
    <row r="2281" spans="1:20" ht="43.2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8">
        <f t="shared" si="215"/>
        <v>42039.166666666672</v>
      </c>
    </row>
    <row r="2282" spans="1:20" ht="57.6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8">
        <f t="shared" si="215"/>
        <v>42264.624895833331</v>
      </c>
    </row>
    <row r="2283" spans="1:20" ht="43.2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8">
        <f t="shared" si="215"/>
        <v>40749.284722222219</v>
      </c>
    </row>
    <row r="2284" spans="1:20" ht="28.8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8">
        <f t="shared" si="215"/>
        <v>42383.17460648148</v>
      </c>
    </row>
    <row r="2285" spans="1:20" ht="43.2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8">
        <f t="shared" si="215"/>
        <v>41038.083379629628</v>
      </c>
    </row>
    <row r="2286" spans="1:20" ht="28.8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8">
        <f t="shared" si="215"/>
        <v>40614.166666666664</v>
      </c>
    </row>
    <row r="2287" spans="1:20" ht="43.2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8">
        <f t="shared" si="215"/>
        <v>41089.185682870375</v>
      </c>
    </row>
    <row r="2288" spans="1:20" ht="43.2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8">
        <f t="shared" si="215"/>
        <v>41523.165972222225</v>
      </c>
    </row>
    <row r="2289" spans="1:20" ht="43.2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1.2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8">
        <f t="shared" si="215"/>
        <v>41813.667361111111</v>
      </c>
    </row>
    <row r="2290" spans="1:20" ht="43.2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8">
        <f t="shared" si="215"/>
        <v>41086.75</v>
      </c>
    </row>
    <row r="2291" spans="1:20" ht="43.2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8">
        <f t="shared" si="215"/>
        <v>41614.973611111112</v>
      </c>
    </row>
    <row r="2292" spans="1:20" ht="43.2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8">
        <f t="shared" si="215"/>
        <v>40148.708333333336</v>
      </c>
    </row>
    <row r="2293" spans="1:20" ht="43.2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8">
        <f t="shared" si="215"/>
        <v>41022.166666666664</v>
      </c>
    </row>
    <row r="2294" spans="1:20" ht="43.2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8">
        <f t="shared" si="215"/>
        <v>41017.697638888887</v>
      </c>
    </row>
    <row r="2295" spans="1:20" ht="28.8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8">
        <f t="shared" si="215"/>
        <v>41177.165972222225</v>
      </c>
    </row>
    <row r="2296" spans="1:20" ht="43.2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8">
        <f t="shared" si="215"/>
        <v>41294.72314814815</v>
      </c>
    </row>
    <row r="2297" spans="1:20" ht="57.6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8">
        <f t="shared" si="215"/>
        <v>41300.954351851848</v>
      </c>
    </row>
    <row r="2298" spans="1:20" ht="43.2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ref="O2298:O2361" si="216">ROUND((E2298/D2298),2)</f>
        <v>1.49</v>
      </c>
      <c r="P2298">
        <f t="shared" ref="P2298:P2361" si="217">IF(L2298&gt;0,ROUND(E2298/L2298,2),0)</f>
        <v>71.97</v>
      </c>
      <c r="Q2298" t="str">
        <f t="shared" ref="Q2298:Q2361" si="218">LEFT(N2298, SEARCH("/",N2298,1)-1)</f>
        <v>music</v>
      </c>
      <c r="R2298" t="str">
        <f t="shared" ref="R2298:R2361" si="219">RIGHT(N2298,LEN(N2298)-SEARCH("/",N2298,1))</f>
        <v>rock</v>
      </c>
      <c r="S2298" s="9">
        <f t="shared" ref="S2298:S2361" si="220">(J2298/86400)+DATE(1970,1,1)</f>
        <v>40927.731782407405</v>
      </c>
      <c r="T2298" s="8">
        <f t="shared" ref="T2298:T2361" si="221">(I2298/86400)+DATE(1970,1,1)</f>
        <v>40962.731782407405</v>
      </c>
    </row>
    <row r="2299" spans="1:20" ht="28.8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1.01</v>
      </c>
      <c r="P2299">
        <f t="shared" si="217"/>
        <v>52.95</v>
      </c>
      <c r="Q2299" t="str">
        <f t="shared" si="218"/>
        <v>music</v>
      </c>
      <c r="R2299" t="str">
        <f t="shared" si="219"/>
        <v>rock</v>
      </c>
      <c r="S2299" s="9">
        <f t="shared" si="220"/>
        <v>40948.042233796295</v>
      </c>
      <c r="T2299" s="8">
        <f t="shared" si="221"/>
        <v>40982.165972222225</v>
      </c>
    </row>
    <row r="2300" spans="1:20" ht="43.2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1.05</v>
      </c>
      <c r="P2300">
        <f t="shared" si="217"/>
        <v>109.45</v>
      </c>
      <c r="Q2300" t="str">
        <f t="shared" si="218"/>
        <v>music</v>
      </c>
      <c r="R2300" t="str">
        <f t="shared" si="219"/>
        <v>rock</v>
      </c>
      <c r="S2300" s="9">
        <f t="shared" si="220"/>
        <v>41694.84065972222</v>
      </c>
      <c r="T2300" s="8">
        <f t="shared" si="221"/>
        <v>41724.798993055556</v>
      </c>
    </row>
    <row r="2301" spans="1:20" ht="43.2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3.5</v>
      </c>
      <c r="P2301">
        <f t="shared" si="217"/>
        <v>75.040000000000006</v>
      </c>
      <c r="Q2301" t="str">
        <f t="shared" si="218"/>
        <v>music</v>
      </c>
      <c r="R2301" t="str">
        <f t="shared" si="219"/>
        <v>rock</v>
      </c>
      <c r="S2301" s="9">
        <f t="shared" si="220"/>
        <v>40565.032511574071</v>
      </c>
      <c r="T2301" s="8">
        <f t="shared" si="221"/>
        <v>40580.032511574071</v>
      </c>
    </row>
    <row r="2302" spans="1:20" ht="43.2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1.01</v>
      </c>
      <c r="P2302">
        <f t="shared" si="217"/>
        <v>115.71</v>
      </c>
      <c r="Q2302" t="str">
        <f t="shared" si="218"/>
        <v>music</v>
      </c>
      <c r="R2302" t="str">
        <f t="shared" si="219"/>
        <v>rock</v>
      </c>
      <c r="S2302" s="9">
        <f t="shared" si="220"/>
        <v>41074.727037037039</v>
      </c>
      <c r="T2302" s="8">
        <f t="shared" si="221"/>
        <v>41088.727037037039</v>
      </c>
    </row>
    <row r="2303" spans="1:20" ht="28.8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1.34</v>
      </c>
      <c r="P2303">
        <f t="shared" si="217"/>
        <v>31.66</v>
      </c>
      <c r="Q2303" t="str">
        <f t="shared" si="218"/>
        <v>music</v>
      </c>
      <c r="R2303" t="str">
        <f t="shared" si="219"/>
        <v>indie rock</v>
      </c>
      <c r="S2303" s="9">
        <f t="shared" si="220"/>
        <v>41416.146944444445</v>
      </c>
      <c r="T2303" s="8">
        <f t="shared" si="221"/>
        <v>41446.146944444445</v>
      </c>
    </row>
    <row r="2304" spans="1:20" ht="43.2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1.71</v>
      </c>
      <c r="P2304">
        <f t="shared" si="217"/>
        <v>46.18</v>
      </c>
      <c r="Q2304" t="str">
        <f t="shared" si="218"/>
        <v>music</v>
      </c>
      <c r="R2304" t="str">
        <f t="shared" si="219"/>
        <v>indie rock</v>
      </c>
      <c r="S2304" s="9">
        <f t="shared" si="220"/>
        <v>41605.868449074071</v>
      </c>
      <c r="T2304" s="8">
        <f t="shared" si="221"/>
        <v>41639.291666666664</v>
      </c>
    </row>
    <row r="2305" spans="1:20" ht="57.6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1.0900000000000001</v>
      </c>
      <c r="P2305">
        <f t="shared" si="217"/>
        <v>68.48</v>
      </c>
      <c r="Q2305" t="str">
        <f t="shared" si="218"/>
        <v>music</v>
      </c>
      <c r="R2305" t="str">
        <f t="shared" si="219"/>
        <v>indie rock</v>
      </c>
      <c r="S2305" s="9">
        <f t="shared" si="220"/>
        <v>40850.111064814817</v>
      </c>
      <c r="T2305" s="8">
        <f t="shared" si="221"/>
        <v>40890.152731481481</v>
      </c>
    </row>
    <row r="2306" spans="1:20" ht="43.2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1.01</v>
      </c>
      <c r="P2306">
        <f t="shared" si="217"/>
        <v>53.47</v>
      </c>
      <c r="Q2306" t="str">
        <f t="shared" si="218"/>
        <v>music</v>
      </c>
      <c r="R2306" t="str">
        <f t="shared" si="219"/>
        <v>indie rock</v>
      </c>
      <c r="S2306" s="9">
        <f t="shared" si="220"/>
        <v>40502.815868055557</v>
      </c>
      <c r="T2306" s="8">
        <f t="shared" si="221"/>
        <v>40544.207638888889</v>
      </c>
    </row>
    <row r="2307" spans="1:20" ht="43.2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</v>
      </c>
      <c r="P2307">
        <f t="shared" si="217"/>
        <v>109.11</v>
      </c>
      <c r="Q2307" t="str">
        <f t="shared" si="218"/>
        <v>music</v>
      </c>
      <c r="R2307" t="str">
        <f t="shared" si="219"/>
        <v>indie rock</v>
      </c>
      <c r="S2307" s="9">
        <f t="shared" si="220"/>
        <v>41834.695277777777</v>
      </c>
      <c r="T2307" s="8">
        <f t="shared" si="221"/>
        <v>41859.75</v>
      </c>
    </row>
    <row r="2308" spans="1:20" ht="43.2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8">
        <f t="shared" si="221"/>
        <v>40978.16815972222</v>
      </c>
    </row>
    <row r="2309" spans="1:20" ht="43.2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8">
        <f t="shared" si="221"/>
        <v>41034.802407407406</v>
      </c>
    </row>
    <row r="2310" spans="1:20" ht="43.2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8">
        <f t="shared" si="221"/>
        <v>41880.041666666664</v>
      </c>
    </row>
    <row r="2311" spans="1:20" ht="43.2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8">
        <f t="shared" si="221"/>
        <v>41342.987696759257</v>
      </c>
    </row>
    <row r="2312" spans="1:20" ht="57.6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8">
        <f t="shared" si="221"/>
        <v>41354.752488425926</v>
      </c>
    </row>
    <row r="2313" spans="1:20" ht="43.2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8">
        <f t="shared" si="221"/>
        <v>41766.004502314812</v>
      </c>
    </row>
    <row r="2314" spans="1:20" ht="43.2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8">
        <f t="shared" si="221"/>
        <v>41747.958333333336</v>
      </c>
    </row>
    <row r="2315" spans="1:20" ht="28.8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8">
        <f t="shared" si="221"/>
        <v>41032.958634259259</v>
      </c>
    </row>
    <row r="2316" spans="1:20" ht="43.2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8">
        <f t="shared" si="221"/>
        <v>41067.551585648151</v>
      </c>
    </row>
    <row r="2317" spans="1:20" ht="43.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8">
        <f t="shared" si="221"/>
        <v>41034.72619212963</v>
      </c>
    </row>
    <row r="2318" spans="1:20" ht="57.6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8">
        <f t="shared" si="221"/>
        <v>40156.766666666663</v>
      </c>
    </row>
    <row r="2319" spans="1:20" ht="43.2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8">
        <f t="shared" si="221"/>
        <v>40224.208333333336</v>
      </c>
    </row>
    <row r="2320" spans="1:20" ht="57.6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8">
        <f t="shared" si="221"/>
        <v>40082.165972222225</v>
      </c>
    </row>
    <row r="2321" spans="1:20" ht="43.2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8">
        <f t="shared" si="221"/>
        <v>41623.082002314812</v>
      </c>
    </row>
    <row r="2322" spans="1:20" ht="57.6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1.0900000000000001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8">
        <f t="shared" si="221"/>
        <v>41731.775462962964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8">
        <f t="shared" si="221"/>
        <v>42829.21876157407</v>
      </c>
    </row>
    <row r="2324" spans="1:20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0.03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8">
        <f t="shared" si="221"/>
        <v>42834.853807870371</v>
      </c>
    </row>
    <row r="2325" spans="1:20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8">
        <f t="shared" si="221"/>
        <v>42814.755173611113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8">
        <f t="shared" si="221"/>
        <v>42820.843576388885</v>
      </c>
    </row>
    <row r="2327" spans="1:20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8">
        <f t="shared" si="221"/>
        <v>42823.980682870373</v>
      </c>
    </row>
    <row r="2328" spans="1:20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0.01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8">
        <f t="shared" si="221"/>
        <v>42855.708333333328</v>
      </c>
    </row>
    <row r="2329" spans="1:20" ht="28.8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8">
        <f t="shared" si="221"/>
        <v>41877.917129629626</v>
      </c>
    </row>
    <row r="2330" spans="1:20" ht="57.6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8">
        <f t="shared" si="221"/>
        <v>42169.781678240739</v>
      </c>
    </row>
    <row r="2331" spans="1:20" ht="43.2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8">
        <f t="shared" si="221"/>
        <v>41837.624374999999</v>
      </c>
    </row>
    <row r="2332" spans="1:20" ht="43.2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8">
        <f t="shared" si="221"/>
        <v>42363</v>
      </c>
    </row>
    <row r="2333" spans="1:20" ht="43.2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8">
        <f t="shared" si="221"/>
        <v>41869.005671296298</v>
      </c>
    </row>
    <row r="2334" spans="1:20" ht="43.2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8">
        <f t="shared" si="221"/>
        <v>42041.628136574072</v>
      </c>
    </row>
    <row r="2335" spans="1:20" ht="43.2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8">
        <f t="shared" si="221"/>
        <v>41788.743055555555</v>
      </c>
    </row>
    <row r="2336" spans="1:20" ht="43.2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8">
        <f t="shared" si="221"/>
        <v>41948.731944444444</v>
      </c>
    </row>
    <row r="2337" spans="1:20" ht="43.2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8">
        <f t="shared" si="221"/>
        <v>41801.572256944448</v>
      </c>
    </row>
    <row r="2338" spans="1:20" ht="43.2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8">
        <f t="shared" si="221"/>
        <v>41706.924710648149</v>
      </c>
    </row>
    <row r="2339" spans="1:20" ht="28.8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1.1100000000000001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8">
        <f t="shared" si="221"/>
        <v>41816.640543981484</v>
      </c>
    </row>
    <row r="2340" spans="1:20" ht="43.2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8">
        <f t="shared" si="221"/>
        <v>41819.89680555556</v>
      </c>
    </row>
    <row r="2341" spans="1:20" ht="43.2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8">
        <f t="shared" si="221"/>
        <v>42723.332638888889</v>
      </c>
    </row>
    <row r="2342" spans="1:20" ht="43.2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8">
        <f t="shared" si="221"/>
        <v>42673.642800925925</v>
      </c>
    </row>
    <row r="2343" spans="1:20" ht="57.6">
      <c r="A2343">
        <v>121</v>
      </c>
      <c r="B2343" s="3" t="s">
        <v>123</v>
      </c>
      <c r="C2343" s="3" t="s">
        <v>4232</v>
      </c>
      <c r="D2343">
        <v>3000</v>
      </c>
      <c r="E2343">
        <v>1</v>
      </c>
      <c r="F2343" t="s">
        <v>8220</v>
      </c>
      <c r="G2343" t="s">
        <v>8224</v>
      </c>
      <c r="H2343" t="s">
        <v>8246</v>
      </c>
      <c r="I2343">
        <v>1429352160</v>
      </c>
      <c r="J2343">
        <v>1427993710</v>
      </c>
      <c r="K2343" t="b">
        <v>0</v>
      </c>
      <c r="L2343">
        <v>1</v>
      </c>
      <c r="M2343" t="b">
        <v>0</v>
      </c>
      <c r="N2343" t="s">
        <v>8267</v>
      </c>
      <c r="O2343" s="6">
        <f t="shared" si="216"/>
        <v>0</v>
      </c>
      <c r="P2343">
        <f t="shared" si="217"/>
        <v>1</v>
      </c>
      <c r="Q2343" t="str">
        <f t="shared" si="218"/>
        <v>film &amp; video</v>
      </c>
      <c r="R2343" t="str">
        <f t="shared" si="219"/>
        <v>science fiction</v>
      </c>
      <c r="S2343" s="9">
        <f t="shared" si="220"/>
        <v>42096.704976851848</v>
      </c>
      <c r="T2343" s="8">
        <f t="shared" si="221"/>
        <v>42112.427777777775</v>
      </c>
    </row>
    <row r="2344" spans="1:20" ht="28.8">
      <c r="A2344">
        <v>122</v>
      </c>
      <c r="B2344" s="3" t="s">
        <v>124</v>
      </c>
      <c r="C2344" s="3" t="s">
        <v>4233</v>
      </c>
      <c r="D2344">
        <v>100000000</v>
      </c>
      <c r="E2344">
        <v>0</v>
      </c>
      <c r="F2344" t="s">
        <v>8220</v>
      </c>
      <c r="G2344" t="s">
        <v>8224</v>
      </c>
      <c r="H2344" t="s">
        <v>8246</v>
      </c>
      <c r="I2344">
        <v>1476094907</v>
      </c>
      <c r="J2344">
        <v>1470910907</v>
      </c>
      <c r="K2344" t="b">
        <v>0</v>
      </c>
      <c r="L2344">
        <v>0</v>
      </c>
      <c r="M2344" t="b">
        <v>0</v>
      </c>
      <c r="N2344" t="s">
        <v>8267</v>
      </c>
      <c r="O2344" s="6">
        <f t="shared" si="216"/>
        <v>0</v>
      </c>
      <c r="P2344">
        <f t="shared" si="217"/>
        <v>0</v>
      </c>
      <c r="Q2344" t="str">
        <f t="shared" si="218"/>
        <v>film &amp; video</v>
      </c>
      <c r="R2344" t="str">
        <f t="shared" si="219"/>
        <v>science fiction</v>
      </c>
      <c r="S2344" s="9">
        <f t="shared" si="220"/>
        <v>42593.431793981479</v>
      </c>
      <c r="T2344" s="8">
        <f t="shared" si="221"/>
        <v>42653.431793981479</v>
      </c>
    </row>
    <row r="2345" spans="1:20" ht="43.2">
      <c r="A2345">
        <v>123</v>
      </c>
      <c r="B2345" s="3" t="s">
        <v>125</v>
      </c>
      <c r="C2345" s="3" t="s">
        <v>4234</v>
      </c>
      <c r="D2345">
        <v>55000</v>
      </c>
      <c r="E2345">
        <v>151</v>
      </c>
      <c r="F2345" t="s">
        <v>8220</v>
      </c>
      <c r="G2345" t="s">
        <v>8224</v>
      </c>
      <c r="H2345" t="s">
        <v>8246</v>
      </c>
      <c r="I2345">
        <v>1414533600</v>
      </c>
      <c r="J2345">
        <v>1411411564</v>
      </c>
      <c r="K2345" t="b">
        <v>0</v>
      </c>
      <c r="L2345">
        <v>6</v>
      </c>
      <c r="M2345" t="b">
        <v>0</v>
      </c>
      <c r="N2345" t="s">
        <v>8267</v>
      </c>
      <c r="O2345" s="6">
        <f t="shared" si="216"/>
        <v>0</v>
      </c>
      <c r="P2345">
        <f t="shared" si="217"/>
        <v>25.17</v>
      </c>
      <c r="Q2345" t="str">
        <f t="shared" si="218"/>
        <v>film &amp; video</v>
      </c>
      <c r="R2345" t="str">
        <f t="shared" si="219"/>
        <v>science fiction</v>
      </c>
      <c r="S2345" s="9">
        <f t="shared" si="220"/>
        <v>41904.781990740739</v>
      </c>
      <c r="T2345" s="8">
        <f t="shared" si="221"/>
        <v>41940.916666666664</v>
      </c>
    </row>
    <row r="2346" spans="1:20" ht="43.2">
      <c r="A2346">
        <v>124</v>
      </c>
      <c r="B2346" s="3" t="s">
        <v>126</v>
      </c>
      <c r="C2346" s="3" t="s">
        <v>4235</v>
      </c>
      <c r="D2346">
        <v>4000</v>
      </c>
      <c r="E2346">
        <v>0</v>
      </c>
      <c r="F2346" t="s">
        <v>8220</v>
      </c>
      <c r="G2346" t="s">
        <v>8224</v>
      </c>
      <c r="H2346" t="s">
        <v>8246</v>
      </c>
      <c r="I2346">
        <v>1431728242</v>
      </c>
      <c r="J2346">
        <v>1429568242</v>
      </c>
      <c r="K2346" t="b">
        <v>0</v>
      </c>
      <c r="L2346">
        <v>0</v>
      </c>
      <c r="M2346" t="b">
        <v>0</v>
      </c>
      <c r="N2346" t="s">
        <v>8267</v>
      </c>
      <c r="O2346" s="6">
        <f t="shared" si="216"/>
        <v>0</v>
      </c>
      <c r="P2346">
        <f t="shared" si="217"/>
        <v>0</v>
      </c>
      <c r="Q2346" t="str">
        <f t="shared" si="218"/>
        <v>film &amp; video</v>
      </c>
      <c r="R2346" t="str">
        <f t="shared" si="219"/>
        <v>science fiction</v>
      </c>
      <c r="S2346" s="9">
        <f t="shared" si="220"/>
        <v>42114.928726851853</v>
      </c>
      <c r="T2346" s="8">
        <f t="shared" si="221"/>
        <v>42139.928726851853</v>
      </c>
    </row>
    <row r="2347" spans="1:20" ht="57.6">
      <c r="A2347">
        <v>129</v>
      </c>
      <c r="B2347" s="3" t="s">
        <v>131</v>
      </c>
      <c r="C2347" s="3" t="s">
        <v>4240</v>
      </c>
      <c r="D2347">
        <v>20000</v>
      </c>
      <c r="E2347">
        <v>0</v>
      </c>
      <c r="F2347" t="s">
        <v>8220</v>
      </c>
      <c r="G2347" t="s">
        <v>8224</v>
      </c>
      <c r="H2347" t="s">
        <v>8246</v>
      </c>
      <c r="I2347">
        <v>1414708183</v>
      </c>
      <c r="J2347">
        <v>1409524183</v>
      </c>
      <c r="K2347" t="b">
        <v>0</v>
      </c>
      <c r="L2347">
        <v>0</v>
      </c>
      <c r="M2347" t="b">
        <v>0</v>
      </c>
      <c r="N2347" t="s">
        <v>8267</v>
      </c>
      <c r="O2347" s="6">
        <f t="shared" si="216"/>
        <v>0</v>
      </c>
      <c r="P2347">
        <f t="shared" si="217"/>
        <v>0</v>
      </c>
      <c r="Q2347" t="str">
        <f t="shared" si="218"/>
        <v>film &amp; video</v>
      </c>
      <c r="R2347" t="str">
        <f t="shared" si="219"/>
        <v>science fiction</v>
      </c>
      <c r="S2347" s="9">
        <f t="shared" si="220"/>
        <v>41882.937303240738</v>
      </c>
      <c r="T2347" s="8">
        <f t="shared" si="221"/>
        <v>41942.937303240738</v>
      </c>
    </row>
    <row r="2348" spans="1:20" ht="43.2">
      <c r="A2348">
        <v>130</v>
      </c>
      <c r="B2348" s="3" t="s">
        <v>132</v>
      </c>
      <c r="C2348" s="3" t="s">
        <v>4241</v>
      </c>
      <c r="D2348">
        <v>600</v>
      </c>
      <c r="E2348">
        <v>0</v>
      </c>
      <c r="F2348" t="s">
        <v>8220</v>
      </c>
      <c r="G2348" t="s">
        <v>8225</v>
      </c>
      <c r="H2348" t="s">
        <v>8247</v>
      </c>
      <c r="I2348">
        <v>1402949760</v>
      </c>
      <c r="J2348">
        <v>1400536692</v>
      </c>
      <c r="K2348" t="b">
        <v>0</v>
      </c>
      <c r="L2348">
        <v>0</v>
      </c>
      <c r="M2348" t="b">
        <v>0</v>
      </c>
      <c r="N2348" t="s">
        <v>8267</v>
      </c>
      <c r="O2348" s="6">
        <f t="shared" si="216"/>
        <v>0</v>
      </c>
      <c r="P2348">
        <f t="shared" si="217"/>
        <v>0</v>
      </c>
      <c r="Q2348" t="str">
        <f t="shared" si="218"/>
        <v>film &amp; video</v>
      </c>
      <c r="R2348" t="str">
        <f t="shared" si="219"/>
        <v>science fiction</v>
      </c>
      <c r="S2348" s="9">
        <f t="shared" si="220"/>
        <v>41778.91541666667</v>
      </c>
      <c r="T2348" s="8">
        <f t="shared" si="221"/>
        <v>41806.844444444447</v>
      </c>
    </row>
    <row r="2349" spans="1:20">
      <c r="A2349">
        <v>131</v>
      </c>
      <c r="B2349" s="3" t="s">
        <v>133</v>
      </c>
      <c r="C2349" s="3" t="s">
        <v>4242</v>
      </c>
      <c r="D2349">
        <v>1200</v>
      </c>
      <c r="E2349">
        <v>0</v>
      </c>
      <c r="F2349" t="s">
        <v>8220</v>
      </c>
      <c r="G2349" t="s">
        <v>8224</v>
      </c>
      <c r="H2349" t="s">
        <v>8246</v>
      </c>
      <c r="I2349">
        <v>1467763200</v>
      </c>
      <c r="J2349">
        <v>1466453161</v>
      </c>
      <c r="K2349" t="b">
        <v>0</v>
      </c>
      <c r="L2349">
        <v>0</v>
      </c>
      <c r="M2349" t="b">
        <v>0</v>
      </c>
      <c r="N2349" t="s">
        <v>8267</v>
      </c>
      <c r="O2349" s="6">
        <f t="shared" si="216"/>
        <v>0</v>
      </c>
      <c r="P2349">
        <f t="shared" si="217"/>
        <v>0</v>
      </c>
      <c r="Q2349" t="str">
        <f t="shared" si="218"/>
        <v>film &amp; video</v>
      </c>
      <c r="R2349" t="str">
        <f t="shared" si="219"/>
        <v>science fiction</v>
      </c>
      <c r="S2349" s="9">
        <f t="shared" si="220"/>
        <v>42541.837511574078</v>
      </c>
      <c r="T2349" s="8">
        <f t="shared" si="221"/>
        <v>42557</v>
      </c>
    </row>
    <row r="2350" spans="1:20" ht="28.8">
      <c r="A2350">
        <v>133</v>
      </c>
      <c r="B2350" s="3" t="s">
        <v>135</v>
      </c>
      <c r="C2350" s="3" t="s">
        <v>4244</v>
      </c>
      <c r="D2350">
        <v>71764</v>
      </c>
      <c r="E2350">
        <v>0</v>
      </c>
      <c r="F2350" t="s">
        <v>8220</v>
      </c>
      <c r="G2350" t="s">
        <v>8224</v>
      </c>
      <c r="H2350" t="s">
        <v>8246</v>
      </c>
      <c r="I2350">
        <v>1464715860</v>
      </c>
      <c r="J2350">
        <v>1462130584</v>
      </c>
      <c r="K2350" t="b">
        <v>0</v>
      </c>
      <c r="L2350">
        <v>0</v>
      </c>
      <c r="M2350" t="b">
        <v>0</v>
      </c>
      <c r="N2350" t="s">
        <v>8267</v>
      </c>
      <c r="O2350" s="6">
        <f t="shared" si="216"/>
        <v>0</v>
      </c>
      <c r="P2350">
        <f t="shared" si="217"/>
        <v>0</v>
      </c>
      <c r="Q2350" t="str">
        <f t="shared" si="218"/>
        <v>film &amp; video</v>
      </c>
      <c r="R2350" t="str">
        <f t="shared" si="219"/>
        <v>science fiction</v>
      </c>
      <c r="S2350" s="9">
        <f t="shared" si="220"/>
        <v>42491.80768518518</v>
      </c>
      <c r="T2350" s="8">
        <f t="shared" si="221"/>
        <v>42521.729861111111</v>
      </c>
    </row>
    <row r="2351" spans="1:20" ht="28.8">
      <c r="A2351">
        <v>134</v>
      </c>
      <c r="B2351" s="3" t="s">
        <v>136</v>
      </c>
      <c r="C2351" s="3" t="s">
        <v>4245</v>
      </c>
      <c r="D2351">
        <v>5000</v>
      </c>
      <c r="E2351">
        <v>0</v>
      </c>
      <c r="F2351" t="s">
        <v>8220</v>
      </c>
      <c r="G2351" t="s">
        <v>8224</v>
      </c>
      <c r="H2351" t="s">
        <v>8246</v>
      </c>
      <c r="I2351">
        <v>1441386000</v>
      </c>
      <c r="J2351">
        <v>1438811418</v>
      </c>
      <c r="K2351" t="b">
        <v>0</v>
      </c>
      <c r="L2351">
        <v>0</v>
      </c>
      <c r="M2351" t="b">
        <v>0</v>
      </c>
      <c r="N2351" t="s">
        <v>8267</v>
      </c>
      <c r="O2351" s="6">
        <f t="shared" si="216"/>
        <v>0</v>
      </c>
      <c r="P2351">
        <f t="shared" si="217"/>
        <v>0</v>
      </c>
      <c r="Q2351" t="str">
        <f t="shared" si="218"/>
        <v>film &amp; video</v>
      </c>
      <c r="R2351" t="str">
        <f t="shared" si="219"/>
        <v>science fiction</v>
      </c>
      <c r="S2351" s="9">
        <f t="shared" si="220"/>
        <v>42221.909930555557</v>
      </c>
      <c r="T2351" s="8">
        <f t="shared" si="221"/>
        <v>42251.708333333328</v>
      </c>
    </row>
    <row r="2352" spans="1:20" ht="57.6">
      <c r="A2352">
        <v>136</v>
      </c>
      <c r="B2352" s="3" t="s">
        <v>138</v>
      </c>
      <c r="C2352" s="3" t="s">
        <v>4232</v>
      </c>
      <c r="D2352">
        <v>3000</v>
      </c>
      <c r="E2352">
        <v>0</v>
      </c>
      <c r="F2352" t="s">
        <v>8220</v>
      </c>
      <c r="G2352" t="s">
        <v>8224</v>
      </c>
      <c r="H2352" t="s">
        <v>8246</v>
      </c>
      <c r="I2352">
        <v>1431771360</v>
      </c>
      <c r="J2352">
        <v>1427968234</v>
      </c>
      <c r="K2352" t="b">
        <v>0</v>
      </c>
      <c r="L2352">
        <v>0</v>
      </c>
      <c r="M2352" t="b">
        <v>0</v>
      </c>
      <c r="N2352" t="s">
        <v>8267</v>
      </c>
      <c r="O2352" s="6">
        <f t="shared" si="216"/>
        <v>0</v>
      </c>
      <c r="P2352">
        <f t="shared" si="217"/>
        <v>0</v>
      </c>
      <c r="Q2352" t="str">
        <f t="shared" si="218"/>
        <v>film &amp; video</v>
      </c>
      <c r="R2352" t="str">
        <f t="shared" si="219"/>
        <v>science fiction</v>
      </c>
      <c r="S2352" s="9">
        <f t="shared" si="220"/>
        <v>42096.410115740742</v>
      </c>
      <c r="T2352" s="8">
        <f t="shared" si="221"/>
        <v>42140.427777777775</v>
      </c>
    </row>
    <row r="2353" spans="1:20" ht="43.2">
      <c r="A2353">
        <v>137</v>
      </c>
      <c r="B2353" s="3" t="s">
        <v>139</v>
      </c>
      <c r="C2353" s="3" t="s">
        <v>4247</v>
      </c>
      <c r="D2353">
        <v>55000</v>
      </c>
      <c r="E2353">
        <v>0</v>
      </c>
      <c r="F2353" t="s">
        <v>8220</v>
      </c>
      <c r="G2353" t="s">
        <v>8232</v>
      </c>
      <c r="H2353" t="s">
        <v>8253</v>
      </c>
      <c r="I2353">
        <v>1444657593</v>
      </c>
      <c r="J2353">
        <v>1440337593</v>
      </c>
      <c r="K2353" t="b">
        <v>0</v>
      </c>
      <c r="L2353">
        <v>0</v>
      </c>
      <c r="M2353" t="b">
        <v>0</v>
      </c>
      <c r="N2353" t="s">
        <v>8267</v>
      </c>
      <c r="O2353" s="6">
        <f t="shared" si="216"/>
        <v>0</v>
      </c>
      <c r="P2353">
        <f t="shared" si="217"/>
        <v>0</v>
      </c>
      <c r="Q2353" t="str">
        <f t="shared" si="218"/>
        <v>film &amp; video</v>
      </c>
      <c r="R2353" t="str">
        <f t="shared" si="219"/>
        <v>science fiction</v>
      </c>
      <c r="S2353" s="9">
        <f t="shared" si="220"/>
        <v>42239.573993055557</v>
      </c>
      <c r="T2353" s="8">
        <f t="shared" si="221"/>
        <v>42289.573993055557</v>
      </c>
    </row>
    <row r="2354" spans="1:20" ht="43.2">
      <c r="A2354">
        <v>140</v>
      </c>
      <c r="B2354" s="3" t="s">
        <v>142</v>
      </c>
      <c r="C2354" s="3" t="s">
        <v>4250</v>
      </c>
      <c r="D2354">
        <v>200000</v>
      </c>
      <c r="E2354">
        <v>0</v>
      </c>
      <c r="F2354" t="s">
        <v>8220</v>
      </c>
      <c r="G2354" t="s">
        <v>8224</v>
      </c>
      <c r="H2354" t="s">
        <v>8246</v>
      </c>
      <c r="I2354">
        <v>1426823132</v>
      </c>
      <c r="J2354">
        <v>1424234732</v>
      </c>
      <c r="K2354" t="b">
        <v>0</v>
      </c>
      <c r="L2354">
        <v>0</v>
      </c>
      <c r="M2354" t="b">
        <v>0</v>
      </c>
      <c r="N2354" t="s">
        <v>8267</v>
      </c>
      <c r="O2354" s="6">
        <f t="shared" si="216"/>
        <v>0</v>
      </c>
      <c r="P2354">
        <f t="shared" si="217"/>
        <v>0</v>
      </c>
      <c r="Q2354" t="str">
        <f t="shared" si="218"/>
        <v>film &amp; video</v>
      </c>
      <c r="R2354" t="str">
        <f t="shared" si="219"/>
        <v>science fiction</v>
      </c>
      <c r="S2354" s="9">
        <f t="shared" si="220"/>
        <v>42053.198287037041</v>
      </c>
      <c r="T2354" s="8">
        <f t="shared" si="221"/>
        <v>42083.15662037037</v>
      </c>
    </row>
    <row r="2355" spans="1:20" ht="43.2">
      <c r="A2355">
        <v>142</v>
      </c>
      <c r="B2355" s="3" t="s">
        <v>144</v>
      </c>
      <c r="C2355" s="3" t="s">
        <v>4252</v>
      </c>
      <c r="D2355">
        <v>3000</v>
      </c>
      <c r="E2355">
        <v>10</v>
      </c>
      <c r="F2355" t="s">
        <v>8220</v>
      </c>
      <c r="G2355" t="s">
        <v>8224</v>
      </c>
      <c r="H2355" t="s">
        <v>8246</v>
      </c>
      <c r="I2355">
        <v>1416176778</v>
      </c>
      <c r="J2355">
        <v>1414358778</v>
      </c>
      <c r="K2355" t="b">
        <v>0</v>
      </c>
      <c r="L2355">
        <v>1</v>
      </c>
      <c r="M2355" t="b">
        <v>0</v>
      </c>
      <c r="N2355" t="s">
        <v>8267</v>
      </c>
      <c r="O2355" s="6">
        <f t="shared" si="216"/>
        <v>0</v>
      </c>
      <c r="P2355">
        <f t="shared" si="217"/>
        <v>10</v>
      </c>
      <c r="Q2355" t="str">
        <f t="shared" si="218"/>
        <v>film &amp; video</v>
      </c>
      <c r="R2355" t="str">
        <f t="shared" si="219"/>
        <v>science fiction</v>
      </c>
      <c r="S2355" s="9">
        <f t="shared" si="220"/>
        <v>41938.893263888887</v>
      </c>
      <c r="T2355" s="8">
        <f t="shared" si="221"/>
        <v>41959.934930555552</v>
      </c>
    </row>
    <row r="2356" spans="1:20" ht="43.2">
      <c r="A2356">
        <v>143</v>
      </c>
      <c r="B2356" s="3" t="s">
        <v>145</v>
      </c>
      <c r="C2356" s="3" t="s">
        <v>4253</v>
      </c>
      <c r="D2356">
        <v>5500</v>
      </c>
      <c r="E2356">
        <v>0</v>
      </c>
      <c r="F2356" t="s">
        <v>8220</v>
      </c>
      <c r="G2356" t="s">
        <v>8226</v>
      </c>
      <c r="H2356" t="s">
        <v>8248</v>
      </c>
      <c r="I2356">
        <v>1472882100</v>
      </c>
      <c r="J2356">
        <v>1467941542</v>
      </c>
      <c r="K2356" t="b">
        <v>0</v>
      </c>
      <c r="L2356">
        <v>0</v>
      </c>
      <c r="M2356" t="b">
        <v>0</v>
      </c>
      <c r="N2356" t="s">
        <v>8267</v>
      </c>
      <c r="O2356" s="6">
        <f t="shared" si="216"/>
        <v>0</v>
      </c>
      <c r="P2356">
        <f t="shared" si="217"/>
        <v>0</v>
      </c>
      <c r="Q2356" t="str">
        <f t="shared" si="218"/>
        <v>film &amp; video</v>
      </c>
      <c r="R2356" t="str">
        <f t="shared" si="219"/>
        <v>science fiction</v>
      </c>
      <c r="S2356" s="9">
        <f t="shared" si="220"/>
        <v>42559.064143518517</v>
      </c>
      <c r="T2356" s="8">
        <f t="shared" si="221"/>
        <v>42616.246527777781</v>
      </c>
    </row>
    <row r="2357" spans="1:20" ht="28.8">
      <c r="A2357">
        <v>147</v>
      </c>
      <c r="B2357" s="3" t="s">
        <v>149</v>
      </c>
      <c r="C2357" s="3" t="s">
        <v>4257</v>
      </c>
      <c r="D2357">
        <v>7000</v>
      </c>
      <c r="E2357">
        <v>0</v>
      </c>
      <c r="F2357" t="s">
        <v>8220</v>
      </c>
      <c r="G2357" t="s">
        <v>8225</v>
      </c>
      <c r="H2357" t="s">
        <v>8247</v>
      </c>
      <c r="I2357">
        <v>1420741080</v>
      </c>
      <c r="J2357">
        <v>1417026340</v>
      </c>
      <c r="K2357" t="b">
        <v>0</v>
      </c>
      <c r="L2357">
        <v>0</v>
      </c>
      <c r="M2357" t="b">
        <v>0</v>
      </c>
      <c r="N2357" t="s">
        <v>8267</v>
      </c>
      <c r="O2357" s="6">
        <f t="shared" si="216"/>
        <v>0</v>
      </c>
      <c r="P2357">
        <f t="shared" si="217"/>
        <v>0</v>
      </c>
      <c r="Q2357" t="str">
        <f t="shared" si="218"/>
        <v>film &amp; video</v>
      </c>
      <c r="R2357" t="str">
        <f t="shared" si="219"/>
        <v>science fiction</v>
      </c>
      <c r="S2357" s="9">
        <f t="shared" si="220"/>
        <v>41969.767824074079</v>
      </c>
      <c r="T2357" s="8">
        <f t="shared" si="221"/>
        <v>42012.762499999997</v>
      </c>
    </row>
    <row r="2358" spans="1:20" ht="43.2">
      <c r="A2358">
        <v>148</v>
      </c>
      <c r="B2358" s="3" t="s">
        <v>150</v>
      </c>
      <c r="C2358" s="3" t="s">
        <v>4258</v>
      </c>
      <c r="D2358">
        <v>50000</v>
      </c>
      <c r="E2358">
        <v>40</v>
      </c>
      <c r="F2358" t="s">
        <v>8220</v>
      </c>
      <c r="G2358" t="s">
        <v>8224</v>
      </c>
      <c r="H2358" t="s">
        <v>8246</v>
      </c>
      <c r="I2358">
        <v>1456555536</v>
      </c>
      <c r="J2358">
        <v>1453963536</v>
      </c>
      <c r="K2358" t="b">
        <v>0</v>
      </c>
      <c r="L2358">
        <v>2</v>
      </c>
      <c r="M2358" t="b">
        <v>0</v>
      </c>
      <c r="N2358" t="s">
        <v>8267</v>
      </c>
      <c r="O2358" s="6">
        <f t="shared" si="216"/>
        <v>0</v>
      </c>
      <c r="P2358">
        <f t="shared" si="217"/>
        <v>20</v>
      </c>
      <c r="Q2358" t="str">
        <f t="shared" si="218"/>
        <v>film &amp; video</v>
      </c>
      <c r="R2358" t="str">
        <f t="shared" si="219"/>
        <v>science fiction</v>
      </c>
      <c r="S2358" s="9">
        <f t="shared" si="220"/>
        <v>42397.281666666662</v>
      </c>
      <c r="T2358" s="8">
        <f t="shared" si="221"/>
        <v>42427.281666666662</v>
      </c>
    </row>
    <row r="2359" spans="1:20" ht="43.2">
      <c r="A2359">
        <v>151</v>
      </c>
      <c r="B2359" s="3" t="s">
        <v>153</v>
      </c>
      <c r="C2359" s="3" t="s">
        <v>4261</v>
      </c>
      <c r="D2359">
        <v>250000</v>
      </c>
      <c r="E2359">
        <v>140</v>
      </c>
      <c r="F2359" t="s">
        <v>8220</v>
      </c>
      <c r="G2359" t="s">
        <v>8226</v>
      </c>
      <c r="H2359" t="s">
        <v>8248</v>
      </c>
      <c r="I2359">
        <v>1434633191</v>
      </c>
      <c r="J2359">
        <v>1429449191</v>
      </c>
      <c r="K2359" t="b">
        <v>0</v>
      </c>
      <c r="L2359">
        <v>5</v>
      </c>
      <c r="M2359" t="b">
        <v>0</v>
      </c>
      <c r="N2359" t="s">
        <v>8267</v>
      </c>
      <c r="O2359" s="6">
        <f t="shared" si="216"/>
        <v>0</v>
      </c>
      <c r="P2359">
        <f t="shared" si="217"/>
        <v>28</v>
      </c>
      <c r="Q2359" t="str">
        <f t="shared" si="218"/>
        <v>film &amp; video</v>
      </c>
      <c r="R2359" t="str">
        <f t="shared" si="219"/>
        <v>science fiction</v>
      </c>
      <c r="S2359" s="9">
        <f t="shared" si="220"/>
        <v>42113.550821759258</v>
      </c>
      <c r="T2359" s="8">
        <f t="shared" si="221"/>
        <v>42173.550821759258</v>
      </c>
    </row>
    <row r="2360" spans="1:20" ht="28.8">
      <c r="A2360">
        <v>152</v>
      </c>
      <c r="B2360" s="3" t="s">
        <v>154</v>
      </c>
      <c r="C2360" s="3" t="s">
        <v>4262</v>
      </c>
      <c r="D2360">
        <v>380000</v>
      </c>
      <c r="E2360">
        <v>30</v>
      </c>
      <c r="F2360" t="s">
        <v>8220</v>
      </c>
      <c r="G2360" t="s">
        <v>8224</v>
      </c>
      <c r="H2360" t="s">
        <v>8246</v>
      </c>
      <c r="I2360">
        <v>1411437100</v>
      </c>
      <c r="J2360">
        <v>1408845100</v>
      </c>
      <c r="K2360" t="b">
        <v>0</v>
      </c>
      <c r="L2360">
        <v>2</v>
      </c>
      <c r="M2360" t="b">
        <v>0</v>
      </c>
      <c r="N2360" t="s">
        <v>8267</v>
      </c>
      <c r="O2360" s="6">
        <f t="shared" si="216"/>
        <v>0</v>
      </c>
      <c r="P2360">
        <f t="shared" si="217"/>
        <v>15</v>
      </c>
      <c r="Q2360" t="str">
        <f t="shared" si="218"/>
        <v>film &amp; video</v>
      </c>
      <c r="R2360" t="str">
        <f t="shared" si="219"/>
        <v>science fiction</v>
      </c>
      <c r="S2360" s="9">
        <f t="shared" si="220"/>
        <v>41875.077546296292</v>
      </c>
      <c r="T2360" s="8">
        <f t="shared" si="221"/>
        <v>41905.077546296292</v>
      </c>
    </row>
    <row r="2361" spans="1:20" ht="57.6">
      <c r="A2361">
        <v>155</v>
      </c>
      <c r="B2361" s="3" t="s">
        <v>157</v>
      </c>
      <c r="C2361" s="3" t="s">
        <v>4265</v>
      </c>
      <c r="D2361">
        <v>1350000</v>
      </c>
      <c r="E2361">
        <v>81</v>
      </c>
      <c r="F2361" t="s">
        <v>8220</v>
      </c>
      <c r="G2361" t="s">
        <v>8224</v>
      </c>
      <c r="H2361" t="s">
        <v>8246</v>
      </c>
      <c r="I2361">
        <v>1437657935</v>
      </c>
      <c r="J2361">
        <v>1434201935</v>
      </c>
      <c r="K2361" t="b">
        <v>0</v>
      </c>
      <c r="L2361">
        <v>4</v>
      </c>
      <c r="M2361" t="b">
        <v>0</v>
      </c>
      <c r="N2361" t="s">
        <v>8267</v>
      </c>
      <c r="O2361" s="6">
        <f t="shared" si="216"/>
        <v>0</v>
      </c>
      <c r="P2361">
        <f t="shared" si="217"/>
        <v>20.25</v>
      </c>
      <c r="Q2361" t="str">
        <f t="shared" si="218"/>
        <v>film &amp; video</v>
      </c>
      <c r="R2361" t="str">
        <f t="shared" si="219"/>
        <v>science fiction</v>
      </c>
      <c r="S2361" s="9">
        <f t="shared" si="220"/>
        <v>42168.559432870374</v>
      </c>
      <c r="T2361" s="8">
        <f t="shared" si="221"/>
        <v>42208.559432870374</v>
      </c>
    </row>
    <row r="2362" spans="1:20" ht="43.2">
      <c r="A2362">
        <v>157</v>
      </c>
      <c r="B2362" s="3" t="s">
        <v>159</v>
      </c>
      <c r="C2362" s="3" t="s">
        <v>4267</v>
      </c>
      <c r="D2362">
        <v>2995</v>
      </c>
      <c r="E2362">
        <v>8</v>
      </c>
      <c r="F2362" t="s">
        <v>8220</v>
      </c>
      <c r="G2362" t="s">
        <v>8224</v>
      </c>
      <c r="H2362" t="s">
        <v>8246</v>
      </c>
      <c r="I2362">
        <v>1456523572</v>
      </c>
      <c r="J2362">
        <v>1453931572</v>
      </c>
      <c r="K2362" t="b">
        <v>0</v>
      </c>
      <c r="L2362">
        <v>2</v>
      </c>
      <c r="M2362" t="b">
        <v>0</v>
      </c>
      <c r="N2362" t="s">
        <v>8267</v>
      </c>
      <c r="O2362" s="6">
        <f t="shared" ref="O2362:O2425" si="222">ROUND((E2362/D2362),2)</f>
        <v>0</v>
      </c>
      <c r="P2362">
        <f t="shared" ref="P2362:P2425" si="223">IF(L2362&gt;0,ROUND(E2362/L2362,2),0)</f>
        <v>4</v>
      </c>
      <c r="Q2362" t="str">
        <f t="shared" ref="Q2362:Q2425" si="224">LEFT(N2362, SEARCH("/",N2362,1)-1)</f>
        <v>film &amp; video</v>
      </c>
      <c r="R2362" t="str">
        <f t="shared" ref="R2362:R2425" si="225">RIGHT(N2362,LEN(N2362)-SEARCH("/",N2362,1))</f>
        <v>science fiction</v>
      </c>
      <c r="S2362" s="9">
        <f t="shared" ref="S2362:S2425" si="226">(J2362/86400)+DATE(1970,1,1)</f>
        <v>42396.911712962959</v>
      </c>
      <c r="T2362" s="8">
        <f t="shared" ref="T2362:T2425" si="227">(I2362/86400)+DATE(1970,1,1)</f>
        <v>42426.911712962959</v>
      </c>
    </row>
    <row r="2363" spans="1:20" ht="43.2">
      <c r="A2363">
        <v>158</v>
      </c>
      <c r="B2363" s="3" t="s">
        <v>160</v>
      </c>
      <c r="C2363" s="3" t="s">
        <v>4268</v>
      </c>
      <c r="D2363">
        <v>5000</v>
      </c>
      <c r="E2363">
        <v>0</v>
      </c>
      <c r="F2363" t="s">
        <v>8220</v>
      </c>
      <c r="G2363" t="s">
        <v>8224</v>
      </c>
      <c r="H2363" t="s">
        <v>8246</v>
      </c>
      <c r="I2363">
        <v>1413942628</v>
      </c>
      <c r="J2363">
        <v>1411350628</v>
      </c>
      <c r="K2363" t="b">
        <v>0</v>
      </c>
      <c r="L2363">
        <v>0</v>
      </c>
      <c r="M2363" t="b">
        <v>0</v>
      </c>
      <c r="N2363" t="s">
        <v>8267</v>
      </c>
      <c r="O2363" s="6">
        <f t="shared" si="222"/>
        <v>0</v>
      </c>
      <c r="P2363">
        <f t="shared" si="223"/>
        <v>0</v>
      </c>
      <c r="Q2363" t="str">
        <f t="shared" si="224"/>
        <v>film &amp; video</v>
      </c>
      <c r="R2363" t="str">
        <f t="shared" si="225"/>
        <v>science fiction</v>
      </c>
      <c r="S2363" s="9">
        <f t="shared" si="226"/>
        <v>41904.07671296296</v>
      </c>
      <c r="T2363" s="8">
        <f t="shared" si="227"/>
        <v>41934.07671296296</v>
      </c>
    </row>
    <row r="2364" spans="1:20" ht="43.2">
      <c r="A2364">
        <v>159</v>
      </c>
      <c r="B2364" s="3" t="s">
        <v>161</v>
      </c>
      <c r="C2364" s="3" t="s">
        <v>4269</v>
      </c>
      <c r="D2364">
        <v>500000</v>
      </c>
      <c r="E2364">
        <v>10</v>
      </c>
      <c r="F2364" t="s">
        <v>8220</v>
      </c>
      <c r="G2364" t="s">
        <v>8224</v>
      </c>
      <c r="H2364" t="s">
        <v>8246</v>
      </c>
      <c r="I2364">
        <v>1467541545</v>
      </c>
      <c r="J2364">
        <v>1464085545</v>
      </c>
      <c r="K2364" t="b">
        <v>0</v>
      </c>
      <c r="L2364">
        <v>1</v>
      </c>
      <c r="M2364" t="b">
        <v>0</v>
      </c>
      <c r="N2364" t="s">
        <v>8267</v>
      </c>
      <c r="O2364" s="6">
        <f t="shared" si="222"/>
        <v>0</v>
      </c>
      <c r="P2364">
        <f t="shared" si="223"/>
        <v>10</v>
      </c>
      <c r="Q2364" t="str">
        <f t="shared" si="224"/>
        <v>film &amp; video</v>
      </c>
      <c r="R2364" t="str">
        <f t="shared" si="225"/>
        <v>science fiction</v>
      </c>
      <c r="S2364" s="9">
        <f t="shared" si="226"/>
        <v>42514.434548611112</v>
      </c>
      <c r="T2364" s="8">
        <f t="shared" si="227"/>
        <v>42554.434548611112</v>
      </c>
    </row>
    <row r="2365" spans="1:20" ht="43.2">
      <c r="A2365">
        <v>160</v>
      </c>
      <c r="B2365" s="3" t="s">
        <v>162</v>
      </c>
      <c r="C2365" s="3" t="s">
        <v>4270</v>
      </c>
      <c r="D2365">
        <v>5000</v>
      </c>
      <c r="E2365">
        <v>0</v>
      </c>
      <c r="F2365" t="s">
        <v>8221</v>
      </c>
      <c r="G2365" t="s">
        <v>8224</v>
      </c>
      <c r="H2365" t="s">
        <v>8246</v>
      </c>
      <c r="I2365">
        <v>1439675691</v>
      </c>
      <c r="J2365">
        <v>1434491691</v>
      </c>
      <c r="K2365" t="b">
        <v>0</v>
      </c>
      <c r="L2365">
        <v>0</v>
      </c>
      <c r="M2365" t="b">
        <v>0</v>
      </c>
      <c r="N2365" t="s">
        <v>8268</v>
      </c>
      <c r="O2365" s="6">
        <f t="shared" si="222"/>
        <v>0</v>
      </c>
      <c r="P2365">
        <f t="shared" si="223"/>
        <v>0</v>
      </c>
      <c r="Q2365" t="str">
        <f t="shared" si="224"/>
        <v>film &amp; video</v>
      </c>
      <c r="R2365" t="str">
        <f t="shared" si="225"/>
        <v>drama</v>
      </c>
      <c r="S2365" s="9">
        <f t="shared" si="226"/>
        <v>42171.913090277776</v>
      </c>
      <c r="T2365" s="8">
        <f t="shared" si="227"/>
        <v>42231.913090277776</v>
      </c>
    </row>
    <row r="2366" spans="1:20" ht="43.2">
      <c r="A2366">
        <v>161</v>
      </c>
      <c r="B2366" s="3" t="s">
        <v>163</v>
      </c>
      <c r="C2366" s="3" t="s">
        <v>4271</v>
      </c>
      <c r="D2366">
        <v>50000</v>
      </c>
      <c r="E2366">
        <v>5</v>
      </c>
      <c r="F2366" t="s">
        <v>8221</v>
      </c>
      <c r="G2366" t="s">
        <v>8224</v>
      </c>
      <c r="H2366" t="s">
        <v>8246</v>
      </c>
      <c r="I2366">
        <v>1404318595</v>
      </c>
      <c r="J2366">
        <v>1401726595</v>
      </c>
      <c r="K2366" t="b">
        <v>0</v>
      </c>
      <c r="L2366">
        <v>1</v>
      </c>
      <c r="M2366" t="b">
        <v>0</v>
      </c>
      <c r="N2366" t="s">
        <v>8268</v>
      </c>
      <c r="O2366" s="6">
        <f t="shared" si="222"/>
        <v>0</v>
      </c>
      <c r="P2366">
        <f t="shared" si="223"/>
        <v>5</v>
      </c>
      <c r="Q2366" t="str">
        <f t="shared" si="224"/>
        <v>film &amp; video</v>
      </c>
      <c r="R2366" t="str">
        <f t="shared" si="225"/>
        <v>drama</v>
      </c>
      <c r="S2366" s="9">
        <f t="shared" si="226"/>
        <v>41792.687442129631</v>
      </c>
      <c r="T2366" s="8">
        <f t="shared" si="227"/>
        <v>41822.687442129631</v>
      </c>
    </row>
    <row r="2367" spans="1:20" ht="57.6">
      <c r="A2367">
        <v>163</v>
      </c>
      <c r="B2367" s="3" t="s">
        <v>165</v>
      </c>
      <c r="C2367" s="3" t="s">
        <v>4273</v>
      </c>
      <c r="D2367">
        <v>2000000</v>
      </c>
      <c r="E2367">
        <v>0</v>
      </c>
      <c r="F2367" t="s">
        <v>8221</v>
      </c>
      <c r="G2367" t="s">
        <v>8224</v>
      </c>
      <c r="H2367" t="s">
        <v>8246</v>
      </c>
      <c r="I2367">
        <v>1443657600</v>
      </c>
      <c r="J2367">
        <v>1440716654</v>
      </c>
      <c r="K2367" t="b">
        <v>0</v>
      </c>
      <c r="L2367">
        <v>0</v>
      </c>
      <c r="M2367" t="b">
        <v>0</v>
      </c>
      <c r="N2367" t="s">
        <v>8268</v>
      </c>
      <c r="O2367" s="6">
        <f t="shared" si="222"/>
        <v>0</v>
      </c>
      <c r="P2367">
        <f t="shared" si="223"/>
        <v>0</v>
      </c>
      <c r="Q2367" t="str">
        <f t="shared" si="224"/>
        <v>film &amp; video</v>
      </c>
      <c r="R2367" t="str">
        <f t="shared" si="225"/>
        <v>drama</v>
      </c>
      <c r="S2367" s="9">
        <f t="shared" si="226"/>
        <v>42243.961273148147</v>
      </c>
      <c r="T2367" s="8">
        <f t="shared" si="227"/>
        <v>42278</v>
      </c>
    </row>
    <row r="2368" spans="1:20" ht="28.8">
      <c r="A2368">
        <v>165</v>
      </c>
      <c r="B2368" s="3" t="s">
        <v>167</v>
      </c>
      <c r="C2368" s="3" t="s">
        <v>4275</v>
      </c>
      <c r="D2368">
        <v>17000</v>
      </c>
      <c r="E2368">
        <v>0</v>
      </c>
      <c r="F2368" t="s">
        <v>8221</v>
      </c>
      <c r="G2368" t="s">
        <v>8225</v>
      </c>
      <c r="H2368" t="s">
        <v>8247</v>
      </c>
      <c r="I2368">
        <v>1452613724</v>
      </c>
      <c r="J2368">
        <v>1450021724</v>
      </c>
      <c r="K2368" t="b">
        <v>0</v>
      </c>
      <c r="L2368">
        <v>0</v>
      </c>
      <c r="M2368" t="b">
        <v>0</v>
      </c>
      <c r="N2368" t="s">
        <v>8268</v>
      </c>
      <c r="O2368" s="6">
        <f t="shared" si="222"/>
        <v>0</v>
      </c>
      <c r="P2368">
        <f t="shared" si="223"/>
        <v>0</v>
      </c>
      <c r="Q2368" t="str">
        <f t="shared" si="224"/>
        <v>film &amp; video</v>
      </c>
      <c r="R2368" t="str">
        <f t="shared" si="225"/>
        <v>drama</v>
      </c>
      <c r="S2368" s="9">
        <f t="shared" si="226"/>
        <v>42351.658842592587</v>
      </c>
      <c r="T2368" s="8">
        <f t="shared" si="227"/>
        <v>42381.658842592587</v>
      </c>
    </row>
    <row r="2369" spans="1:20" ht="43.2">
      <c r="A2369">
        <v>167</v>
      </c>
      <c r="B2369" s="3" t="s">
        <v>169</v>
      </c>
      <c r="C2369" s="3" t="s">
        <v>4277</v>
      </c>
      <c r="D2369">
        <v>110000</v>
      </c>
      <c r="E2369">
        <v>11</v>
      </c>
      <c r="F2369" t="s">
        <v>8221</v>
      </c>
      <c r="G2369" t="s">
        <v>8224</v>
      </c>
      <c r="H2369" t="s">
        <v>8246</v>
      </c>
      <c r="I2369">
        <v>1438726535</v>
      </c>
      <c r="J2369">
        <v>1433542535</v>
      </c>
      <c r="K2369" t="b">
        <v>0</v>
      </c>
      <c r="L2369">
        <v>2</v>
      </c>
      <c r="M2369" t="b">
        <v>0</v>
      </c>
      <c r="N2369" t="s">
        <v>8268</v>
      </c>
      <c r="O2369" s="6">
        <f t="shared" si="222"/>
        <v>0</v>
      </c>
      <c r="P2369">
        <f t="shared" si="223"/>
        <v>5.5</v>
      </c>
      <c r="Q2369" t="str">
        <f t="shared" si="224"/>
        <v>film &amp; video</v>
      </c>
      <c r="R2369" t="str">
        <f t="shared" si="225"/>
        <v>drama</v>
      </c>
      <c r="S2369" s="9">
        <f t="shared" si="226"/>
        <v>42160.927488425921</v>
      </c>
      <c r="T2369" s="8">
        <f t="shared" si="227"/>
        <v>42220.927488425921</v>
      </c>
    </row>
    <row r="2370" spans="1:20" ht="43.2">
      <c r="A2370">
        <v>171</v>
      </c>
      <c r="B2370" s="3" t="s">
        <v>173</v>
      </c>
      <c r="C2370" s="3" t="s">
        <v>4281</v>
      </c>
      <c r="D2370">
        <v>50000</v>
      </c>
      <c r="E2370">
        <v>1</v>
      </c>
      <c r="F2370" t="s">
        <v>8221</v>
      </c>
      <c r="G2370" t="s">
        <v>8224</v>
      </c>
      <c r="H2370" t="s">
        <v>8246</v>
      </c>
      <c r="I2370">
        <v>1470975614</v>
      </c>
      <c r="J2370">
        <v>1465791614</v>
      </c>
      <c r="K2370" t="b">
        <v>0</v>
      </c>
      <c r="L2370">
        <v>1</v>
      </c>
      <c r="M2370" t="b">
        <v>0</v>
      </c>
      <c r="N2370" t="s">
        <v>8268</v>
      </c>
      <c r="O2370" s="6">
        <f t="shared" si="222"/>
        <v>0</v>
      </c>
      <c r="P2370">
        <f t="shared" si="223"/>
        <v>1</v>
      </c>
      <c r="Q2370" t="str">
        <f t="shared" si="224"/>
        <v>film &amp; video</v>
      </c>
      <c r="R2370" t="str">
        <f t="shared" si="225"/>
        <v>drama</v>
      </c>
      <c r="S2370" s="9">
        <f t="shared" si="226"/>
        <v>42534.180717592593</v>
      </c>
      <c r="T2370" s="8">
        <f t="shared" si="227"/>
        <v>42594.180717592593</v>
      </c>
    </row>
    <row r="2371" spans="1:20" ht="43.2">
      <c r="A2371">
        <v>172</v>
      </c>
      <c r="B2371" s="3" t="s">
        <v>174</v>
      </c>
      <c r="C2371" s="3" t="s">
        <v>4282</v>
      </c>
      <c r="D2371">
        <v>95000</v>
      </c>
      <c r="E2371">
        <v>0</v>
      </c>
      <c r="F2371" t="s">
        <v>8221</v>
      </c>
      <c r="G2371" t="s">
        <v>8224</v>
      </c>
      <c r="H2371" t="s">
        <v>8246</v>
      </c>
      <c r="I2371">
        <v>1426753723</v>
      </c>
      <c r="J2371">
        <v>1423733323</v>
      </c>
      <c r="K2371" t="b">
        <v>0</v>
      </c>
      <c r="L2371">
        <v>0</v>
      </c>
      <c r="M2371" t="b">
        <v>0</v>
      </c>
      <c r="N2371" t="s">
        <v>8268</v>
      </c>
      <c r="O2371" s="6">
        <f t="shared" si="222"/>
        <v>0</v>
      </c>
      <c r="P2371">
        <f t="shared" si="223"/>
        <v>0</v>
      </c>
      <c r="Q2371" t="str">
        <f t="shared" si="224"/>
        <v>film &amp; video</v>
      </c>
      <c r="R2371" t="str">
        <f t="shared" si="225"/>
        <v>drama</v>
      </c>
      <c r="S2371" s="9">
        <f t="shared" si="226"/>
        <v>42047.394942129627</v>
      </c>
      <c r="T2371" s="8">
        <f t="shared" si="227"/>
        <v>42082.353275462963</v>
      </c>
    </row>
    <row r="2372" spans="1:20" ht="43.2">
      <c r="A2372">
        <v>173</v>
      </c>
      <c r="B2372" s="3" t="s">
        <v>175</v>
      </c>
      <c r="C2372" s="3" t="s">
        <v>4283</v>
      </c>
      <c r="D2372">
        <v>1110</v>
      </c>
      <c r="E2372">
        <v>0</v>
      </c>
      <c r="F2372" t="s">
        <v>8221</v>
      </c>
      <c r="G2372" t="s">
        <v>8225</v>
      </c>
      <c r="H2372" t="s">
        <v>8247</v>
      </c>
      <c r="I2372">
        <v>1425131108</v>
      </c>
      <c r="J2372">
        <v>1422539108</v>
      </c>
      <c r="K2372" t="b">
        <v>0</v>
      </c>
      <c r="L2372">
        <v>0</v>
      </c>
      <c r="M2372" t="b">
        <v>0</v>
      </c>
      <c r="N2372" t="s">
        <v>8268</v>
      </c>
      <c r="O2372" s="6">
        <f t="shared" si="222"/>
        <v>0</v>
      </c>
      <c r="P2372">
        <f t="shared" si="223"/>
        <v>0</v>
      </c>
      <c r="Q2372" t="str">
        <f t="shared" si="224"/>
        <v>film &amp; video</v>
      </c>
      <c r="R2372" t="str">
        <f t="shared" si="225"/>
        <v>drama</v>
      </c>
      <c r="S2372" s="9">
        <f t="shared" si="226"/>
        <v>42033.573009259257</v>
      </c>
      <c r="T2372" s="8">
        <f t="shared" si="227"/>
        <v>42063.573009259257</v>
      </c>
    </row>
    <row r="2373" spans="1:20" ht="43.2">
      <c r="A2373">
        <v>174</v>
      </c>
      <c r="B2373" s="3" t="s">
        <v>176</v>
      </c>
      <c r="C2373" s="3" t="s">
        <v>4284</v>
      </c>
      <c r="D2373">
        <v>6000</v>
      </c>
      <c r="E2373">
        <v>0</v>
      </c>
      <c r="F2373" t="s">
        <v>8221</v>
      </c>
      <c r="G2373" t="s">
        <v>8233</v>
      </c>
      <c r="H2373" t="s">
        <v>8249</v>
      </c>
      <c r="I2373">
        <v>1431108776</v>
      </c>
      <c r="J2373">
        <v>1425924776</v>
      </c>
      <c r="K2373" t="b">
        <v>0</v>
      </c>
      <c r="L2373">
        <v>0</v>
      </c>
      <c r="M2373" t="b">
        <v>0</v>
      </c>
      <c r="N2373" t="s">
        <v>8268</v>
      </c>
      <c r="O2373" s="6">
        <f t="shared" si="222"/>
        <v>0</v>
      </c>
      <c r="P2373">
        <f t="shared" si="223"/>
        <v>0</v>
      </c>
      <c r="Q2373" t="str">
        <f t="shared" si="224"/>
        <v>film &amp; video</v>
      </c>
      <c r="R2373" t="str">
        <f t="shared" si="225"/>
        <v>drama</v>
      </c>
      <c r="S2373" s="9">
        <f t="shared" si="226"/>
        <v>42072.758981481486</v>
      </c>
      <c r="T2373" s="8">
        <f t="shared" si="227"/>
        <v>42132.758981481486</v>
      </c>
    </row>
    <row r="2374" spans="1:20" ht="43.2">
      <c r="A2374">
        <v>176</v>
      </c>
      <c r="B2374" s="3" t="s">
        <v>178</v>
      </c>
      <c r="C2374" s="3" t="s">
        <v>4286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1438803999</v>
      </c>
      <c r="J2374">
        <v>1436211999</v>
      </c>
      <c r="K2374" t="b">
        <v>0</v>
      </c>
      <c r="L2374">
        <v>0</v>
      </c>
      <c r="M2374" t="b">
        <v>0</v>
      </c>
      <c r="N2374" t="s">
        <v>8268</v>
      </c>
      <c r="O2374" s="6">
        <f t="shared" si="222"/>
        <v>0</v>
      </c>
      <c r="P2374">
        <f t="shared" si="223"/>
        <v>0</v>
      </c>
      <c r="Q2374" t="str">
        <f t="shared" si="224"/>
        <v>film &amp; video</v>
      </c>
      <c r="R2374" t="str">
        <f t="shared" si="225"/>
        <v>drama</v>
      </c>
      <c r="S2374" s="9">
        <f t="shared" si="226"/>
        <v>42191.824062500003</v>
      </c>
      <c r="T2374" s="8">
        <f t="shared" si="227"/>
        <v>42221.824062500003</v>
      </c>
    </row>
    <row r="2375" spans="1:20" ht="28.8">
      <c r="A2375">
        <v>178</v>
      </c>
      <c r="B2375" s="3" t="s">
        <v>180</v>
      </c>
      <c r="C2375" s="3" t="s">
        <v>4288</v>
      </c>
      <c r="D2375">
        <v>500000</v>
      </c>
      <c r="E2375">
        <v>0</v>
      </c>
      <c r="F2375" t="s">
        <v>8221</v>
      </c>
      <c r="G2375" t="s">
        <v>8227</v>
      </c>
      <c r="H2375" t="s">
        <v>8249</v>
      </c>
      <c r="I2375">
        <v>1448582145</v>
      </c>
      <c r="J2375">
        <v>1445986545</v>
      </c>
      <c r="K2375" t="b">
        <v>0</v>
      </c>
      <c r="L2375">
        <v>0</v>
      </c>
      <c r="M2375" t="b">
        <v>0</v>
      </c>
      <c r="N2375" t="s">
        <v>8268</v>
      </c>
      <c r="O2375" s="6">
        <f t="shared" si="222"/>
        <v>0</v>
      </c>
      <c r="P2375">
        <f t="shared" si="223"/>
        <v>0</v>
      </c>
      <c r="Q2375" t="str">
        <f t="shared" si="224"/>
        <v>film &amp; video</v>
      </c>
      <c r="R2375" t="str">
        <f t="shared" si="225"/>
        <v>drama</v>
      </c>
      <c r="S2375" s="9">
        <f t="shared" si="226"/>
        <v>42304.955381944441</v>
      </c>
      <c r="T2375" s="8">
        <f t="shared" si="227"/>
        <v>42334.997048611112</v>
      </c>
    </row>
    <row r="2376" spans="1:20" ht="43.2">
      <c r="A2376">
        <v>182</v>
      </c>
      <c r="B2376" s="3" t="s">
        <v>184</v>
      </c>
      <c r="C2376" s="3" t="s">
        <v>4292</v>
      </c>
      <c r="D2376">
        <v>1000</v>
      </c>
      <c r="E2376">
        <v>0</v>
      </c>
      <c r="F2376" t="s">
        <v>8221</v>
      </c>
      <c r="G2376" t="s">
        <v>8224</v>
      </c>
      <c r="H2376" t="s">
        <v>8246</v>
      </c>
      <c r="I2376">
        <v>1483748232</v>
      </c>
      <c r="J2376">
        <v>1481156232</v>
      </c>
      <c r="K2376" t="b">
        <v>0</v>
      </c>
      <c r="L2376">
        <v>0</v>
      </c>
      <c r="M2376" t="b">
        <v>0</v>
      </c>
      <c r="N2376" t="s">
        <v>8268</v>
      </c>
      <c r="O2376" s="6">
        <f t="shared" si="222"/>
        <v>0</v>
      </c>
      <c r="P2376">
        <f t="shared" si="223"/>
        <v>0</v>
      </c>
      <c r="Q2376" t="str">
        <f t="shared" si="224"/>
        <v>film &amp; video</v>
      </c>
      <c r="R2376" t="str">
        <f t="shared" si="225"/>
        <v>drama</v>
      </c>
      <c r="S2376" s="9">
        <f t="shared" si="226"/>
        <v>42712.011944444443</v>
      </c>
      <c r="T2376" s="8">
        <f t="shared" si="227"/>
        <v>42742.011944444443</v>
      </c>
    </row>
    <row r="2377" spans="1:20" ht="43.2">
      <c r="A2377">
        <v>186</v>
      </c>
      <c r="B2377" s="3" t="s">
        <v>188</v>
      </c>
      <c r="C2377" s="3" t="s">
        <v>4296</v>
      </c>
      <c r="D2377">
        <v>5000</v>
      </c>
      <c r="E2377">
        <v>0</v>
      </c>
      <c r="F2377" t="s">
        <v>8221</v>
      </c>
      <c r="G2377" t="s">
        <v>8224</v>
      </c>
      <c r="H2377" t="s">
        <v>8246</v>
      </c>
      <c r="I2377">
        <v>1488571200</v>
      </c>
      <c r="J2377">
        <v>1485977434</v>
      </c>
      <c r="K2377" t="b">
        <v>0</v>
      </c>
      <c r="L2377">
        <v>0</v>
      </c>
      <c r="M2377" t="b">
        <v>0</v>
      </c>
      <c r="N2377" t="s">
        <v>8268</v>
      </c>
      <c r="O2377" s="6">
        <f t="shared" si="222"/>
        <v>0</v>
      </c>
      <c r="P2377">
        <f t="shared" si="223"/>
        <v>0</v>
      </c>
      <c r="Q2377" t="str">
        <f t="shared" si="224"/>
        <v>film &amp; video</v>
      </c>
      <c r="R2377" t="str">
        <f t="shared" si="225"/>
        <v>drama</v>
      </c>
      <c r="S2377" s="9">
        <f t="shared" si="226"/>
        <v>42767.812893518523</v>
      </c>
      <c r="T2377" s="8">
        <f t="shared" si="227"/>
        <v>42797.833333333328</v>
      </c>
    </row>
    <row r="2378" spans="1:20" ht="43.2">
      <c r="A2378">
        <v>188</v>
      </c>
      <c r="B2378" s="3" t="s">
        <v>190</v>
      </c>
      <c r="C2378" s="3" t="s">
        <v>4298</v>
      </c>
      <c r="D2378">
        <v>1500</v>
      </c>
      <c r="E2378">
        <v>0</v>
      </c>
      <c r="F2378" t="s">
        <v>8221</v>
      </c>
      <c r="G2378" t="s">
        <v>8224</v>
      </c>
      <c r="H2378" t="s">
        <v>8246</v>
      </c>
      <c r="I2378">
        <v>1409891015</v>
      </c>
      <c r="J2378">
        <v>1407299015</v>
      </c>
      <c r="K2378" t="b">
        <v>0</v>
      </c>
      <c r="L2378">
        <v>0</v>
      </c>
      <c r="M2378" t="b">
        <v>0</v>
      </c>
      <c r="N2378" t="s">
        <v>8268</v>
      </c>
      <c r="O2378" s="6">
        <f t="shared" si="222"/>
        <v>0</v>
      </c>
      <c r="P2378">
        <f t="shared" si="223"/>
        <v>0</v>
      </c>
      <c r="Q2378" t="str">
        <f t="shared" si="224"/>
        <v>film &amp; video</v>
      </c>
      <c r="R2378" t="str">
        <f t="shared" si="225"/>
        <v>drama</v>
      </c>
      <c r="S2378" s="9">
        <f t="shared" si="226"/>
        <v>41857.18304398148</v>
      </c>
      <c r="T2378" s="8">
        <f t="shared" si="227"/>
        <v>41887.18304398148</v>
      </c>
    </row>
    <row r="2379" spans="1:20" ht="43.2">
      <c r="A2379">
        <v>189</v>
      </c>
      <c r="B2379" s="3" t="s">
        <v>191</v>
      </c>
      <c r="C2379" s="3" t="s">
        <v>4299</v>
      </c>
      <c r="D2379">
        <v>500000</v>
      </c>
      <c r="E2379">
        <v>345</v>
      </c>
      <c r="F2379" t="s">
        <v>8221</v>
      </c>
      <c r="G2379" t="s">
        <v>8224</v>
      </c>
      <c r="H2379" t="s">
        <v>8246</v>
      </c>
      <c r="I2379">
        <v>1472920477</v>
      </c>
      <c r="J2379">
        <v>1467736477</v>
      </c>
      <c r="K2379" t="b">
        <v>0</v>
      </c>
      <c r="L2379">
        <v>5</v>
      </c>
      <c r="M2379" t="b">
        <v>0</v>
      </c>
      <c r="N2379" t="s">
        <v>8268</v>
      </c>
      <c r="O2379" s="6">
        <f t="shared" si="222"/>
        <v>0</v>
      </c>
      <c r="P2379">
        <f t="shared" si="223"/>
        <v>69</v>
      </c>
      <c r="Q2379" t="str">
        <f t="shared" si="224"/>
        <v>film &amp; video</v>
      </c>
      <c r="R2379" t="str">
        <f t="shared" si="225"/>
        <v>drama</v>
      </c>
      <c r="S2379" s="9">
        <f t="shared" si="226"/>
        <v>42556.690706018519</v>
      </c>
      <c r="T2379" s="8">
        <f t="shared" si="227"/>
        <v>42616.690706018519</v>
      </c>
    </row>
    <row r="2380" spans="1:20">
      <c r="A2380">
        <v>190</v>
      </c>
      <c r="B2380" s="3" t="s">
        <v>192</v>
      </c>
      <c r="C2380" s="3" t="s">
        <v>4300</v>
      </c>
      <c r="D2380">
        <v>12000</v>
      </c>
      <c r="E2380">
        <v>50</v>
      </c>
      <c r="F2380" t="s">
        <v>8221</v>
      </c>
      <c r="G2380" t="s">
        <v>8224</v>
      </c>
      <c r="H2380" t="s">
        <v>8246</v>
      </c>
      <c r="I2380">
        <v>1466091446</v>
      </c>
      <c r="J2380">
        <v>1465227446</v>
      </c>
      <c r="K2380" t="b">
        <v>0</v>
      </c>
      <c r="L2380">
        <v>1</v>
      </c>
      <c r="M2380" t="b">
        <v>0</v>
      </c>
      <c r="N2380" t="s">
        <v>8268</v>
      </c>
      <c r="O2380" s="6">
        <f t="shared" si="222"/>
        <v>0</v>
      </c>
      <c r="P2380">
        <f t="shared" si="223"/>
        <v>50</v>
      </c>
      <c r="Q2380" t="str">
        <f t="shared" si="224"/>
        <v>film &amp; video</v>
      </c>
      <c r="R2380" t="str">
        <f t="shared" si="225"/>
        <v>drama</v>
      </c>
      <c r="S2380" s="9">
        <f t="shared" si="226"/>
        <v>42527.650995370372</v>
      </c>
      <c r="T2380" s="8">
        <f t="shared" si="227"/>
        <v>42537.650995370372</v>
      </c>
    </row>
    <row r="2381" spans="1:20" ht="57.6">
      <c r="A2381">
        <v>192</v>
      </c>
      <c r="B2381" s="3" t="s">
        <v>194</v>
      </c>
      <c r="C2381" s="3" t="s">
        <v>4302</v>
      </c>
      <c r="D2381">
        <v>1000000</v>
      </c>
      <c r="E2381">
        <v>17</v>
      </c>
      <c r="F2381" t="s">
        <v>8221</v>
      </c>
      <c r="G2381" t="s">
        <v>8224</v>
      </c>
      <c r="H2381" t="s">
        <v>8246</v>
      </c>
      <c r="I2381">
        <v>1413572432</v>
      </c>
      <c r="J2381">
        <v>1410980432</v>
      </c>
      <c r="K2381" t="b">
        <v>0</v>
      </c>
      <c r="L2381">
        <v>3</v>
      </c>
      <c r="M2381" t="b">
        <v>0</v>
      </c>
      <c r="N2381" t="s">
        <v>8268</v>
      </c>
      <c r="O2381" s="6">
        <f t="shared" si="222"/>
        <v>0</v>
      </c>
      <c r="P2381">
        <f t="shared" si="223"/>
        <v>5.67</v>
      </c>
      <c r="Q2381" t="str">
        <f t="shared" si="224"/>
        <v>film &amp; video</v>
      </c>
      <c r="R2381" t="str">
        <f t="shared" si="225"/>
        <v>drama</v>
      </c>
      <c r="S2381" s="9">
        <f t="shared" si="226"/>
        <v>41899.792037037041</v>
      </c>
      <c r="T2381" s="8">
        <f t="shared" si="227"/>
        <v>41929.792037037041</v>
      </c>
    </row>
    <row r="2382" spans="1:20" ht="57.6">
      <c r="A2382">
        <v>193</v>
      </c>
      <c r="B2382" s="3" t="s">
        <v>195</v>
      </c>
      <c r="C2382" s="3" t="s">
        <v>4303</v>
      </c>
      <c r="D2382">
        <v>1000</v>
      </c>
      <c r="E2382">
        <v>0</v>
      </c>
      <c r="F2382" t="s">
        <v>8221</v>
      </c>
      <c r="G2382" t="s">
        <v>8225</v>
      </c>
      <c r="H2382" t="s">
        <v>8247</v>
      </c>
      <c r="I2382">
        <v>1417217166</v>
      </c>
      <c r="J2382">
        <v>1412029566</v>
      </c>
      <c r="K2382" t="b">
        <v>0</v>
      </c>
      <c r="L2382">
        <v>0</v>
      </c>
      <c r="M2382" t="b">
        <v>0</v>
      </c>
      <c r="N2382" t="s">
        <v>8268</v>
      </c>
      <c r="O2382" s="6">
        <f t="shared" si="222"/>
        <v>0</v>
      </c>
      <c r="P2382">
        <f t="shared" si="223"/>
        <v>0</v>
      </c>
      <c r="Q2382" t="str">
        <f t="shared" si="224"/>
        <v>film &amp; video</v>
      </c>
      <c r="R2382" t="str">
        <f t="shared" si="225"/>
        <v>drama</v>
      </c>
      <c r="S2382" s="9">
        <f t="shared" si="226"/>
        <v>41911.934791666667</v>
      </c>
      <c r="T2382" s="8">
        <f t="shared" si="227"/>
        <v>41971.976458333331</v>
      </c>
    </row>
    <row r="2383" spans="1:20" ht="43.2">
      <c r="A2383">
        <v>194</v>
      </c>
      <c r="B2383" s="3" t="s">
        <v>196</v>
      </c>
      <c r="C2383" s="3" t="s">
        <v>4304</v>
      </c>
      <c r="D2383">
        <v>2500</v>
      </c>
      <c r="E2383">
        <v>3</v>
      </c>
      <c r="F2383" t="s">
        <v>8221</v>
      </c>
      <c r="G2383" t="s">
        <v>8225</v>
      </c>
      <c r="H2383" t="s">
        <v>8247</v>
      </c>
      <c r="I2383">
        <v>1457308531</v>
      </c>
      <c r="J2383">
        <v>1452124531</v>
      </c>
      <c r="K2383" t="b">
        <v>0</v>
      </c>
      <c r="L2383">
        <v>3</v>
      </c>
      <c r="M2383" t="b">
        <v>0</v>
      </c>
      <c r="N2383" t="s">
        <v>8268</v>
      </c>
      <c r="O2383" s="6">
        <f t="shared" si="222"/>
        <v>0</v>
      </c>
      <c r="P2383">
        <f t="shared" si="223"/>
        <v>1</v>
      </c>
      <c r="Q2383" t="str">
        <f t="shared" si="224"/>
        <v>film &amp; video</v>
      </c>
      <c r="R2383" t="str">
        <f t="shared" si="225"/>
        <v>drama</v>
      </c>
      <c r="S2383" s="9">
        <f t="shared" si="226"/>
        <v>42375.996886574074</v>
      </c>
      <c r="T2383" s="8">
        <f t="shared" si="227"/>
        <v>42435.996886574074</v>
      </c>
    </row>
    <row r="2384" spans="1:20" ht="43.2">
      <c r="A2384">
        <v>195</v>
      </c>
      <c r="B2384" s="3" t="s">
        <v>197</v>
      </c>
      <c r="C2384" s="3" t="s">
        <v>4305</v>
      </c>
      <c r="D2384">
        <v>2000000</v>
      </c>
      <c r="E2384">
        <v>0</v>
      </c>
      <c r="F2384" t="s">
        <v>8221</v>
      </c>
      <c r="G2384" t="s">
        <v>8224</v>
      </c>
      <c r="H2384" t="s">
        <v>8246</v>
      </c>
      <c r="I2384">
        <v>1436544332</v>
      </c>
      <c r="J2384">
        <v>1431360332</v>
      </c>
      <c r="K2384" t="b">
        <v>0</v>
      </c>
      <c r="L2384">
        <v>0</v>
      </c>
      <c r="M2384" t="b">
        <v>0</v>
      </c>
      <c r="N2384" t="s">
        <v>8268</v>
      </c>
      <c r="O2384" s="6">
        <f t="shared" si="222"/>
        <v>0</v>
      </c>
      <c r="P2384">
        <f t="shared" si="223"/>
        <v>0</v>
      </c>
      <c r="Q2384" t="str">
        <f t="shared" si="224"/>
        <v>film &amp; video</v>
      </c>
      <c r="R2384" t="str">
        <f t="shared" si="225"/>
        <v>drama</v>
      </c>
      <c r="S2384" s="9">
        <f t="shared" si="226"/>
        <v>42135.67050925926</v>
      </c>
      <c r="T2384" s="8">
        <f t="shared" si="227"/>
        <v>42195.67050925926</v>
      </c>
    </row>
    <row r="2385" spans="1:20" ht="43.2">
      <c r="A2385">
        <v>199</v>
      </c>
      <c r="B2385" s="3" t="s">
        <v>201</v>
      </c>
      <c r="C2385" s="3" t="s">
        <v>4309</v>
      </c>
      <c r="D2385">
        <v>10000</v>
      </c>
      <c r="E2385">
        <v>0</v>
      </c>
      <c r="F2385" t="s">
        <v>8221</v>
      </c>
      <c r="G2385" t="s">
        <v>8224</v>
      </c>
      <c r="H2385" t="s">
        <v>8246</v>
      </c>
      <c r="I2385">
        <v>1472698702</v>
      </c>
      <c r="J2385">
        <v>1470106702</v>
      </c>
      <c r="K2385" t="b">
        <v>0</v>
      </c>
      <c r="L2385">
        <v>0</v>
      </c>
      <c r="M2385" t="b">
        <v>0</v>
      </c>
      <c r="N2385" t="s">
        <v>8268</v>
      </c>
      <c r="O2385" s="6">
        <f t="shared" si="222"/>
        <v>0</v>
      </c>
      <c r="P2385">
        <f t="shared" si="223"/>
        <v>0</v>
      </c>
      <c r="Q2385" t="str">
        <f t="shared" si="224"/>
        <v>film &amp; video</v>
      </c>
      <c r="R2385" t="str">
        <f t="shared" si="225"/>
        <v>drama</v>
      </c>
      <c r="S2385" s="9">
        <f t="shared" si="226"/>
        <v>42584.123865740738</v>
      </c>
      <c r="T2385" s="8">
        <f t="shared" si="227"/>
        <v>42614.123865740738</v>
      </c>
    </row>
    <row r="2386" spans="1:20">
      <c r="A2386">
        <v>202</v>
      </c>
      <c r="B2386" s="3" t="s">
        <v>204</v>
      </c>
      <c r="C2386" s="3" t="s">
        <v>4312</v>
      </c>
      <c r="D2386">
        <v>6000</v>
      </c>
      <c r="E2386">
        <v>0</v>
      </c>
      <c r="F2386" t="s">
        <v>8221</v>
      </c>
      <c r="G2386" t="s">
        <v>8224</v>
      </c>
      <c r="H2386" t="s">
        <v>8246</v>
      </c>
      <c r="I2386">
        <v>1444337940</v>
      </c>
      <c r="J2386">
        <v>1441750564</v>
      </c>
      <c r="K2386" t="b">
        <v>0</v>
      </c>
      <c r="L2386">
        <v>0</v>
      </c>
      <c r="M2386" t="b">
        <v>0</v>
      </c>
      <c r="N2386" t="s">
        <v>8268</v>
      </c>
      <c r="O2386" s="6">
        <f t="shared" si="222"/>
        <v>0</v>
      </c>
      <c r="P2386">
        <f t="shared" si="223"/>
        <v>0</v>
      </c>
      <c r="Q2386" t="str">
        <f t="shared" si="224"/>
        <v>film &amp; video</v>
      </c>
      <c r="R2386" t="str">
        <f t="shared" si="225"/>
        <v>drama</v>
      </c>
      <c r="S2386" s="9">
        <f t="shared" si="226"/>
        <v>42255.927824074075</v>
      </c>
      <c r="T2386" s="8">
        <f t="shared" si="227"/>
        <v>42285.874305555553</v>
      </c>
    </row>
    <row r="2387" spans="1:20" ht="43.2">
      <c r="A2387">
        <v>206</v>
      </c>
      <c r="B2387" s="3" t="s">
        <v>208</v>
      </c>
      <c r="C2387" s="3" t="s">
        <v>4316</v>
      </c>
      <c r="D2387">
        <v>12700</v>
      </c>
      <c r="E2387">
        <v>0</v>
      </c>
      <c r="F2387" t="s">
        <v>8221</v>
      </c>
      <c r="G2387" t="s">
        <v>8224</v>
      </c>
      <c r="H2387" t="s">
        <v>8246</v>
      </c>
      <c r="I2387">
        <v>1470441983</v>
      </c>
      <c r="J2387">
        <v>1468627583</v>
      </c>
      <c r="K2387" t="b">
        <v>0</v>
      </c>
      <c r="L2387">
        <v>0</v>
      </c>
      <c r="M2387" t="b">
        <v>0</v>
      </c>
      <c r="N2387" t="s">
        <v>8268</v>
      </c>
      <c r="O2387" s="6">
        <f t="shared" si="222"/>
        <v>0</v>
      </c>
      <c r="P2387">
        <f t="shared" si="223"/>
        <v>0</v>
      </c>
      <c r="Q2387" t="str">
        <f t="shared" si="224"/>
        <v>film &amp; video</v>
      </c>
      <c r="R2387" t="str">
        <f t="shared" si="225"/>
        <v>drama</v>
      </c>
      <c r="S2387" s="9">
        <f t="shared" si="226"/>
        <v>42567.004432870366</v>
      </c>
      <c r="T2387" s="8">
        <f t="shared" si="227"/>
        <v>42588.004432870366</v>
      </c>
    </row>
    <row r="2388" spans="1:20" ht="43.2">
      <c r="A2388">
        <v>208</v>
      </c>
      <c r="B2388" s="3" t="s">
        <v>210</v>
      </c>
      <c r="C2388" s="3" t="s">
        <v>4318</v>
      </c>
      <c r="D2388">
        <v>50000</v>
      </c>
      <c r="E2388">
        <v>0</v>
      </c>
      <c r="F2388" t="s">
        <v>8221</v>
      </c>
      <c r="G2388" t="s">
        <v>8226</v>
      </c>
      <c r="H2388" t="s">
        <v>8248</v>
      </c>
      <c r="I2388">
        <v>1418719967</v>
      </c>
      <c r="J2388">
        <v>1416127967</v>
      </c>
      <c r="K2388" t="b">
        <v>0</v>
      </c>
      <c r="L2388">
        <v>0</v>
      </c>
      <c r="M2388" t="b">
        <v>0</v>
      </c>
      <c r="N2388" t="s">
        <v>8268</v>
      </c>
      <c r="O2388" s="6">
        <f t="shared" si="222"/>
        <v>0</v>
      </c>
      <c r="P2388">
        <f t="shared" si="223"/>
        <v>0</v>
      </c>
      <c r="Q2388" t="str">
        <f t="shared" si="224"/>
        <v>film &amp; video</v>
      </c>
      <c r="R2388" t="str">
        <f t="shared" si="225"/>
        <v>drama</v>
      </c>
      <c r="S2388" s="9">
        <f t="shared" si="226"/>
        <v>41959.369988425926</v>
      </c>
      <c r="T2388" s="8">
        <f t="shared" si="227"/>
        <v>41989.369988425926</v>
      </c>
    </row>
    <row r="2389" spans="1:20" ht="43.2">
      <c r="A2389">
        <v>209</v>
      </c>
      <c r="B2389" s="3" t="s">
        <v>211</v>
      </c>
      <c r="C2389" s="3" t="s">
        <v>4319</v>
      </c>
      <c r="D2389">
        <v>25000</v>
      </c>
      <c r="E2389">
        <v>0</v>
      </c>
      <c r="F2389" t="s">
        <v>8221</v>
      </c>
      <c r="G2389" t="s">
        <v>8224</v>
      </c>
      <c r="H2389" t="s">
        <v>8246</v>
      </c>
      <c r="I2389">
        <v>1436566135</v>
      </c>
      <c r="J2389">
        <v>1433974135</v>
      </c>
      <c r="K2389" t="b">
        <v>0</v>
      </c>
      <c r="L2389">
        <v>0</v>
      </c>
      <c r="M2389" t="b">
        <v>0</v>
      </c>
      <c r="N2389" t="s">
        <v>8268</v>
      </c>
      <c r="O2389" s="6">
        <f t="shared" si="222"/>
        <v>0</v>
      </c>
      <c r="P2389">
        <f t="shared" si="223"/>
        <v>0</v>
      </c>
      <c r="Q2389" t="str">
        <f t="shared" si="224"/>
        <v>film &amp; video</v>
      </c>
      <c r="R2389" t="str">
        <f t="shared" si="225"/>
        <v>drama</v>
      </c>
      <c r="S2389" s="9">
        <f t="shared" si="226"/>
        <v>42165.922858796301</v>
      </c>
      <c r="T2389" s="8">
        <f t="shared" si="227"/>
        <v>42195.922858796301</v>
      </c>
    </row>
    <row r="2390" spans="1:20" ht="28.8">
      <c r="A2390">
        <v>212</v>
      </c>
      <c r="B2390" s="3" t="s">
        <v>214</v>
      </c>
      <c r="C2390" s="3" t="s">
        <v>4322</v>
      </c>
      <c r="D2390">
        <v>6300</v>
      </c>
      <c r="E2390">
        <v>1</v>
      </c>
      <c r="F2390" t="s">
        <v>8221</v>
      </c>
      <c r="G2390" t="s">
        <v>8224</v>
      </c>
      <c r="H2390" t="s">
        <v>8246</v>
      </c>
      <c r="I2390">
        <v>1460837320</v>
      </c>
      <c r="J2390">
        <v>1455656920</v>
      </c>
      <c r="K2390" t="b">
        <v>0</v>
      </c>
      <c r="L2390">
        <v>1</v>
      </c>
      <c r="M2390" t="b">
        <v>0</v>
      </c>
      <c r="N2390" t="s">
        <v>8268</v>
      </c>
      <c r="O2390" s="6">
        <f t="shared" si="222"/>
        <v>0</v>
      </c>
      <c r="P2390">
        <f t="shared" si="223"/>
        <v>1</v>
      </c>
      <c r="Q2390" t="str">
        <f t="shared" si="224"/>
        <v>film &amp; video</v>
      </c>
      <c r="R2390" t="str">
        <f t="shared" si="225"/>
        <v>drama</v>
      </c>
      <c r="S2390" s="9">
        <f t="shared" si="226"/>
        <v>42416.881018518514</v>
      </c>
      <c r="T2390" s="8">
        <f t="shared" si="227"/>
        <v>42476.839351851857</v>
      </c>
    </row>
    <row r="2391" spans="1:20" ht="43.2">
      <c r="A2391">
        <v>213</v>
      </c>
      <c r="B2391" s="3" t="s">
        <v>215</v>
      </c>
      <c r="C2391" s="3" t="s">
        <v>4323</v>
      </c>
      <c r="D2391">
        <v>50000</v>
      </c>
      <c r="E2391">
        <v>20</v>
      </c>
      <c r="F2391" t="s">
        <v>8221</v>
      </c>
      <c r="G2391" t="s">
        <v>8224</v>
      </c>
      <c r="H2391" t="s">
        <v>8246</v>
      </c>
      <c r="I2391">
        <v>1439734001</v>
      </c>
      <c r="J2391">
        <v>1437142547</v>
      </c>
      <c r="K2391" t="b">
        <v>0</v>
      </c>
      <c r="L2391">
        <v>1</v>
      </c>
      <c r="M2391" t="b">
        <v>0</v>
      </c>
      <c r="N2391" t="s">
        <v>8268</v>
      </c>
      <c r="O2391" s="6">
        <f t="shared" si="222"/>
        <v>0</v>
      </c>
      <c r="P2391">
        <f t="shared" si="223"/>
        <v>20</v>
      </c>
      <c r="Q2391" t="str">
        <f t="shared" si="224"/>
        <v>film &amp; video</v>
      </c>
      <c r="R2391" t="str">
        <f t="shared" si="225"/>
        <v>drama</v>
      </c>
      <c r="S2391" s="9">
        <f t="shared" si="226"/>
        <v>42202.594293981485</v>
      </c>
      <c r="T2391" s="8">
        <f t="shared" si="227"/>
        <v>42232.587974537033</v>
      </c>
    </row>
    <row r="2392" spans="1:20" ht="43.2">
      <c r="A2392">
        <v>214</v>
      </c>
      <c r="B2392" s="3" t="s">
        <v>216</v>
      </c>
      <c r="C2392" s="3" t="s">
        <v>4324</v>
      </c>
      <c r="D2392">
        <v>12500</v>
      </c>
      <c r="E2392">
        <v>1</v>
      </c>
      <c r="F2392" t="s">
        <v>8221</v>
      </c>
      <c r="G2392" t="s">
        <v>8224</v>
      </c>
      <c r="H2392" t="s">
        <v>8246</v>
      </c>
      <c r="I2392">
        <v>1425655349</v>
      </c>
      <c r="J2392">
        <v>1420471349</v>
      </c>
      <c r="K2392" t="b">
        <v>0</v>
      </c>
      <c r="L2392">
        <v>1</v>
      </c>
      <c r="M2392" t="b">
        <v>0</v>
      </c>
      <c r="N2392" t="s">
        <v>8268</v>
      </c>
      <c r="O2392" s="6">
        <f t="shared" si="222"/>
        <v>0</v>
      </c>
      <c r="P2392">
        <f t="shared" si="223"/>
        <v>1</v>
      </c>
      <c r="Q2392" t="str">
        <f t="shared" si="224"/>
        <v>film &amp; video</v>
      </c>
      <c r="R2392" t="str">
        <f t="shared" si="225"/>
        <v>drama</v>
      </c>
      <c r="S2392" s="9">
        <f t="shared" si="226"/>
        <v>42009.64061342593</v>
      </c>
      <c r="T2392" s="8">
        <f t="shared" si="227"/>
        <v>42069.64061342593</v>
      </c>
    </row>
    <row r="2393" spans="1:20" ht="43.2">
      <c r="A2393">
        <v>215</v>
      </c>
      <c r="B2393" s="3" t="s">
        <v>217</v>
      </c>
      <c r="C2393" s="3" t="s">
        <v>4325</v>
      </c>
      <c r="D2393">
        <v>4400</v>
      </c>
      <c r="E2393">
        <v>10</v>
      </c>
      <c r="F2393" t="s">
        <v>8221</v>
      </c>
      <c r="G2393" t="s">
        <v>8225</v>
      </c>
      <c r="H2393" t="s">
        <v>8247</v>
      </c>
      <c r="I2393">
        <v>1455753540</v>
      </c>
      <c r="J2393">
        <v>1452058282</v>
      </c>
      <c r="K2393" t="b">
        <v>0</v>
      </c>
      <c r="L2393">
        <v>1</v>
      </c>
      <c r="M2393" t="b">
        <v>0</v>
      </c>
      <c r="N2393" t="s">
        <v>8268</v>
      </c>
      <c r="O2393" s="6">
        <f t="shared" si="222"/>
        <v>0</v>
      </c>
      <c r="P2393">
        <f t="shared" si="223"/>
        <v>10</v>
      </c>
      <c r="Q2393" t="str">
        <f t="shared" si="224"/>
        <v>film &amp; video</v>
      </c>
      <c r="R2393" t="str">
        <f t="shared" si="225"/>
        <v>drama</v>
      </c>
      <c r="S2393" s="9">
        <f t="shared" si="226"/>
        <v>42375.230115740742</v>
      </c>
      <c r="T2393" s="8">
        <f t="shared" si="227"/>
        <v>42417.999305555553</v>
      </c>
    </row>
    <row r="2394" spans="1:20">
      <c r="A2394">
        <v>221</v>
      </c>
      <c r="B2394" s="3" t="s">
        <v>223</v>
      </c>
      <c r="C2394" s="3" t="s">
        <v>4331</v>
      </c>
      <c r="D2394">
        <v>50000</v>
      </c>
      <c r="E2394">
        <v>0</v>
      </c>
      <c r="F2394" t="s">
        <v>8221</v>
      </c>
      <c r="G2394" t="s">
        <v>8224</v>
      </c>
      <c r="H2394" t="s">
        <v>8246</v>
      </c>
      <c r="I2394">
        <v>1427569564</v>
      </c>
      <c r="J2394">
        <v>1422389164</v>
      </c>
      <c r="K2394" t="b">
        <v>0</v>
      </c>
      <c r="L2394">
        <v>0</v>
      </c>
      <c r="M2394" t="b">
        <v>0</v>
      </c>
      <c r="N2394" t="s">
        <v>8268</v>
      </c>
      <c r="O2394" s="6">
        <f t="shared" si="222"/>
        <v>0</v>
      </c>
      <c r="P2394">
        <f t="shared" si="223"/>
        <v>0</v>
      </c>
      <c r="Q2394" t="str">
        <f t="shared" si="224"/>
        <v>film &amp; video</v>
      </c>
      <c r="R2394" t="str">
        <f t="shared" si="225"/>
        <v>drama</v>
      </c>
      <c r="S2394" s="9">
        <f t="shared" si="226"/>
        <v>42031.837546296301</v>
      </c>
      <c r="T2394" s="8">
        <f t="shared" si="227"/>
        <v>42091.79587962963</v>
      </c>
    </row>
    <row r="2395" spans="1:20" ht="43.2">
      <c r="A2395">
        <v>223</v>
      </c>
      <c r="B2395" s="3" t="s">
        <v>225</v>
      </c>
      <c r="C2395" s="3" t="s">
        <v>4333</v>
      </c>
      <c r="D2395">
        <v>1500000</v>
      </c>
      <c r="E2395">
        <v>0</v>
      </c>
      <c r="F2395" t="s">
        <v>8221</v>
      </c>
      <c r="G2395" t="s">
        <v>8224</v>
      </c>
      <c r="H2395" t="s">
        <v>8246</v>
      </c>
      <c r="I2395">
        <v>1463879100</v>
      </c>
      <c r="J2395">
        <v>1461287350</v>
      </c>
      <c r="K2395" t="b">
        <v>0</v>
      </c>
      <c r="L2395">
        <v>0</v>
      </c>
      <c r="M2395" t="b">
        <v>0</v>
      </c>
      <c r="N2395" t="s">
        <v>8268</v>
      </c>
      <c r="O2395" s="6">
        <f t="shared" si="222"/>
        <v>0</v>
      </c>
      <c r="P2395">
        <f t="shared" si="223"/>
        <v>0</v>
      </c>
      <c r="Q2395" t="str">
        <f t="shared" si="224"/>
        <v>film &amp; video</v>
      </c>
      <c r="R2395" t="str">
        <f t="shared" si="225"/>
        <v>drama</v>
      </c>
      <c r="S2395" s="9">
        <f t="shared" si="226"/>
        <v>42482.048032407409</v>
      </c>
      <c r="T2395" s="8">
        <f t="shared" si="227"/>
        <v>42512.045138888891</v>
      </c>
    </row>
    <row r="2396" spans="1:20" ht="43.2">
      <c r="A2396">
        <v>224</v>
      </c>
      <c r="B2396" s="3" t="s">
        <v>226</v>
      </c>
      <c r="C2396" s="3" t="s">
        <v>4334</v>
      </c>
      <c r="D2396">
        <v>6000000</v>
      </c>
      <c r="E2396">
        <v>0</v>
      </c>
      <c r="F2396" t="s">
        <v>8221</v>
      </c>
      <c r="G2396" t="s">
        <v>8226</v>
      </c>
      <c r="H2396" t="s">
        <v>8248</v>
      </c>
      <c r="I2396">
        <v>1436506726</v>
      </c>
      <c r="J2396">
        <v>1431322726</v>
      </c>
      <c r="K2396" t="b">
        <v>0</v>
      </c>
      <c r="L2396">
        <v>0</v>
      </c>
      <c r="M2396" t="b">
        <v>0</v>
      </c>
      <c r="N2396" t="s">
        <v>8268</v>
      </c>
      <c r="O2396" s="6">
        <f t="shared" si="222"/>
        <v>0</v>
      </c>
      <c r="P2396">
        <f t="shared" si="223"/>
        <v>0</v>
      </c>
      <c r="Q2396" t="str">
        <f t="shared" si="224"/>
        <v>film &amp; video</v>
      </c>
      <c r="R2396" t="str">
        <f t="shared" si="225"/>
        <v>drama</v>
      </c>
      <c r="S2396" s="9">
        <f t="shared" si="226"/>
        <v>42135.235254629632</v>
      </c>
      <c r="T2396" s="8">
        <f t="shared" si="227"/>
        <v>42195.235254629632</v>
      </c>
    </row>
    <row r="2397" spans="1:20" ht="43.2">
      <c r="A2397">
        <v>225</v>
      </c>
      <c r="B2397" s="3" t="s">
        <v>227</v>
      </c>
      <c r="C2397" s="3" t="s">
        <v>4335</v>
      </c>
      <c r="D2397">
        <v>200</v>
      </c>
      <c r="E2397">
        <v>0</v>
      </c>
      <c r="F2397" t="s">
        <v>8221</v>
      </c>
      <c r="G2397" t="s">
        <v>8224</v>
      </c>
      <c r="H2397" t="s">
        <v>8246</v>
      </c>
      <c r="I2397">
        <v>1460153054</v>
      </c>
      <c r="J2397">
        <v>1457564654</v>
      </c>
      <c r="K2397" t="b">
        <v>0</v>
      </c>
      <c r="L2397">
        <v>0</v>
      </c>
      <c r="M2397" t="b">
        <v>0</v>
      </c>
      <c r="N2397" t="s">
        <v>8268</v>
      </c>
      <c r="O2397" s="6">
        <f t="shared" si="222"/>
        <v>0</v>
      </c>
      <c r="P2397">
        <f t="shared" si="223"/>
        <v>0</v>
      </c>
      <c r="Q2397" t="str">
        <f t="shared" si="224"/>
        <v>film &amp; video</v>
      </c>
      <c r="R2397" t="str">
        <f t="shared" si="225"/>
        <v>drama</v>
      </c>
      <c r="S2397" s="9">
        <f t="shared" si="226"/>
        <v>42438.961273148147</v>
      </c>
      <c r="T2397" s="8">
        <f t="shared" si="227"/>
        <v>42468.919606481482</v>
      </c>
    </row>
    <row r="2398" spans="1:20" ht="43.2">
      <c r="A2398">
        <v>227</v>
      </c>
      <c r="B2398" s="3" t="s">
        <v>229</v>
      </c>
      <c r="C2398" s="3" t="s">
        <v>4337</v>
      </c>
      <c r="D2398">
        <v>28000</v>
      </c>
      <c r="E2398">
        <v>0</v>
      </c>
      <c r="F2398" t="s">
        <v>8221</v>
      </c>
      <c r="G2398" t="s">
        <v>8224</v>
      </c>
      <c r="H2398" t="s">
        <v>8246</v>
      </c>
      <c r="I2398">
        <v>1436477241</v>
      </c>
      <c r="J2398">
        <v>1433885241</v>
      </c>
      <c r="K2398" t="b">
        <v>0</v>
      </c>
      <c r="L2398">
        <v>0</v>
      </c>
      <c r="M2398" t="b">
        <v>0</v>
      </c>
      <c r="N2398" t="s">
        <v>8268</v>
      </c>
      <c r="O2398" s="6">
        <f t="shared" si="222"/>
        <v>0</v>
      </c>
      <c r="P2398">
        <f t="shared" si="223"/>
        <v>0</v>
      </c>
      <c r="Q2398" t="str">
        <f t="shared" si="224"/>
        <v>film &amp; video</v>
      </c>
      <c r="R2398" t="str">
        <f t="shared" si="225"/>
        <v>drama</v>
      </c>
      <c r="S2398" s="9">
        <f t="shared" si="226"/>
        <v>42164.893993055557</v>
      </c>
      <c r="T2398" s="8">
        <f t="shared" si="227"/>
        <v>42194.893993055557</v>
      </c>
    </row>
    <row r="2399" spans="1:20" ht="28.8">
      <c r="A2399">
        <v>228</v>
      </c>
      <c r="B2399" s="3" t="s">
        <v>230</v>
      </c>
      <c r="C2399" s="3" t="s">
        <v>4338</v>
      </c>
      <c r="D2399">
        <v>8000</v>
      </c>
      <c r="E2399">
        <v>0</v>
      </c>
      <c r="F2399" t="s">
        <v>8221</v>
      </c>
      <c r="G2399" t="s">
        <v>8225</v>
      </c>
      <c r="H2399" t="s">
        <v>8247</v>
      </c>
      <c r="I2399">
        <v>1433176105</v>
      </c>
      <c r="J2399">
        <v>1427992105</v>
      </c>
      <c r="K2399" t="b">
        <v>0</v>
      </c>
      <c r="L2399">
        <v>0</v>
      </c>
      <c r="M2399" t="b">
        <v>0</v>
      </c>
      <c r="N2399" t="s">
        <v>8268</v>
      </c>
      <c r="O2399" s="6">
        <f t="shared" si="222"/>
        <v>0</v>
      </c>
      <c r="P2399">
        <f t="shared" si="223"/>
        <v>0</v>
      </c>
      <c r="Q2399" t="str">
        <f t="shared" si="224"/>
        <v>film &amp; video</v>
      </c>
      <c r="R2399" t="str">
        <f t="shared" si="225"/>
        <v>drama</v>
      </c>
      <c r="S2399" s="9">
        <f t="shared" si="226"/>
        <v>42096.686400462961</v>
      </c>
      <c r="T2399" s="8">
        <f t="shared" si="227"/>
        <v>42156.686400462961</v>
      </c>
    </row>
    <row r="2400" spans="1:20" ht="43.2">
      <c r="A2400">
        <v>229</v>
      </c>
      <c r="B2400" s="3" t="s">
        <v>231</v>
      </c>
      <c r="C2400" s="3" t="s">
        <v>4339</v>
      </c>
      <c r="D2400">
        <v>3000</v>
      </c>
      <c r="E2400">
        <v>0</v>
      </c>
      <c r="F2400" t="s">
        <v>8221</v>
      </c>
      <c r="G2400" t="s">
        <v>8236</v>
      </c>
      <c r="H2400" t="s">
        <v>8249</v>
      </c>
      <c r="I2400">
        <v>1455402297</v>
      </c>
      <c r="J2400">
        <v>1452810297</v>
      </c>
      <c r="K2400" t="b">
        <v>0</v>
      </c>
      <c r="L2400">
        <v>0</v>
      </c>
      <c r="M2400" t="b">
        <v>0</v>
      </c>
      <c r="N2400" t="s">
        <v>8268</v>
      </c>
      <c r="O2400" s="6">
        <f t="shared" si="222"/>
        <v>0</v>
      </c>
      <c r="P2400">
        <f t="shared" si="223"/>
        <v>0</v>
      </c>
      <c r="Q2400" t="str">
        <f t="shared" si="224"/>
        <v>film &amp; video</v>
      </c>
      <c r="R2400" t="str">
        <f t="shared" si="225"/>
        <v>drama</v>
      </c>
      <c r="S2400" s="9">
        <f t="shared" si="226"/>
        <v>42383.933993055558</v>
      </c>
      <c r="T2400" s="8">
        <f t="shared" si="227"/>
        <v>42413.933993055558</v>
      </c>
    </row>
    <row r="2401" spans="1:20" ht="43.2">
      <c r="A2401">
        <v>230</v>
      </c>
      <c r="B2401" s="3" t="s">
        <v>232</v>
      </c>
      <c r="C2401" s="3" t="s">
        <v>4340</v>
      </c>
      <c r="D2401">
        <v>15000</v>
      </c>
      <c r="E2401">
        <v>60</v>
      </c>
      <c r="F2401" t="s">
        <v>8221</v>
      </c>
      <c r="G2401" t="s">
        <v>8224</v>
      </c>
      <c r="H2401" t="s">
        <v>8246</v>
      </c>
      <c r="I2401">
        <v>1433443151</v>
      </c>
      <c r="J2401">
        <v>1430851151</v>
      </c>
      <c r="K2401" t="b">
        <v>0</v>
      </c>
      <c r="L2401">
        <v>2</v>
      </c>
      <c r="M2401" t="b">
        <v>0</v>
      </c>
      <c r="N2401" t="s">
        <v>8268</v>
      </c>
      <c r="O2401" s="6">
        <f t="shared" si="222"/>
        <v>0</v>
      </c>
      <c r="P2401">
        <f t="shared" si="223"/>
        <v>30</v>
      </c>
      <c r="Q2401" t="str">
        <f t="shared" si="224"/>
        <v>film &amp; video</v>
      </c>
      <c r="R2401" t="str">
        <f t="shared" si="225"/>
        <v>drama</v>
      </c>
      <c r="S2401" s="9">
        <f t="shared" si="226"/>
        <v>42129.77721064815</v>
      </c>
      <c r="T2401" s="8">
        <f t="shared" si="227"/>
        <v>42159.77721064815</v>
      </c>
    </row>
    <row r="2402" spans="1:20" ht="43.2">
      <c r="A2402">
        <v>231</v>
      </c>
      <c r="B2402" s="3" t="s">
        <v>233</v>
      </c>
      <c r="C2402" s="3" t="s">
        <v>4341</v>
      </c>
      <c r="D2402">
        <v>1500000</v>
      </c>
      <c r="E2402">
        <v>0</v>
      </c>
      <c r="F2402" t="s">
        <v>8221</v>
      </c>
      <c r="G2402" t="s">
        <v>8224</v>
      </c>
      <c r="H2402" t="s">
        <v>8246</v>
      </c>
      <c r="I2402">
        <v>1451775651</v>
      </c>
      <c r="J2402">
        <v>1449183651</v>
      </c>
      <c r="K2402" t="b">
        <v>0</v>
      </c>
      <c r="L2402">
        <v>0</v>
      </c>
      <c r="M2402" t="b">
        <v>0</v>
      </c>
      <c r="N2402" t="s">
        <v>8268</v>
      </c>
      <c r="O2402" s="6">
        <f t="shared" si="222"/>
        <v>0</v>
      </c>
      <c r="P2402">
        <f t="shared" si="223"/>
        <v>0</v>
      </c>
      <c r="Q2402" t="str">
        <f t="shared" si="224"/>
        <v>film &amp; video</v>
      </c>
      <c r="R2402" t="str">
        <f t="shared" si="225"/>
        <v>drama</v>
      </c>
      <c r="S2402" s="9">
        <f t="shared" si="226"/>
        <v>42341.958923611106</v>
      </c>
      <c r="T2402" s="8">
        <f t="shared" si="227"/>
        <v>42371.958923611106</v>
      </c>
    </row>
    <row r="2403" spans="1:20" ht="43.2">
      <c r="A2403">
        <v>233</v>
      </c>
      <c r="B2403" s="3" t="s">
        <v>235</v>
      </c>
      <c r="C2403" s="3" t="s">
        <v>4343</v>
      </c>
      <c r="D2403">
        <v>350000</v>
      </c>
      <c r="E2403">
        <v>0</v>
      </c>
      <c r="F2403" t="s">
        <v>8221</v>
      </c>
      <c r="G2403" t="s">
        <v>8224</v>
      </c>
      <c r="H2403" t="s">
        <v>8246</v>
      </c>
      <c r="I2403">
        <v>1475185972</v>
      </c>
      <c r="J2403">
        <v>1472593972</v>
      </c>
      <c r="K2403" t="b">
        <v>0</v>
      </c>
      <c r="L2403">
        <v>0</v>
      </c>
      <c r="M2403" t="b">
        <v>0</v>
      </c>
      <c r="N2403" t="s">
        <v>8268</v>
      </c>
      <c r="O2403" s="6">
        <f t="shared" si="222"/>
        <v>0</v>
      </c>
      <c r="P2403">
        <f t="shared" si="223"/>
        <v>0</v>
      </c>
      <c r="Q2403" t="str">
        <f t="shared" si="224"/>
        <v>film &amp; video</v>
      </c>
      <c r="R2403" t="str">
        <f t="shared" si="225"/>
        <v>drama</v>
      </c>
      <c r="S2403" s="9">
        <f t="shared" si="226"/>
        <v>42612.911712962959</v>
      </c>
      <c r="T2403" s="8">
        <f t="shared" si="227"/>
        <v>42642.911712962959</v>
      </c>
    </row>
    <row r="2404" spans="1:20" ht="43.2">
      <c r="A2404">
        <v>235</v>
      </c>
      <c r="B2404" s="3" t="s">
        <v>237</v>
      </c>
      <c r="C2404" s="3" t="s">
        <v>4345</v>
      </c>
      <c r="D2404">
        <v>10000</v>
      </c>
      <c r="E2404">
        <v>0</v>
      </c>
      <c r="F2404" t="s">
        <v>8221</v>
      </c>
      <c r="G2404" t="s">
        <v>8224</v>
      </c>
      <c r="H2404" t="s">
        <v>8246</v>
      </c>
      <c r="I2404">
        <v>1436478497</v>
      </c>
      <c r="J2404">
        <v>1433886497</v>
      </c>
      <c r="K2404" t="b">
        <v>0</v>
      </c>
      <c r="L2404">
        <v>0</v>
      </c>
      <c r="M2404" t="b">
        <v>0</v>
      </c>
      <c r="N2404" t="s">
        <v>8268</v>
      </c>
      <c r="O2404" s="6">
        <f t="shared" si="222"/>
        <v>0</v>
      </c>
      <c r="P2404">
        <f t="shared" si="223"/>
        <v>0</v>
      </c>
      <c r="Q2404" t="str">
        <f t="shared" si="224"/>
        <v>film &amp; video</v>
      </c>
      <c r="R2404" t="str">
        <f t="shared" si="225"/>
        <v>drama</v>
      </c>
      <c r="S2404" s="9">
        <f t="shared" si="226"/>
        <v>42164.908530092594</v>
      </c>
      <c r="T2404" s="8">
        <f t="shared" si="227"/>
        <v>42194.908530092594</v>
      </c>
    </row>
    <row r="2405" spans="1:20" ht="43.2">
      <c r="A2405">
        <v>236</v>
      </c>
      <c r="B2405" s="3" t="s">
        <v>238</v>
      </c>
      <c r="C2405" s="3" t="s">
        <v>4346</v>
      </c>
      <c r="D2405">
        <v>150000</v>
      </c>
      <c r="E2405">
        <v>0</v>
      </c>
      <c r="F2405" t="s">
        <v>8221</v>
      </c>
      <c r="G2405" t="s">
        <v>8224</v>
      </c>
      <c r="H2405" t="s">
        <v>8246</v>
      </c>
      <c r="I2405">
        <v>1451952000</v>
      </c>
      <c r="J2405">
        <v>1447380099</v>
      </c>
      <c r="K2405" t="b">
        <v>0</v>
      </c>
      <c r="L2405">
        <v>0</v>
      </c>
      <c r="M2405" t="b">
        <v>0</v>
      </c>
      <c r="N2405" t="s">
        <v>8268</v>
      </c>
      <c r="O2405" s="6">
        <f t="shared" si="222"/>
        <v>0</v>
      </c>
      <c r="P2405">
        <f t="shared" si="223"/>
        <v>0</v>
      </c>
      <c r="Q2405" t="str">
        <f t="shared" si="224"/>
        <v>film &amp; video</v>
      </c>
      <c r="R2405" t="str">
        <f t="shared" si="225"/>
        <v>drama</v>
      </c>
      <c r="S2405" s="9">
        <f t="shared" si="226"/>
        <v>42321.084479166668</v>
      </c>
      <c r="T2405" s="8">
        <f t="shared" si="227"/>
        <v>42374</v>
      </c>
    </row>
    <row r="2406" spans="1:20" ht="28.8">
      <c r="A2406">
        <v>237</v>
      </c>
      <c r="B2406" s="3" t="s">
        <v>239</v>
      </c>
      <c r="C2406" s="3" t="s">
        <v>4347</v>
      </c>
      <c r="D2406">
        <v>15000</v>
      </c>
      <c r="E2406">
        <v>50</v>
      </c>
      <c r="F2406" t="s">
        <v>8221</v>
      </c>
      <c r="G2406" t="s">
        <v>8224</v>
      </c>
      <c r="H2406" t="s">
        <v>8246</v>
      </c>
      <c r="I2406">
        <v>1457445069</v>
      </c>
      <c r="J2406">
        <v>1452261069</v>
      </c>
      <c r="K2406" t="b">
        <v>0</v>
      </c>
      <c r="L2406">
        <v>1</v>
      </c>
      <c r="M2406" t="b">
        <v>0</v>
      </c>
      <c r="N2406" t="s">
        <v>8268</v>
      </c>
      <c r="O2406" s="6">
        <f t="shared" si="222"/>
        <v>0</v>
      </c>
      <c r="P2406">
        <f t="shared" si="223"/>
        <v>50</v>
      </c>
      <c r="Q2406" t="str">
        <f t="shared" si="224"/>
        <v>film &amp; video</v>
      </c>
      <c r="R2406" t="str">
        <f t="shared" si="225"/>
        <v>drama</v>
      </c>
      <c r="S2406" s="9">
        <f t="shared" si="226"/>
        <v>42377.577187499999</v>
      </c>
      <c r="T2406" s="8">
        <f t="shared" si="227"/>
        <v>42437.577187499999</v>
      </c>
    </row>
    <row r="2407" spans="1:20" ht="43.2">
      <c r="A2407">
        <v>238</v>
      </c>
      <c r="B2407" s="3" t="s">
        <v>240</v>
      </c>
      <c r="C2407" s="3" t="s">
        <v>4348</v>
      </c>
      <c r="D2407">
        <v>26000</v>
      </c>
      <c r="E2407">
        <v>0</v>
      </c>
      <c r="F2407" t="s">
        <v>8221</v>
      </c>
      <c r="G2407" t="s">
        <v>8224</v>
      </c>
      <c r="H2407" t="s">
        <v>8246</v>
      </c>
      <c r="I2407">
        <v>1483088400</v>
      </c>
      <c r="J2407">
        <v>1481324760</v>
      </c>
      <c r="K2407" t="b">
        <v>0</v>
      </c>
      <c r="L2407">
        <v>0</v>
      </c>
      <c r="M2407" t="b">
        <v>0</v>
      </c>
      <c r="N2407" t="s">
        <v>8268</v>
      </c>
      <c r="O2407" s="6">
        <f t="shared" si="222"/>
        <v>0</v>
      </c>
      <c r="P2407">
        <f t="shared" si="223"/>
        <v>0</v>
      </c>
      <c r="Q2407" t="str">
        <f t="shared" si="224"/>
        <v>film &amp; video</v>
      </c>
      <c r="R2407" t="str">
        <f t="shared" si="225"/>
        <v>drama</v>
      </c>
      <c r="S2407" s="9">
        <f t="shared" si="226"/>
        <v>42713.962500000001</v>
      </c>
      <c r="T2407" s="8">
        <f t="shared" si="227"/>
        <v>42734.375</v>
      </c>
    </row>
    <row r="2408" spans="1:20" ht="43.2">
      <c r="A2408">
        <v>420</v>
      </c>
      <c r="B2408" s="3" t="s">
        <v>421</v>
      </c>
      <c r="C2408" s="3" t="s">
        <v>4530</v>
      </c>
      <c r="D2408">
        <v>3300</v>
      </c>
      <c r="E2408">
        <v>14.5</v>
      </c>
      <c r="F2408" t="s">
        <v>8221</v>
      </c>
      <c r="G2408" t="s">
        <v>8224</v>
      </c>
      <c r="H2408" t="s">
        <v>8246</v>
      </c>
      <c r="I2408">
        <v>1394772031</v>
      </c>
      <c r="J2408">
        <v>1392183631</v>
      </c>
      <c r="K2408" t="b">
        <v>0</v>
      </c>
      <c r="L2408">
        <v>3</v>
      </c>
      <c r="M2408" t="b">
        <v>0</v>
      </c>
      <c r="N2408" t="s">
        <v>8270</v>
      </c>
      <c r="O2408" s="6">
        <f t="shared" si="222"/>
        <v>0</v>
      </c>
      <c r="P2408">
        <f t="shared" si="223"/>
        <v>4.83</v>
      </c>
      <c r="Q2408" t="str">
        <f t="shared" si="224"/>
        <v>film &amp; video</v>
      </c>
      <c r="R2408" t="str">
        <f t="shared" si="225"/>
        <v>animation</v>
      </c>
      <c r="S2408" s="9">
        <f t="shared" si="226"/>
        <v>41682.23646990741</v>
      </c>
      <c r="T2408" s="8">
        <f t="shared" si="227"/>
        <v>41712.194803240738</v>
      </c>
    </row>
    <row r="2409" spans="1:20" ht="43.2">
      <c r="A2409">
        <v>425</v>
      </c>
      <c r="B2409" s="3" t="s">
        <v>426</v>
      </c>
      <c r="C2409" s="3" t="s">
        <v>4535</v>
      </c>
      <c r="D2409">
        <v>50000</v>
      </c>
      <c r="E2409">
        <v>6</v>
      </c>
      <c r="F2409" t="s">
        <v>8221</v>
      </c>
      <c r="G2409" t="s">
        <v>8224</v>
      </c>
      <c r="H2409" t="s">
        <v>8246</v>
      </c>
      <c r="I2409">
        <v>1448660404</v>
      </c>
      <c r="J2409">
        <v>1443472804</v>
      </c>
      <c r="K2409" t="b">
        <v>0</v>
      </c>
      <c r="L2409">
        <v>2</v>
      </c>
      <c r="M2409" t="b">
        <v>0</v>
      </c>
      <c r="N2409" t="s">
        <v>8270</v>
      </c>
      <c r="O2409" s="6">
        <f t="shared" si="222"/>
        <v>0</v>
      </c>
      <c r="P2409">
        <f t="shared" si="223"/>
        <v>3</v>
      </c>
      <c r="Q2409" t="str">
        <f t="shared" si="224"/>
        <v>film &amp; video</v>
      </c>
      <c r="R2409" t="str">
        <f t="shared" si="225"/>
        <v>animation</v>
      </c>
      <c r="S2409" s="9">
        <f t="shared" si="226"/>
        <v>42275.861157407402</v>
      </c>
      <c r="T2409" s="8">
        <f t="shared" si="227"/>
        <v>42335.902824074074</v>
      </c>
    </row>
    <row r="2410" spans="1:20" ht="57.6">
      <c r="A2410">
        <v>427</v>
      </c>
      <c r="B2410" s="3" t="s">
        <v>428</v>
      </c>
      <c r="C2410" s="3" t="s">
        <v>4537</v>
      </c>
      <c r="D2410">
        <v>6500</v>
      </c>
      <c r="E2410">
        <v>0</v>
      </c>
      <c r="F2410" t="s">
        <v>8221</v>
      </c>
      <c r="G2410" t="s">
        <v>8224</v>
      </c>
      <c r="H2410" t="s">
        <v>8246</v>
      </c>
      <c r="I2410">
        <v>1445540340</v>
      </c>
      <c r="J2410">
        <v>1444340940</v>
      </c>
      <c r="K2410" t="b">
        <v>0</v>
      </c>
      <c r="L2410">
        <v>0</v>
      </c>
      <c r="M2410" t="b">
        <v>0</v>
      </c>
      <c r="N2410" t="s">
        <v>8270</v>
      </c>
      <c r="O2410" s="6">
        <f t="shared" si="222"/>
        <v>0</v>
      </c>
      <c r="P2410">
        <f t="shared" si="223"/>
        <v>0</v>
      </c>
      <c r="Q2410" t="str">
        <f t="shared" si="224"/>
        <v>film &amp; video</v>
      </c>
      <c r="R2410" t="str">
        <f t="shared" si="225"/>
        <v>animation</v>
      </c>
      <c r="S2410" s="9">
        <f t="shared" si="226"/>
        <v>42285.90902777778</v>
      </c>
      <c r="T2410" s="8">
        <f t="shared" si="227"/>
        <v>42299.790972222225</v>
      </c>
    </row>
    <row r="2411" spans="1:20" ht="57.6">
      <c r="A2411">
        <v>429</v>
      </c>
      <c r="B2411" s="3" t="s">
        <v>430</v>
      </c>
      <c r="C2411" s="3" t="s">
        <v>4539</v>
      </c>
      <c r="D2411">
        <v>5000</v>
      </c>
      <c r="E2411">
        <v>0</v>
      </c>
      <c r="F2411" t="s">
        <v>8221</v>
      </c>
      <c r="G2411" t="s">
        <v>8224</v>
      </c>
      <c r="H2411" t="s">
        <v>8246</v>
      </c>
      <c r="I2411">
        <v>1259297940</v>
      </c>
      <c r="J2411">
        <v>1252964282</v>
      </c>
      <c r="K2411" t="b">
        <v>0</v>
      </c>
      <c r="L2411">
        <v>0</v>
      </c>
      <c r="M2411" t="b">
        <v>0</v>
      </c>
      <c r="N2411" t="s">
        <v>8270</v>
      </c>
      <c r="O2411" s="6">
        <f t="shared" si="222"/>
        <v>0</v>
      </c>
      <c r="P2411">
        <f t="shared" si="223"/>
        <v>0</v>
      </c>
      <c r="Q2411" t="str">
        <f t="shared" si="224"/>
        <v>film &amp; video</v>
      </c>
      <c r="R2411" t="str">
        <f t="shared" si="225"/>
        <v>animation</v>
      </c>
      <c r="S2411" s="9">
        <f t="shared" si="226"/>
        <v>40070.901412037041</v>
      </c>
      <c r="T2411" s="8">
        <f t="shared" si="227"/>
        <v>40144.207638888889</v>
      </c>
    </row>
    <row r="2412" spans="1:20" ht="57.6">
      <c r="A2412">
        <v>433</v>
      </c>
      <c r="B2412" s="3" t="s">
        <v>434</v>
      </c>
      <c r="C2412" s="3" t="s">
        <v>4543</v>
      </c>
      <c r="D2412">
        <v>3000</v>
      </c>
      <c r="E2412">
        <v>0</v>
      </c>
      <c r="F2412" t="s">
        <v>8221</v>
      </c>
      <c r="G2412" t="s">
        <v>8224</v>
      </c>
      <c r="H2412" t="s">
        <v>8246</v>
      </c>
      <c r="I2412">
        <v>1444576022</v>
      </c>
      <c r="J2412">
        <v>1439392022</v>
      </c>
      <c r="K2412" t="b">
        <v>0</v>
      </c>
      <c r="L2412">
        <v>0</v>
      </c>
      <c r="M2412" t="b">
        <v>0</v>
      </c>
      <c r="N2412" t="s">
        <v>8270</v>
      </c>
      <c r="O2412" s="6">
        <f t="shared" si="222"/>
        <v>0</v>
      </c>
      <c r="P2412">
        <f t="shared" si="223"/>
        <v>0</v>
      </c>
      <c r="Q2412" t="str">
        <f t="shared" si="224"/>
        <v>film &amp; video</v>
      </c>
      <c r="R2412" t="str">
        <f t="shared" si="225"/>
        <v>animation</v>
      </c>
      <c r="S2412" s="9">
        <f t="shared" si="226"/>
        <v>42228.629884259259</v>
      </c>
      <c r="T2412" s="8">
        <f t="shared" si="227"/>
        <v>42288.629884259259</v>
      </c>
    </row>
    <row r="2413" spans="1:20" ht="57.6">
      <c r="A2413">
        <v>435</v>
      </c>
      <c r="B2413" s="3" t="s">
        <v>436</v>
      </c>
      <c r="C2413" s="3" t="s">
        <v>4545</v>
      </c>
      <c r="D2413">
        <v>110000</v>
      </c>
      <c r="E2413">
        <v>3</v>
      </c>
      <c r="F2413" t="s">
        <v>8221</v>
      </c>
      <c r="G2413" t="s">
        <v>8224</v>
      </c>
      <c r="H2413" t="s">
        <v>8246</v>
      </c>
      <c r="I2413">
        <v>1379094980</v>
      </c>
      <c r="J2413">
        <v>1376502980</v>
      </c>
      <c r="K2413" t="b">
        <v>0</v>
      </c>
      <c r="L2413">
        <v>3</v>
      </c>
      <c r="M2413" t="b">
        <v>0</v>
      </c>
      <c r="N2413" t="s">
        <v>8270</v>
      </c>
      <c r="O2413" s="6">
        <f t="shared" si="222"/>
        <v>0</v>
      </c>
      <c r="P2413">
        <f t="shared" si="223"/>
        <v>1</v>
      </c>
      <c r="Q2413" t="str">
        <f t="shared" si="224"/>
        <v>film &amp; video</v>
      </c>
      <c r="R2413" t="str">
        <f t="shared" si="225"/>
        <v>animation</v>
      </c>
      <c r="S2413" s="9">
        <f t="shared" si="226"/>
        <v>41500.747453703705</v>
      </c>
      <c r="T2413" s="8">
        <f t="shared" si="227"/>
        <v>41530.747453703705</v>
      </c>
    </row>
    <row r="2414" spans="1:20" ht="43.2">
      <c r="A2414">
        <v>436</v>
      </c>
      <c r="B2414" s="3" t="s">
        <v>437</v>
      </c>
      <c r="C2414" s="3" t="s">
        <v>4546</v>
      </c>
      <c r="D2414">
        <v>1000</v>
      </c>
      <c r="E2414">
        <v>0</v>
      </c>
      <c r="F2414" t="s">
        <v>8221</v>
      </c>
      <c r="G2414" t="s">
        <v>8224</v>
      </c>
      <c r="H2414" t="s">
        <v>8246</v>
      </c>
      <c r="I2414">
        <v>1375260113</v>
      </c>
      <c r="J2414">
        <v>1372668113</v>
      </c>
      <c r="K2414" t="b">
        <v>0</v>
      </c>
      <c r="L2414">
        <v>0</v>
      </c>
      <c r="M2414" t="b">
        <v>0</v>
      </c>
      <c r="N2414" t="s">
        <v>8270</v>
      </c>
      <c r="O2414" s="6">
        <f t="shared" si="222"/>
        <v>0</v>
      </c>
      <c r="P2414">
        <f t="shared" si="223"/>
        <v>0</v>
      </c>
      <c r="Q2414" t="str">
        <f t="shared" si="224"/>
        <v>film &amp; video</v>
      </c>
      <c r="R2414" t="str">
        <f t="shared" si="225"/>
        <v>animation</v>
      </c>
      <c r="S2414" s="9">
        <f t="shared" si="226"/>
        <v>41456.36241898148</v>
      </c>
      <c r="T2414" s="8">
        <f t="shared" si="227"/>
        <v>41486.36241898148</v>
      </c>
    </row>
    <row r="2415" spans="1:20" ht="43.2">
      <c r="A2415">
        <v>437</v>
      </c>
      <c r="B2415" s="3" t="s">
        <v>438</v>
      </c>
      <c r="C2415" s="3" t="s">
        <v>4547</v>
      </c>
      <c r="D2415">
        <v>7000</v>
      </c>
      <c r="E2415">
        <v>0</v>
      </c>
      <c r="F2415" t="s">
        <v>8221</v>
      </c>
      <c r="G2415" t="s">
        <v>8229</v>
      </c>
      <c r="H2415" t="s">
        <v>8251</v>
      </c>
      <c r="I2415">
        <v>1475912326</v>
      </c>
      <c r="J2415">
        <v>1470728326</v>
      </c>
      <c r="K2415" t="b">
        <v>0</v>
      </c>
      <c r="L2415">
        <v>0</v>
      </c>
      <c r="M2415" t="b">
        <v>0</v>
      </c>
      <c r="N2415" t="s">
        <v>8270</v>
      </c>
      <c r="O2415" s="6">
        <f t="shared" si="222"/>
        <v>0</v>
      </c>
      <c r="P2415">
        <f t="shared" si="223"/>
        <v>0</v>
      </c>
      <c r="Q2415" t="str">
        <f t="shared" si="224"/>
        <v>film &amp; video</v>
      </c>
      <c r="R2415" t="str">
        <f t="shared" si="225"/>
        <v>animation</v>
      </c>
      <c r="S2415" s="9">
        <f t="shared" si="226"/>
        <v>42591.31858796296</v>
      </c>
      <c r="T2415" s="8">
        <f t="shared" si="227"/>
        <v>42651.31858796296</v>
      </c>
    </row>
    <row r="2416" spans="1:20" ht="43.2">
      <c r="A2416">
        <v>439</v>
      </c>
      <c r="B2416" s="3" t="s">
        <v>440</v>
      </c>
      <c r="C2416" s="3" t="s">
        <v>4549</v>
      </c>
      <c r="D2416">
        <v>450</v>
      </c>
      <c r="E2416">
        <v>0</v>
      </c>
      <c r="F2416" t="s">
        <v>8221</v>
      </c>
      <c r="G2416" t="s">
        <v>8224</v>
      </c>
      <c r="H2416" t="s">
        <v>8246</v>
      </c>
      <c r="I2416">
        <v>1413569818</v>
      </c>
      <c r="J2416">
        <v>1412705818</v>
      </c>
      <c r="K2416" t="b">
        <v>0</v>
      </c>
      <c r="L2416">
        <v>0</v>
      </c>
      <c r="M2416" t="b">
        <v>0</v>
      </c>
      <c r="N2416" t="s">
        <v>8270</v>
      </c>
      <c r="O2416" s="6">
        <f t="shared" si="222"/>
        <v>0</v>
      </c>
      <c r="P2416">
        <f t="shared" si="223"/>
        <v>0</v>
      </c>
      <c r="Q2416" t="str">
        <f t="shared" si="224"/>
        <v>film &amp; video</v>
      </c>
      <c r="R2416" t="str">
        <f t="shared" si="225"/>
        <v>animation</v>
      </c>
      <c r="S2416" s="9">
        <f t="shared" si="226"/>
        <v>41919.761782407411</v>
      </c>
      <c r="T2416" s="8">
        <f t="shared" si="227"/>
        <v>41929.761782407411</v>
      </c>
    </row>
    <row r="2417" spans="1:20" ht="43.2">
      <c r="A2417">
        <v>440</v>
      </c>
      <c r="B2417" s="3" t="s">
        <v>441</v>
      </c>
      <c r="C2417" s="3" t="s">
        <v>4550</v>
      </c>
      <c r="D2417">
        <v>5000</v>
      </c>
      <c r="E2417">
        <v>5</v>
      </c>
      <c r="F2417" t="s">
        <v>8221</v>
      </c>
      <c r="G2417" t="s">
        <v>8224</v>
      </c>
      <c r="H2417" t="s">
        <v>8246</v>
      </c>
      <c r="I2417">
        <v>1458859153</v>
      </c>
      <c r="J2417">
        <v>1456270753</v>
      </c>
      <c r="K2417" t="b">
        <v>0</v>
      </c>
      <c r="L2417">
        <v>1</v>
      </c>
      <c r="M2417" t="b">
        <v>0</v>
      </c>
      <c r="N2417" t="s">
        <v>8270</v>
      </c>
      <c r="O2417" s="6">
        <f t="shared" si="222"/>
        <v>0</v>
      </c>
      <c r="P2417">
        <f t="shared" si="223"/>
        <v>5</v>
      </c>
      <c r="Q2417" t="str">
        <f t="shared" si="224"/>
        <v>film &amp; video</v>
      </c>
      <c r="R2417" t="str">
        <f t="shared" si="225"/>
        <v>animation</v>
      </c>
      <c r="S2417" s="9">
        <f t="shared" si="226"/>
        <v>42423.985567129625</v>
      </c>
      <c r="T2417" s="8">
        <f t="shared" si="227"/>
        <v>42453.943900462968</v>
      </c>
    </row>
    <row r="2418" spans="1:20" ht="43.2">
      <c r="A2418">
        <v>441</v>
      </c>
      <c r="B2418" s="3" t="s">
        <v>442</v>
      </c>
      <c r="C2418" s="3" t="s">
        <v>4551</v>
      </c>
      <c r="D2418">
        <v>400</v>
      </c>
      <c r="E2418">
        <v>0</v>
      </c>
      <c r="F2418" t="s">
        <v>8221</v>
      </c>
      <c r="G2418" t="s">
        <v>8225</v>
      </c>
      <c r="H2418" t="s">
        <v>8247</v>
      </c>
      <c r="I2418">
        <v>1383418996</v>
      </c>
      <c r="J2418">
        <v>1380826996</v>
      </c>
      <c r="K2418" t="b">
        <v>0</v>
      </c>
      <c r="L2418">
        <v>0</v>
      </c>
      <c r="M2418" t="b">
        <v>0</v>
      </c>
      <c r="N2418" t="s">
        <v>8270</v>
      </c>
      <c r="O2418" s="6">
        <f t="shared" si="222"/>
        <v>0</v>
      </c>
      <c r="P2418">
        <f t="shared" si="223"/>
        <v>0</v>
      </c>
      <c r="Q2418" t="str">
        <f t="shared" si="224"/>
        <v>film &amp; video</v>
      </c>
      <c r="R2418" t="str">
        <f t="shared" si="225"/>
        <v>animation</v>
      </c>
      <c r="S2418" s="9">
        <f t="shared" si="226"/>
        <v>41550.793935185182</v>
      </c>
      <c r="T2418" s="8">
        <f t="shared" si="227"/>
        <v>41580.793935185182</v>
      </c>
    </row>
    <row r="2419" spans="1:20" ht="43.2">
      <c r="A2419">
        <v>443</v>
      </c>
      <c r="B2419" s="3" t="s">
        <v>444</v>
      </c>
      <c r="C2419" s="3" t="s">
        <v>4553</v>
      </c>
      <c r="D2419">
        <v>10000</v>
      </c>
      <c r="E2419">
        <v>10</v>
      </c>
      <c r="F2419" t="s">
        <v>8221</v>
      </c>
      <c r="G2419" t="s">
        <v>8229</v>
      </c>
      <c r="H2419" t="s">
        <v>8251</v>
      </c>
      <c r="I2419">
        <v>1391991701</v>
      </c>
      <c r="J2419">
        <v>1389399701</v>
      </c>
      <c r="K2419" t="b">
        <v>0</v>
      </c>
      <c r="L2419">
        <v>2</v>
      </c>
      <c r="M2419" t="b">
        <v>0</v>
      </c>
      <c r="N2419" t="s">
        <v>8270</v>
      </c>
      <c r="O2419" s="6">
        <f t="shared" si="222"/>
        <v>0</v>
      </c>
      <c r="P2419">
        <f t="shared" si="223"/>
        <v>5</v>
      </c>
      <c r="Q2419" t="str">
        <f t="shared" si="224"/>
        <v>film &amp; video</v>
      </c>
      <c r="R2419" t="str">
        <f t="shared" si="225"/>
        <v>animation</v>
      </c>
      <c r="S2419" s="9">
        <f t="shared" si="226"/>
        <v>41650.015057870369</v>
      </c>
      <c r="T2419" s="8">
        <f t="shared" si="227"/>
        <v>41680.015057870369</v>
      </c>
    </row>
    <row r="2420" spans="1:20" ht="43.2">
      <c r="A2420">
        <v>445</v>
      </c>
      <c r="B2420" s="3" t="s">
        <v>446</v>
      </c>
      <c r="C2420" s="3" t="s">
        <v>4555</v>
      </c>
      <c r="D2420">
        <v>60000</v>
      </c>
      <c r="E2420">
        <v>2</v>
      </c>
      <c r="F2420" t="s">
        <v>8221</v>
      </c>
      <c r="G2420" t="s">
        <v>8224</v>
      </c>
      <c r="H2420" t="s">
        <v>8246</v>
      </c>
      <c r="I2420">
        <v>1432195375</v>
      </c>
      <c r="J2420">
        <v>1430899375</v>
      </c>
      <c r="K2420" t="b">
        <v>0</v>
      </c>
      <c r="L2420">
        <v>2</v>
      </c>
      <c r="M2420" t="b">
        <v>0</v>
      </c>
      <c r="N2420" t="s">
        <v>8270</v>
      </c>
      <c r="O2420" s="6">
        <f t="shared" si="222"/>
        <v>0</v>
      </c>
      <c r="P2420">
        <f t="shared" si="223"/>
        <v>1</v>
      </c>
      <c r="Q2420" t="str">
        <f t="shared" si="224"/>
        <v>film &amp; video</v>
      </c>
      <c r="R2420" t="str">
        <f t="shared" si="225"/>
        <v>animation</v>
      </c>
      <c r="S2420" s="9">
        <f t="shared" si="226"/>
        <v>42130.335358796292</v>
      </c>
      <c r="T2420" s="8">
        <f t="shared" si="227"/>
        <v>42145.335358796292</v>
      </c>
    </row>
    <row r="2421" spans="1:20" ht="43.2">
      <c r="A2421">
        <v>447</v>
      </c>
      <c r="B2421" s="3" t="s">
        <v>448</v>
      </c>
      <c r="C2421" s="3" t="s">
        <v>4557</v>
      </c>
      <c r="D2421">
        <v>30000</v>
      </c>
      <c r="E2421">
        <v>5</v>
      </c>
      <c r="F2421" t="s">
        <v>8221</v>
      </c>
      <c r="G2421" t="s">
        <v>8225</v>
      </c>
      <c r="H2421" t="s">
        <v>8247</v>
      </c>
      <c r="I2421">
        <v>1364041163</v>
      </c>
      <c r="J2421">
        <v>1361884763</v>
      </c>
      <c r="K2421" t="b">
        <v>0</v>
      </c>
      <c r="L2421">
        <v>1</v>
      </c>
      <c r="M2421" t="b">
        <v>0</v>
      </c>
      <c r="N2421" t="s">
        <v>8270</v>
      </c>
      <c r="O2421" s="6">
        <f t="shared" si="222"/>
        <v>0</v>
      </c>
      <c r="P2421">
        <f t="shared" si="223"/>
        <v>5</v>
      </c>
      <c r="Q2421" t="str">
        <f t="shared" si="224"/>
        <v>film &amp; video</v>
      </c>
      <c r="R2421" t="str">
        <f t="shared" si="225"/>
        <v>animation</v>
      </c>
      <c r="S2421" s="9">
        <f t="shared" si="226"/>
        <v>41331.555127314816</v>
      </c>
      <c r="T2421" s="8">
        <f t="shared" si="227"/>
        <v>41356.513460648144</v>
      </c>
    </row>
    <row r="2422" spans="1:20" ht="43.2">
      <c r="A2422">
        <v>451</v>
      </c>
      <c r="B2422" s="3" t="s">
        <v>452</v>
      </c>
      <c r="C2422" s="3" t="s">
        <v>4561</v>
      </c>
      <c r="D2422">
        <v>20000</v>
      </c>
      <c r="E2422">
        <v>0</v>
      </c>
      <c r="F2422" t="s">
        <v>8221</v>
      </c>
      <c r="G2422" t="s">
        <v>8224</v>
      </c>
      <c r="H2422" t="s">
        <v>8246</v>
      </c>
      <c r="I2422">
        <v>1390669791</v>
      </c>
      <c r="J2422">
        <v>1388077791</v>
      </c>
      <c r="K2422" t="b">
        <v>0</v>
      </c>
      <c r="L2422">
        <v>0</v>
      </c>
      <c r="M2422" t="b">
        <v>0</v>
      </c>
      <c r="N2422" t="s">
        <v>8270</v>
      </c>
      <c r="O2422" s="6">
        <f t="shared" si="222"/>
        <v>0</v>
      </c>
      <c r="P2422">
        <f t="shared" si="223"/>
        <v>0</v>
      </c>
      <c r="Q2422" t="str">
        <f t="shared" si="224"/>
        <v>film &amp; video</v>
      </c>
      <c r="R2422" t="str">
        <f t="shared" si="225"/>
        <v>animation</v>
      </c>
      <c r="S2422" s="9">
        <f t="shared" si="226"/>
        <v>41634.715173611112</v>
      </c>
      <c r="T2422" s="8">
        <f t="shared" si="227"/>
        <v>41664.715173611112</v>
      </c>
    </row>
    <row r="2423" spans="1:20" ht="43.2">
      <c r="A2423">
        <v>453</v>
      </c>
      <c r="B2423" s="3" t="s">
        <v>454</v>
      </c>
      <c r="C2423" s="3" t="s">
        <v>4563</v>
      </c>
      <c r="D2423">
        <v>94875</v>
      </c>
      <c r="E2423">
        <v>26</v>
      </c>
      <c r="F2423" t="s">
        <v>8221</v>
      </c>
      <c r="G2423" t="s">
        <v>8224</v>
      </c>
      <c r="H2423" t="s">
        <v>8246</v>
      </c>
      <c r="I2423">
        <v>1424375279</v>
      </c>
      <c r="J2423">
        <v>1422992879</v>
      </c>
      <c r="K2423" t="b">
        <v>0</v>
      </c>
      <c r="L2423">
        <v>2</v>
      </c>
      <c r="M2423" t="b">
        <v>0</v>
      </c>
      <c r="N2423" t="s">
        <v>8270</v>
      </c>
      <c r="O2423" s="6">
        <f t="shared" si="222"/>
        <v>0</v>
      </c>
      <c r="P2423">
        <f t="shared" si="223"/>
        <v>13</v>
      </c>
      <c r="Q2423" t="str">
        <f t="shared" si="224"/>
        <v>film &amp; video</v>
      </c>
      <c r="R2423" t="str">
        <f t="shared" si="225"/>
        <v>animation</v>
      </c>
      <c r="S2423" s="9">
        <f t="shared" si="226"/>
        <v>42038.824988425928</v>
      </c>
      <c r="T2423" s="8">
        <f t="shared" si="227"/>
        <v>42054.824988425928</v>
      </c>
    </row>
    <row r="2424" spans="1:20" ht="43.2">
      <c r="A2424">
        <v>455</v>
      </c>
      <c r="B2424" s="3" t="s">
        <v>456</v>
      </c>
      <c r="C2424" s="3" t="s">
        <v>4565</v>
      </c>
      <c r="D2424">
        <v>65000</v>
      </c>
      <c r="E2424">
        <v>45</v>
      </c>
      <c r="F2424" t="s">
        <v>8221</v>
      </c>
      <c r="G2424" t="s">
        <v>8224</v>
      </c>
      <c r="H2424" t="s">
        <v>8246</v>
      </c>
      <c r="I2424">
        <v>1334622660</v>
      </c>
      <c r="J2424">
        <v>1330733022</v>
      </c>
      <c r="K2424" t="b">
        <v>0</v>
      </c>
      <c r="L2424">
        <v>2</v>
      </c>
      <c r="M2424" t="b">
        <v>0</v>
      </c>
      <c r="N2424" t="s">
        <v>8270</v>
      </c>
      <c r="O2424" s="6">
        <f t="shared" si="222"/>
        <v>0</v>
      </c>
      <c r="P2424">
        <f t="shared" si="223"/>
        <v>22.5</v>
      </c>
      <c r="Q2424" t="str">
        <f t="shared" si="224"/>
        <v>film &amp; video</v>
      </c>
      <c r="R2424" t="str">
        <f t="shared" si="225"/>
        <v>animation</v>
      </c>
      <c r="S2424" s="9">
        <f t="shared" si="226"/>
        <v>40971.002569444448</v>
      </c>
      <c r="T2424" s="8">
        <f t="shared" si="227"/>
        <v>41016.021527777775</v>
      </c>
    </row>
    <row r="2425" spans="1:20" ht="43.2">
      <c r="A2425">
        <v>457</v>
      </c>
      <c r="B2425" s="3" t="s">
        <v>458</v>
      </c>
      <c r="C2425" s="3" t="s">
        <v>4567</v>
      </c>
      <c r="D2425">
        <v>20000</v>
      </c>
      <c r="E2425">
        <v>0</v>
      </c>
      <c r="F2425" t="s">
        <v>8221</v>
      </c>
      <c r="G2425" t="s">
        <v>8229</v>
      </c>
      <c r="H2425" t="s">
        <v>8251</v>
      </c>
      <c r="I2425">
        <v>1408213512</v>
      </c>
      <c r="J2425">
        <v>1405621512</v>
      </c>
      <c r="K2425" t="b">
        <v>0</v>
      </c>
      <c r="L2425">
        <v>0</v>
      </c>
      <c r="M2425" t="b">
        <v>0</v>
      </c>
      <c r="N2425" t="s">
        <v>8270</v>
      </c>
      <c r="O2425" s="6">
        <f t="shared" si="222"/>
        <v>0</v>
      </c>
      <c r="P2425">
        <f t="shared" si="223"/>
        <v>0</v>
      </c>
      <c r="Q2425" t="str">
        <f t="shared" si="224"/>
        <v>film &amp; video</v>
      </c>
      <c r="R2425" t="str">
        <f t="shared" si="225"/>
        <v>animation</v>
      </c>
      <c r="S2425" s="9">
        <f t="shared" si="226"/>
        <v>41837.767500000002</v>
      </c>
      <c r="T2425" s="8">
        <f t="shared" si="227"/>
        <v>41867.767500000002</v>
      </c>
    </row>
    <row r="2426" spans="1:20" ht="43.2">
      <c r="A2426">
        <v>459</v>
      </c>
      <c r="B2426" s="3" t="s">
        <v>460</v>
      </c>
      <c r="C2426" s="3" t="s">
        <v>4569</v>
      </c>
      <c r="D2426">
        <v>39000</v>
      </c>
      <c r="E2426">
        <v>25</v>
      </c>
      <c r="F2426" t="s">
        <v>8221</v>
      </c>
      <c r="G2426" t="s">
        <v>8224</v>
      </c>
      <c r="H2426" t="s">
        <v>8246</v>
      </c>
      <c r="I2426">
        <v>1321201327</v>
      </c>
      <c r="J2426">
        <v>1316013727</v>
      </c>
      <c r="K2426" t="b">
        <v>0</v>
      </c>
      <c r="L2426">
        <v>1</v>
      </c>
      <c r="M2426" t="b">
        <v>0</v>
      </c>
      <c r="N2426" t="s">
        <v>8270</v>
      </c>
      <c r="O2426" s="6">
        <f t="shared" ref="O2426:O2489" si="228">ROUND((E2426/D2426),2)</f>
        <v>0</v>
      </c>
      <c r="P2426">
        <f t="shared" ref="P2426:P2489" si="229">IF(L2426&gt;0,ROUND(E2426/L2426,2),0)</f>
        <v>25</v>
      </c>
      <c r="Q2426" t="str">
        <f t="shared" ref="Q2426:Q2489" si="230">LEFT(N2426, SEARCH("/",N2426,1)-1)</f>
        <v>film &amp; video</v>
      </c>
      <c r="R2426" t="str">
        <f t="shared" ref="R2426:R2489" si="231">RIGHT(N2426,LEN(N2426)-SEARCH("/",N2426,1))</f>
        <v>animation</v>
      </c>
      <c r="S2426" s="9">
        <f t="shared" ref="S2426:S2489" si="232">(J2426/86400)+DATE(1970,1,1)</f>
        <v>40800.6403587963</v>
      </c>
      <c r="T2426" s="8">
        <f t="shared" ref="T2426:T2489" si="233">(I2426/86400)+DATE(1970,1,1)</f>
        <v>40860.682025462964</v>
      </c>
    </row>
    <row r="2427" spans="1:20" ht="28.8">
      <c r="A2427">
        <v>460</v>
      </c>
      <c r="B2427" s="3" t="s">
        <v>461</v>
      </c>
      <c r="C2427" s="3" t="s">
        <v>4570</v>
      </c>
      <c r="D2427">
        <v>8500</v>
      </c>
      <c r="E2427">
        <v>25</v>
      </c>
      <c r="F2427" t="s">
        <v>8221</v>
      </c>
      <c r="G2427" t="s">
        <v>8224</v>
      </c>
      <c r="H2427" t="s">
        <v>8246</v>
      </c>
      <c r="I2427">
        <v>1401595200</v>
      </c>
      <c r="J2427">
        <v>1398862875</v>
      </c>
      <c r="K2427" t="b">
        <v>0</v>
      </c>
      <c r="L2427">
        <v>2</v>
      </c>
      <c r="M2427" t="b">
        <v>0</v>
      </c>
      <c r="N2427" t="s">
        <v>8270</v>
      </c>
      <c r="O2427" s="6">
        <f t="shared" si="228"/>
        <v>0</v>
      </c>
      <c r="P2427">
        <f t="shared" si="229"/>
        <v>12.5</v>
      </c>
      <c r="Q2427" t="str">
        <f t="shared" si="230"/>
        <v>film &amp; video</v>
      </c>
      <c r="R2427" t="str">
        <f t="shared" si="231"/>
        <v>animation</v>
      </c>
      <c r="S2427" s="9">
        <f t="shared" si="232"/>
        <v>41759.542534722219</v>
      </c>
      <c r="T2427" s="8">
        <f t="shared" si="233"/>
        <v>41791.166666666664</v>
      </c>
    </row>
    <row r="2428" spans="1:20" ht="43.2">
      <c r="A2428">
        <v>461</v>
      </c>
      <c r="B2428" s="3" t="s">
        <v>462</v>
      </c>
      <c r="C2428" s="3" t="s">
        <v>4571</v>
      </c>
      <c r="D2428">
        <v>550</v>
      </c>
      <c r="E2428">
        <v>0</v>
      </c>
      <c r="F2428" t="s">
        <v>8221</v>
      </c>
      <c r="G2428" t="s">
        <v>8225</v>
      </c>
      <c r="H2428" t="s">
        <v>8247</v>
      </c>
      <c r="I2428">
        <v>1370204367</v>
      </c>
      <c r="J2428">
        <v>1368476367</v>
      </c>
      <c r="K2428" t="b">
        <v>0</v>
      </c>
      <c r="L2428">
        <v>0</v>
      </c>
      <c r="M2428" t="b">
        <v>0</v>
      </c>
      <c r="N2428" t="s">
        <v>8270</v>
      </c>
      <c r="O2428" s="6">
        <f t="shared" si="228"/>
        <v>0</v>
      </c>
      <c r="P2428">
        <f t="shared" si="229"/>
        <v>0</v>
      </c>
      <c r="Q2428" t="str">
        <f t="shared" si="230"/>
        <v>film &amp; video</v>
      </c>
      <c r="R2428" t="str">
        <f t="shared" si="231"/>
        <v>animation</v>
      </c>
      <c r="S2428" s="9">
        <f t="shared" si="232"/>
        <v>41407.84684027778</v>
      </c>
      <c r="T2428" s="8">
        <f t="shared" si="233"/>
        <v>41427.84684027778</v>
      </c>
    </row>
    <row r="2429" spans="1:20" ht="43.2">
      <c r="A2429">
        <v>462</v>
      </c>
      <c r="B2429" s="3" t="s">
        <v>463</v>
      </c>
      <c r="C2429" s="3" t="s">
        <v>4572</v>
      </c>
      <c r="D2429">
        <v>100000</v>
      </c>
      <c r="E2429">
        <v>0</v>
      </c>
      <c r="F2429" t="s">
        <v>8221</v>
      </c>
      <c r="G2429" t="s">
        <v>8224</v>
      </c>
      <c r="H2429" t="s">
        <v>8246</v>
      </c>
      <c r="I2429">
        <v>1312945341</v>
      </c>
      <c r="J2429">
        <v>1307761341</v>
      </c>
      <c r="K2429" t="b">
        <v>0</v>
      </c>
      <c r="L2429">
        <v>0</v>
      </c>
      <c r="M2429" t="b">
        <v>0</v>
      </c>
      <c r="N2429" t="s">
        <v>8270</v>
      </c>
      <c r="O2429" s="6">
        <f t="shared" si="228"/>
        <v>0</v>
      </c>
      <c r="P2429">
        <f t="shared" si="229"/>
        <v>0</v>
      </c>
      <c r="Q2429" t="str">
        <f t="shared" si="230"/>
        <v>film &amp; video</v>
      </c>
      <c r="R2429" t="str">
        <f t="shared" si="231"/>
        <v>animation</v>
      </c>
      <c r="S2429" s="9">
        <f t="shared" si="232"/>
        <v>40705.12663194444</v>
      </c>
      <c r="T2429" s="8">
        <f t="shared" si="233"/>
        <v>40765.12663194444</v>
      </c>
    </row>
    <row r="2430" spans="1:20" ht="28.8">
      <c r="A2430">
        <v>464</v>
      </c>
      <c r="B2430" s="3" t="s">
        <v>465</v>
      </c>
      <c r="C2430" s="3" t="s">
        <v>4574</v>
      </c>
      <c r="D2430">
        <v>1010</v>
      </c>
      <c r="E2430">
        <v>1</v>
      </c>
      <c r="F2430" t="s">
        <v>8221</v>
      </c>
      <c r="G2430" t="s">
        <v>8236</v>
      </c>
      <c r="H2430" t="s">
        <v>8249</v>
      </c>
      <c r="I2430">
        <v>1463602935</v>
      </c>
      <c r="J2430">
        <v>1461874935</v>
      </c>
      <c r="K2430" t="b">
        <v>0</v>
      </c>
      <c r="L2430">
        <v>1</v>
      </c>
      <c r="M2430" t="b">
        <v>0</v>
      </c>
      <c r="N2430" t="s">
        <v>8270</v>
      </c>
      <c r="O2430" s="6">
        <f t="shared" si="228"/>
        <v>0</v>
      </c>
      <c r="P2430">
        <f t="shared" si="229"/>
        <v>1</v>
      </c>
      <c r="Q2430" t="str">
        <f t="shared" si="230"/>
        <v>film &amp; video</v>
      </c>
      <c r="R2430" t="str">
        <f t="shared" si="231"/>
        <v>animation</v>
      </c>
      <c r="S2430" s="9">
        <f t="shared" si="232"/>
        <v>42488.84878472222</v>
      </c>
      <c r="T2430" s="8">
        <f t="shared" si="233"/>
        <v>42508.84878472222</v>
      </c>
    </row>
    <row r="2431" spans="1:20" ht="43.2">
      <c r="A2431">
        <v>468</v>
      </c>
      <c r="B2431" s="3" t="s">
        <v>469</v>
      </c>
      <c r="C2431" s="3" t="s">
        <v>4578</v>
      </c>
      <c r="D2431">
        <v>7500</v>
      </c>
      <c r="E2431">
        <v>0</v>
      </c>
      <c r="F2431" t="s">
        <v>8221</v>
      </c>
      <c r="G2431" t="s">
        <v>8224</v>
      </c>
      <c r="H2431" t="s">
        <v>8246</v>
      </c>
      <c r="I2431">
        <v>1341978665</v>
      </c>
      <c r="J2431">
        <v>1336795283</v>
      </c>
      <c r="K2431" t="b">
        <v>0</v>
      </c>
      <c r="L2431">
        <v>0</v>
      </c>
      <c r="M2431" t="b">
        <v>0</v>
      </c>
      <c r="N2431" t="s">
        <v>8270</v>
      </c>
      <c r="O2431" s="6">
        <f t="shared" si="228"/>
        <v>0</v>
      </c>
      <c r="P2431">
        <f t="shared" si="229"/>
        <v>0</v>
      </c>
      <c r="Q2431" t="str">
        <f t="shared" si="230"/>
        <v>film &amp; video</v>
      </c>
      <c r="R2431" t="str">
        <f t="shared" si="231"/>
        <v>animation</v>
      </c>
      <c r="S2431" s="9">
        <f t="shared" si="232"/>
        <v>41041.167627314819</v>
      </c>
      <c r="T2431" s="8">
        <f t="shared" si="233"/>
        <v>41101.160474537035</v>
      </c>
    </row>
    <row r="2432" spans="1:20" ht="28.8">
      <c r="A2432">
        <v>469</v>
      </c>
      <c r="B2432" s="3" t="s">
        <v>470</v>
      </c>
      <c r="C2432" s="3" t="s">
        <v>4579</v>
      </c>
      <c r="D2432">
        <v>6000</v>
      </c>
      <c r="E2432">
        <v>0</v>
      </c>
      <c r="F2432" t="s">
        <v>8221</v>
      </c>
      <c r="G2432" t="s">
        <v>8225</v>
      </c>
      <c r="H2432" t="s">
        <v>8247</v>
      </c>
      <c r="I2432">
        <v>1409960724</v>
      </c>
      <c r="J2432">
        <v>1404776724</v>
      </c>
      <c r="K2432" t="b">
        <v>0</v>
      </c>
      <c r="L2432">
        <v>0</v>
      </c>
      <c r="M2432" t="b">
        <v>0</v>
      </c>
      <c r="N2432" t="s">
        <v>8270</v>
      </c>
      <c r="O2432" s="6">
        <f t="shared" si="228"/>
        <v>0</v>
      </c>
      <c r="P2432">
        <f t="shared" si="229"/>
        <v>0</v>
      </c>
      <c r="Q2432" t="str">
        <f t="shared" si="230"/>
        <v>film &amp; video</v>
      </c>
      <c r="R2432" t="str">
        <f t="shared" si="231"/>
        <v>animation</v>
      </c>
      <c r="S2432" s="9">
        <f t="shared" si="232"/>
        <v>41827.989861111113</v>
      </c>
      <c r="T2432" s="8">
        <f t="shared" si="233"/>
        <v>41887.989861111113</v>
      </c>
    </row>
    <row r="2433" spans="1:20" ht="43.2">
      <c r="A2433">
        <v>474</v>
      </c>
      <c r="B2433" s="3" t="s">
        <v>475</v>
      </c>
      <c r="C2433" s="3" t="s">
        <v>4584</v>
      </c>
      <c r="D2433">
        <v>3300</v>
      </c>
      <c r="E2433">
        <v>1</v>
      </c>
      <c r="F2433" t="s">
        <v>8221</v>
      </c>
      <c r="G2433" t="s">
        <v>8224</v>
      </c>
      <c r="H2433" t="s">
        <v>8246</v>
      </c>
      <c r="I2433">
        <v>1487318029</v>
      </c>
      <c r="J2433">
        <v>1484726029</v>
      </c>
      <c r="K2433" t="b">
        <v>0</v>
      </c>
      <c r="L2433">
        <v>1</v>
      </c>
      <c r="M2433" t="b">
        <v>0</v>
      </c>
      <c r="N2433" t="s">
        <v>8270</v>
      </c>
      <c r="O2433" s="6">
        <f t="shared" si="228"/>
        <v>0</v>
      </c>
      <c r="P2433">
        <f t="shared" si="229"/>
        <v>1</v>
      </c>
      <c r="Q2433" t="str">
        <f t="shared" si="230"/>
        <v>film &amp; video</v>
      </c>
      <c r="R2433" t="str">
        <f t="shared" si="231"/>
        <v>animation</v>
      </c>
      <c r="S2433" s="9">
        <f t="shared" si="232"/>
        <v>42753.329039351855</v>
      </c>
      <c r="T2433" s="8">
        <f t="shared" si="233"/>
        <v>42783.329039351855</v>
      </c>
    </row>
    <row r="2434" spans="1:20" ht="57.6">
      <c r="A2434">
        <v>475</v>
      </c>
      <c r="B2434" s="3" t="s">
        <v>476</v>
      </c>
      <c r="C2434" s="3" t="s">
        <v>4585</v>
      </c>
      <c r="D2434">
        <v>2000</v>
      </c>
      <c r="E2434">
        <v>0</v>
      </c>
      <c r="F2434" t="s">
        <v>8221</v>
      </c>
      <c r="G2434" t="s">
        <v>8224</v>
      </c>
      <c r="H2434" t="s">
        <v>8246</v>
      </c>
      <c r="I2434">
        <v>1430877843</v>
      </c>
      <c r="J2434">
        <v>1428285843</v>
      </c>
      <c r="K2434" t="b">
        <v>0</v>
      </c>
      <c r="L2434">
        <v>0</v>
      </c>
      <c r="M2434" t="b">
        <v>0</v>
      </c>
      <c r="N2434" t="s">
        <v>8270</v>
      </c>
      <c r="O2434" s="6">
        <f t="shared" si="228"/>
        <v>0</v>
      </c>
      <c r="P2434">
        <f t="shared" si="229"/>
        <v>0</v>
      </c>
      <c r="Q2434" t="str">
        <f t="shared" si="230"/>
        <v>film &amp; video</v>
      </c>
      <c r="R2434" t="str">
        <f t="shared" si="231"/>
        <v>animation</v>
      </c>
      <c r="S2434" s="9">
        <f t="shared" si="232"/>
        <v>42100.086145833338</v>
      </c>
      <c r="T2434" s="8">
        <f t="shared" si="233"/>
        <v>42130.086145833338</v>
      </c>
    </row>
    <row r="2435" spans="1:20" ht="57.6">
      <c r="A2435">
        <v>477</v>
      </c>
      <c r="B2435" s="3" t="s">
        <v>478</v>
      </c>
      <c r="C2435" s="3" t="s">
        <v>4587</v>
      </c>
      <c r="D2435">
        <v>1500</v>
      </c>
      <c r="E2435">
        <v>0</v>
      </c>
      <c r="F2435" t="s">
        <v>8221</v>
      </c>
      <c r="G2435" t="s">
        <v>8224</v>
      </c>
      <c r="H2435" t="s">
        <v>8246</v>
      </c>
      <c r="I2435">
        <v>1337371334</v>
      </c>
      <c r="J2435">
        <v>1332187334</v>
      </c>
      <c r="K2435" t="b">
        <v>0</v>
      </c>
      <c r="L2435">
        <v>0</v>
      </c>
      <c r="M2435" t="b">
        <v>0</v>
      </c>
      <c r="N2435" t="s">
        <v>8270</v>
      </c>
      <c r="O2435" s="6">
        <f t="shared" si="228"/>
        <v>0</v>
      </c>
      <c r="P2435">
        <f t="shared" si="229"/>
        <v>0</v>
      </c>
      <c r="Q2435" t="str">
        <f t="shared" si="230"/>
        <v>film &amp; video</v>
      </c>
      <c r="R2435" t="str">
        <f t="shared" si="231"/>
        <v>animation</v>
      </c>
      <c r="S2435" s="9">
        <f t="shared" si="232"/>
        <v>40987.83488425926</v>
      </c>
      <c r="T2435" s="8">
        <f t="shared" si="233"/>
        <v>41047.83488425926</v>
      </c>
    </row>
    <row r="2436" spans="1:20" ht="43.2">
      <c r="A2436">
        <v>478</v>
      </c>
      <c r="B2436" s="3" t="s">
        <v>479</v>
      </c>
      <c r="C2436" s="3" t="s">
        <v>4588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1427921509</v>
      </c>
      <c r="J2436">
        <v>1425333109</v>
      </c>
      <c r="K2436" t="b">
        <v>0</v>
      </c>
      <c r="L2436">
        <v>0</v>
      </c>
      <c r="M2436" t="b">
        <v>0</v>
      </c>
      <c r="N2436" t="s">
        <v>8270</v>
      </c>
      <c r="O2436" s="6">
        <f t="shared" si="228"/>
        <v>0</v>
      </c>
      <c r="P2436">
        <f t="shared" si="229"/>
        <v>0</v>
      </c>
      <c r="Q2436" t="str">
        <f t="shared" si="230"/>
        <v>film &amp; video</v>
      </c>
      <c r="R2436" t="str">
        <f t="shared" si="231"/>
        <v>animation</v>
      </c>
      <c r="S2436" s="9">
        <f t="shared" si="232"/>
        <v>42065.910983796297</v>
      </c>
      <c r="T2436" s="8">
        <f t="shared" si="233"/>
        <v>42095.869317129633</v>
      </c>
    </row>
    <row r="2437" spans="1:20" ht="43.2">
      <c r="A2437">
        <v>482</v>
      </c>
      <c r="B2437" s="3" t="s">
        <v>483</v>
      </c>
      <c r="C2437" s="3" t="s">
        <v>4592</v>
      </c>
      <c r="D2437">
        <v>10000</v>
      </c>
      <c r="E2437">
        <v>10</v>
      </c>
      <c r="F2437" t="s">
        <v>8221</v>
      </c>
      <c r="G2437" t="s">
        <v>8224</v>
      </c>
      <c r="H2437" t="s">
        <v>8246</v>
      </c>
      <c r="I2437">
        <v>1460644440</v>
      </c>
      <c r="J2437">
        <v>1458336690</v>
      </c>
      <c r="K2437" t="b">
        <v>0</v>
      </c>
      <c r="L2437">
        <v>1</v>
      </c>
      <c r="M2437" t="b">
        <v>0</v>
      </c>
      <c r="N2437" t="s">
        <v>8270</v>
      </c>
      <c r="O2437" s="6">
        <f t="shared" si="228"/>
        <v>0</v>
      </c>
      <c r="P2437">
        <f t="shared" si="229"/>
        <v>10</v>
      </c>
      <c r="Q2437" t="str">
        <f t="shared" si="230"/>
        <v>film &amp; video</v>
      </c>
      <c r="R2437" t="str">
        <f t="shared" si="231"/>
        <v>animation</v>
      </c>
      <c r="S2437" s="9">
        <f t="shared" si="232"/>
        <v>42447.896874999999</v>
      </c>
      <c r="T2437" s="8">
        <f t="shared" si="233"/>
        <v>42474.606944444444</v>
      </c>
    </row>
    <row r="2438" spans="1:20" ht="57.6">
      <c r="A2438">
        <v>484</v>
      </c>
      <c r="B2438" s="3" t="s">
        <v>485</v>
      </c>
      <c r="C2438" s="3" t="s">
        <v>4594</v>
      </c>
      <c r="D2438">
        <v>80000</v>
      </c>
      <c r="E2438">
        <v>149</v>
      </c>
      <c r="F2438" t="s">
        <v>8221</v>
      </c>
      <c r="G2438" t="s">
        <v>8225</v>
      </c>
      <c r="H2438" t="s">
        <v>8247</v>
      </c>
      <c r="I2438">
        <v>1446766372</v>
      </c>
      <c r="J2438">
        <v>1443220372</v>
      </c>
      <c r="K2438" t="b">
        <v>0</v>
      </c>
      <c r="L2438">
        <v>11</v>
      </c>
      <c r="M2438" t="b">
        <v>0</v>
      </c>
      <c r="N2438" t="s">
        <v>8270</v>
      </c>
      <c r="O2438" s="6">
        <f t="shared" si="228"/>
        <v>0</v>
      </c>
      <c r="P2438">
        <f t="shared" si="229"/>
        <v>13.55</v>
      </c>
      <c r="Q2438" t="str">
        <f t="shared" si="230"/>
        <v>film &amp; video</v>
      </c>
      <c r="R2438" t="str">
        <f t="shared" si="231"/>
        <v>animation</v>
      </c>
      <c r="S2438" s="9">
        <f t="shared" si="232"/>
        <v>42272.93949074074</v>
      </c>
      <c r="T2438" s="8">
        <f t="shared" si="233"/>
        <v>42313.981157407412</v>
      </c>
    </row>
    <row r="2439" spans="1:20" ht="43.2">
      <c r="A2439">
        <v>486</v>
      </c>
      <c r="B2439" s="3" t="s">
        <v>487</v>
      </c>
      <c r="C2439" s="3" t="s">
        <v>4596</v>
      </c>
      <c r="D2439">
        <v>550000</v>
      </c>
      <c r="E2439">
        <v>50</v>
      </c>
      <c r="F2439" t="s">
        <v>8221</v>
      </c>
      <c r="G2439" t="s">
        <v>8226</v>
      </c>
      <c r="H2439" t="s">
        <v>8248</v>
      </c>
      <c r="I2439">
        <v>1401662239</v>
      </c>
      <c r="J2439">
        <v>1399070239</v>
      </c>
      <c r="K2439" t="b">
        <v>0</v>
      </c>
      <c r="L2439">
        <v>1</v>
      </c>
      <c r="M2439" t="b">
        <v>0</v>
      </c>
      <c r="N2439" t="s">
        <v>8270</v>
      </c>
      <c r="O2439" s="6">
        <f t="shared" si="228"/>
        <v>0</v>
      </c>
      <c r="P2439">
        <f t="shared" si="229"/>
        <v>50</v>
      </c>
      <c r="Q2439" t="str">
        <f t="shared" si="230"/>
        <v>film &amp; video</v>
      </c>
      <c r="R2439" t="str">
        <f t="shared" si="231"/>
        <v>animation</v>
      </c>
      <c r="S2439" s="9">
        <f t="shared" si="232"/>
        <v>41761.94258101852</v>
      </c>
      <c r="T2439" s="8">
        <f t="shared" si="233"/>
        <v>41791.94258101852</v>
      </c>
    </row>
    <row r="2440" spans="1:20" ht="43.2">
      <c r="A2440">
        <v>487</v>
      </c>
      <c r="B2440" s="3" t="s">
        <v>488</v>
      </c>
      <c r="C2440" s="3" t="s">
        <v>4597</v>
      </c>
      <c r="D2440">
        <v>50000</v>
      </c>
      <c r="E2440">
        <v>0</v>
      </c>
      <c r="F2440" t="s">
        <v>8221</v>
      </c>
      <c r="G2440" t="s">
        <v>8229</v>
      </c>
      <c r="H2440" t="s">
        <v>8251</v>
      </c>
      <c r="I2440">
        <v>1482678994</v>
      </c>
      <c r="J2440">
        <v>1477491394</v>
      </c>
      <c r="K2440" t="b">
        <v>0</v>
      </c>
      <c r="L2440">
        <v>0</v>
      </c>
      <c r="M2440" t="b">
        <v>0</v>
      </c>
      <c r="N2440" t="s">
        <v>8270</v>
      </c>
      <c r="O2440" s="6">
        <f t="shared" si="228"/>
        <v>0</v>
      </c>
      <c r="P2440">
        <f t="shared" si="229"/>
        <v>0</v>
      </c>
      <c r="Q2440" t="str">
        <f t="shared" si="230"/>
        <v>film &amp; video</v>
      </c>
      <c r="R2440" t="str">
        <f t="shared" si="231"/>
        <v>animation</v>
      </c>
      <c r="S2440" s="9">
        <f t="shared" si="232"/>
        <v>42669.594837962963</v>
      </c>
      <c r="T2440" s="8">
        <f t="shared" si="233"/>
        <v>42729.636504629627</v>
      </c>
    </row>
    <row r="2441" spans="1:20" ht="43.2">
      <c r="A2441">
        <v>488</v>
      </c>
      <c r="B2441" s="3" t="s">
        <v>489</v>
      </c>
      <c r="C2441" s="3" t="s">
        <v>4598</v>
      </c>
      <c r="D2441">
        <v>12000</v>
      </c>
      <c r="E2441">
        <v>0</v>
      </c>
      <c r="F2441" t="s">
        <v>8221</v>
      </c>
      <c r="G2441" t="s">
        <v>8224</v>
      </c>
      <c r="H2441" t="s">
        <v>8246</v>
      </c>
      <c r="I2441">
        <v>1483924700</v>
      </c>
      <c r="J2441">
        <v>1481332700</v>
      </c>
      <c r="K2441" t="b">
        <v>0</v>
      </c>
      <c r="L2441">
        <v>0</v>
      </c>
      <c r="M2441" t="b">
        <v>0</v>
      </c>
      <c r="N2441" t="s">
        <v>8270</v>
      </c>
      <c r="O2441" s="6">
        <f t="shared" si="228"/>
        <v>0</v>
      </c>
      <c r="P2441">
        <f t="shared" si="229"/>
        <v>0</v>
      </c>
      <c r="Q2441" t="str">
        <f t="shared" si="230"/>
        <v>film &amp; video</v>
      </c>
      <c r="R2441" t="str">
        <f t="shared" si="231"/>
        <v>animation</v>
      </c>
      <c r="S2441" s="9">
        <f t="shared" si="232"/>
        <v>42714.054398148146</v>
      </c>
      <c r="T2441" s="8">
        <f t="shared" si="233"/>
        <v>42744.054398148146</v>
      </c>
    </row>
    <row r="2442" spans="1:20" ht="43.2">
      <c r="A2442">
        <v>489</v>
      </c>
      <c r="B2442" s="3" t="s">
        <v>490</v>
      </c>
      <c r="C2442" s="3" t="s">
        <v>4599</v>
      </c>
      <c r="D2442">
        <v>74997</v>
      </c>
      <c r="E2442">
        <v>215</v>
      </c>
      <c r="F2442" t="s">
        <v>8221</v>
      </c>
      <c r="G2442" t="s">
        <v>8224</v>
      </c>
      <c r="H2442" t="s">
        <v>8246</v>
      </c>
      <c r="I2442">
        <v>1325763180</v>
      </c>
      <c r="J2442">
        <v>1323084816</v>
      </c>
      <c r="K2442" t="b">
        <v>0</v>
      </c>
      <c r="L2442">
        <v>3</v>
      </c>
      <c r="M2442" t="b">
        <v>0</v>
      </c>
      <c r="N2442" t="s">
        <v>8270</v>
      </c>
      <c r="O2442" s="6">
        <f t="shared" si="228"/>
        <v>0</v>
      </c>
      <c r="P2442">
        <f t="shared" si="229"/>
        <v>71.67</v>
      </c>
      <c r="Q2442" t="str">
        <f t="shared" si="230"/>
        <v>film &amp; video</v>
      </c>
      <c r="R2442" t="str">
        <f t="shared" si="231"/>
        <v>animation</v>
      </c>
      <c r="S2442" s="9">
        <f t="shared" si="232"/>
        <v>40882.481666666667</v>
      </c>
      <c r="T2442" s="8">
        <f t="shared" si="233"/>
        <v>40913.481249999997</v>
      </c>
    </row>
    <row r="2443" spans="1:20" ht="28.8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8">
        <f t="shared" si="233"/>
        <v>42208.207638888889</v>
      </c>
    </row>
    <row r="2444" spans="1:20" ht="28.8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8">
        <f t="shared" si="233"/>
        <v>42082.625324074077</v>
      </c>
    </row>
    <row r="2445" spans="1:20" ht="43.2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2.0299999999999998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8">
        <f t="shared" si="233"/>
        <v>41866.625254629631</v>
      </c>
    </row>
    <row r="2446" spans="1:20" ht="43.2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1.0900000000000001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8">
        <f t="shared" si="233"/>
        <v>42515.754525462966</v>
      </c>
    </row>
    <row r="2447" spans="1:20" ht="57.6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8">
        <f t="shared" si="233"/>
        <v>42273.190057870372</v>
      </c>
    </row>
    <row r="2448" spans="1:20" ht="57.6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8">
        <f t="shared" si="233"/>
        <v>42700.64434027778</v>
      </c>
    </row>
    <row r="2449" spans="1:20" ht="57.6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4.2699999999999996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8">
        <f t="shared" si="233"/>
        <v>42686.166666666672</v>
      </c>
    </row>
    <row r="2450" spans="1:20" ht="43.2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8">
        <f t="shared" si="233"/>
        <v>42613.233333333337</v>
      </c>
    </row>
    <row r="2451" spans="1:20" ht="43.2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8">
        <f t="shared" si="233"/>
        <v>41973.184201388889</v>
      </c>
    </row>
    <row r="2452" spans="1:20" ht="43.2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8">
        <f t="shared" si="233"/>
        <v>41940.132638888885</v>
      </c>
    </row>
    <row r="2453" spans="1:20" ht="43.2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1.1499999999999999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8">
        <f t="shared" si="233"/>
        <v>42799.908449074079</v>
      </c>
    </row>
    <row r="2454" spans="1:20" ht="43.2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8">
        <f t="shared" si="233"/>
        <v>42367.958333333328</v>
      </c>
    </row>
    <row r="2455" spans="1:20" ht="43.2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8">
        <f t="shared" si="233"/>
        <v>42768.692233796297</v>
      </c>
    </row>
    <row r="2456" spans="1:20" ht="43.2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8">
        <f t="shared" si="233"/>
        <v>42805.201481481483</v>
      </c>
    </row>
    <row r="2457" spans="1:20" ht="43.2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8">
        <f t="shared" si="233"/>
        <v>42480.781828703708</v>
      </c>
    </row>
    <row r="2458" spans="1:20" ht="43.2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8">
        <f t="shared" si="233"/>
        <v>42791.961099537039</v>
      </c>
    </row>
    <row r="2459" spans="1:20" ht="43.2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8">
        <f t="shared" si="233"/>
        <v>42453.560833333337</v>
      </c>
    </row>
    <row r="2460" spans="1:20" ht="57.6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1.1000000000000001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8">
        <f t="shared" si="233"/>
        <v>42530.791666666672</v>
      </c>
    </row>
    <row r="2461" spans="1:20" ht="57.6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8">
        <f t="shared" si="233"/>
        <v>42452.595891203702</v>
      </c>
    </row>
    <row r="2462" spans="1:20" ht="43.2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8">
        <f t="shared" si="233"/>
        <v>42738.178472222222</v>
      </c>
    </row>
    <row r="2463" spans="1:20" ht="43.2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8">
        <f t="shared" si="233"/>
        <v>40817.125</v>
      </c>
    </row>
    <row r="2464" spans="1:20" ht="43.2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1.1100000000000001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8">
        <f t="shared" si="233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1.1599999999999999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8">
        <f t="shared" si="233"/>
        <v>41380.791666666664</v>
      </c>
    </row>
    <row r="2466" spans="1:20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1.1100000000000001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8">
        <f t="shared" si="233"/>
        <v>42277.811805555553</v>
      </c>
    </row>
    <row r="2467" spans="1:20" ht="28.8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8">
        <f t="shared" si="233"/>
        <v>41175.719305555554</v>
      </c>
    </row>
    <row r="2468" spans="1:20" ht="43.2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8">
        <f t="shared" si="233"/>
        <v>41403.102465277778</v>
      </c>
    </row>
    <row r="2469" spans="1:20" ht="43.2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8">
        <f t="shared" si="233"/>
        <v>41039.708333333336</v>
      </c>
    </row>
    <row r="2470" spans="1:20" ht="43.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8">
        <f t="shared" si="233"/>
        <v>41210.208333333336</v>
      </c>
    </row>
    <row r="2471" spans="1:20" ht="43.2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1.1399999999999999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8">
        <f t="shared" si="233"/>
        <v>40582.429733796293</v>
      </c>
    </row>
    <row r="2472" spans="1:20" ht="43.2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8">
        <f t="shared" si="233"/>
        <v>41053.07471064815</v>
      </c>
    </row>
    <row r="2473" spans="1:20" ht="57.6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8">
        <f t="shared" si="233"/>
        <v>40933.992962962962</v>
      </c>
    </row>
    <row r="2474" spans="1:20" ht="57.6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8">
        <f t="shared" si="233"/>
        <v>40425.043749999997</v>
      </c>
    </row>
    <row r="2475" spans="1:20" ht="43.2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8">
        <f t="shared" si="233"/>
        <v>41223.790150462963</v>
      </c>
    </row>
    <row r="2476" spans="1:20" ht="57.6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8">
        <f t="shared" si="233"/>
        <v>40462.011296296296</v>
      </c>
    </row>
    <row r="2477" spans="1:20" ht="28.8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8">
        <f t="shared" si="233"/>
        <v>40369.916666666664</v>
      </c>
    </row>
    <row r="2478" spans="1:20" ht="43.2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8">
        <f t="shared" si="233"/>
        <v>41946.370023148149</v>
      </c>
    </row>
    <row r="2479" spans="1:20" ht="28.8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8">
        <f t="shared" si="233"/>
        <v>41133.691493055558</v>
      </c>
    </row>
    <row r="2480" spans="1:20" ht="43.2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8">
        <f t="shared" si="233"/>
        <v>41287.950381944444</v>
      </c>
    </row>
    <row r="2481" spans="1:20" ht="28.8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8">
        <f t="shared" si="233"/>
        <v>41118.083333333336</v>
      </c>
    </row>
    <row r="2482" spans="1:20" ht="43.2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8">
        <f t="shared" si="233"/>
        <v>42287.936157407406</v>
      </c>
    </row>
    <row r="2483" spans="1:20" ht="43.2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1.1299999999999999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8">
        <f t="shared" si="233"/>
        <v>41029.645925925928</v>
      </c>
    </row>
    <row r="2484" spans="1:20" ht="43.2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8">
        <f t="shared" si="233"/>
        <v>40756.782210648147</v>
      </c>
    </row>
    <row r="2485" spans="1:20" ht="43.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1.1399999999999999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8">
        <f t="shared" si="233"/>
        <v>41030.708368055552</v>
      </c>
    </row>
    <row r="2486" spans="1:20" ht="57.6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8">
        <f t="shared" si="233"/>
        <v>40801.916701388887</v>
      </c>
    </row>
    <row r="2487" spans="1:20" ht="43.2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8">
        <f t="shared" si="233"/>
        <v>40828.998599537037</v>
      </c>
    </row>
    <row r="2488" spans="1:20" ht="43.2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8">
        <f t="shared" si="233"/>
        <v>41021.708055555559</v>
      </c>
    </row>
    <row r="2489" spans="1:20" ht="43.2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8">
        <f t="shared" si="233"/>
        <v>41056.083298611113</v>
      </c>
    </row>
    <row r="2490" spans="1:20" ht="57.6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ref="O2490:O2553" si="234">ROUND((E2490/D2490),2)</f>
        <v>1.07</v>
      </c>
      <c r="P2490">
        <f t="shared" ref="P2490:P2553" si="235">IF(L2490&gt;0,ROUND(E2490/L2490,2),0)</f>
        <v>49.25</v>
      </c>
      <c r="Q2490" t="str">
        <f t="shared" ref="Q2490:Q2553" si="236">LEFT(N2490, SEARCH("/",N2490,1)-1)</f>
        <v>music</v>
      </c>
      <c r="R2490" t="str">
        <f t="shared" ref="R2490:R2553" si="237">RIGHT(N2490,LEN(N2490)-SEARCH("/",N2490,1))</f>
        <v>indie rock</v>
      </c>
      <c r="S2490" s="9">
        <f t="shared" ref="S2490:S2553" si="238">(J2490/86400)+DATE(1970,1,1)</f>
        <v>40833.633194444446</v>
      </c>
      <c r="T2490" s="8">
        <f t="shared" ref="T2490:T2553" si="239">(I2490/86400)+DATE(1970,1,1)</f>
        <v>40863.674861111111</v>
      </c>
    </row>
    <row r="2491" spans="1:20" ht="43.2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1.34</v>
      </c>
      <c r="P2491">
        <f t="shared" si="235"/>
        <v>62.38</v>
      </c>
      <c r="Q2491" t="str">
        <f t="shared" si="236"/>
        <v>music</v>
      </c>
      <c r="R2491" t="str">
        <f t="shared" si="237"/>
        <v>indie rock</v>
      </c>
      <c r="S2491" s="9">
        <f t="shared" si="238"/>
        <v>41373.690266203703</v>
      </c>
      <c r="T2491" s="8">
        <f t="shared" si="239"/>
        <v>41403.690266203703</v>
      </c>
    </row>
    <row r="2492" spans="1:20" ht="43.2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1.21</v>
      </c>
      <c r="P2492">
        <f t="shared" si="235"/>
        <v>37.94</v>
      </c>
      <c r="Q2492" t="str">
        <f t="shared" si="236"/>
        <v>music</v>
      </c>
      <c r="R2492" t="str">
        <f t="shared" si="237"/>
        <v>indie rock</v>
      </c>
      <c r="S2492" s="9">
        <f t="shared" si="238"/>
        <v>41023.227731481486</v>
      </c>
      <c r="T2492" s="8">
        <f t="shared" si="239"/>
        <v>41083.227731481486</v>
      </c>
    </row>
    <row r="2493" spans="1:20" ht="43.2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1.03</v>
      </c>
      <c r="P2493">
        <f t="shared" si="235"/>
        <v>51.6</v>
      </c>
      <c r="Q2493" t="str">
        <f t="shared" si="236"/>
        <v>music</v>
      </c>
      <c r="R2493" t="str">
        <f t="shared" si="237"/>
        <v>indie rock</v>
      </c>
      <c r="S2493" s="9">
        <f t="shared" si="238"/>
        <v>40542.839282407411</v>
      </c>
      <c r="T2493" s="8">
        <f t="shared" si="239"/>
        <v>40559.077083333337</v>
      </c>
    </row>
    <row r="2494" spans="1:20" ht="28.8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1.25</v>
      </c>
      <c r="P2494">
        <f t="shared" si="235"/>
        <v>27.78</v>
      </c>
      <c r="Q2494" t="str">
        <f t="shared" si="236"/>
        <v>music</v>
      </c>
      <c r="R2494" t="str">
        <f t="shared" si="237"/>
        <v>indie rock</v>
      </c>
      <c r="S2494" s="9">
        <f t="shared" si="238"/>
        <v>41024.985972222225</v>
      </c>
      <c r="T2494" s="8">
        <f t="shared" si="239"/>
        <v>41076.415972222225</v>
      </c>
    </row>
    <row r="2495" spans="1:20" ht="43.2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1.29</v>
      </c>
      <c r="P2495">
        <f t="shared" si="235"/>
        <v>99.38</v>
      </c>
      <c r="Q2495" t="str">
        <f t="shared" si="236"/>
        <v>music</v>
      </c>
      <c r="R2495" t="str">
        <f t="shared" si="237"/>
        <v>indie rock</v>
      </c>
      <c r="S2495" s="9">
        <f t="shared" si="238"/>
        <v>41348.168287037035</v>
      </c>
      <c r="T2495" s="8">
        <f t="shared" si="239"/>
        <v>41393.168287037035</v>
      </c>
    </row>
    <row r="2496" spans="1:20" ht="43.2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1.01</v>
      </c>
      <c r="P2496">
        <f t="shared" si="235"/>
        <v>38.85</v>
      </c>
      <c r="Q2496" t="str">
        <f t="shared" si="236"/>
        <v>music</v>
      </c>
      <c r="R2496" t="str">
        <f t="shared" si="237"/>
        <v>indie rock</v>
      </c>
      <c r="S2496" s="9">
        <f t="shared" si="238"/>
        <v>41022.645185185189</v>
      </c>
      <c r="T2496" s="8">
        <f t="shared" si="239"/>
        <v>41052.645185185189</v>
      </c>
    </row>
    <row r="2497" spans="1:20" ht="43.2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1.28</v>
      </c>
      <c r="P2497">
        <f t="shared" si="235"/>
        <v>45.55</v>
      </c>
      <c r="Q2497" t="str">
        <f t="shared" si="236"/>
        <v>music</v>
      </c>
      <c r="R2497" t="str">
        <f t="shared" si="237"/>
        <v>indie rock</v>
      </c>
      <c r="S2497" s="9">
        <f t="shared" si="238"/>
        <v>41036.946469907409</v>
      </c>
      <c r="T2497" s="8">
        <f t="shared" si="239"/>
        <v>41066.946469907409</v>
      </c>
    </row>
    <row r="2498" spans="1:20" ht="28.8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</v>
      </c>
      <c r="P2498">
        <f t="shared" si="235"/>
        <v>600</v>
      </c>
      <c r="Q2498" t="str">
        <f t="shared" si="236"/>
        <v>music</v>
      </c>
      <c r="R2498" t="str">
        <f t="shared" si="237"/>
        <v>indie rock</v>
      </c>
      <c r="S2498" s="9">
        <f t="shared" si="238"/>
        <v>41327.996435185181</v>
      </c>
      <c r="T2498" s="8">
        <f t="shared" si="239"/>
        <v>41362.954768518517</v>
      </c>
    </row>
    <row r="2499" spans="1:20" ht="43.2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1.1299999999999999</v>
      </c>
      <c r="P2499">
        <f t="shared" si="235"/>
        <v>80.55</v>
      </c>
      <c r="Q2499" t="str">
        <f t="shared" si="236"/>
        <v>music</v>
      </c>
      <c r="R2499" t="str">
        <f t="shared" si="237"/>
        <v>indie rock</v>
      </c>
      <c r="S2499" s="9">
        <f t="shared" si="238"/>
        <v>40730.878912037035</v>
      </c>
      <c r="T2499" s="8">
        <f t="shared" si="239"/>
        <v>40760.878912037035</v>
      </c>
    </row>
    <row r="2500" spans="1:20" ht="43.2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8">
        <f t="shared" si="239"/>
        <v>42031.967442129629</v>
      </c>
    </row>
    <row r="2501" spans="1:20" ht="43.2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2.0299999999999998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8">
        <f t="shared" si="239"/>
        <v>41274.75</v>
      </c>
    </row>
    <row r="2502" spans="1:20" ht="43.2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1.1299999999999999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8">
        <f t="shared" si="239"/>
        <v>41083.772858796292</v>
      </c>
    </row>
    <row r="2503" spans="1:20">
      <c r="A2503">
        <v>490</v>
      </c>
      <c r="B2503" s="3" t="s">
        <v>491</v>
      </c>
      <c r="C2503" s="3" t="s">
        <v>4600</v>
      </c>
      <c r="D2503">
        <v>1000</v>
      </c>
      <c r="E2503">
        <v>0</v>
      </c>
      <c r="F2503" t="s">
        <v>8221</v>
      </c>
      <c r="G2503" t="s">
        <v>8224</v>
      </c>
      <c r="H2503" t="s">
        <v>8246</v>
      </c>
      <c r="I2503">
        <v>1345677285</v>
      </c>
      <c r="J2503">
        <v>1343085285</v>
      </c>
      <c r="K2503" t="b">
        <v>0</v>
      </c>
      <c r="L2503">
        <v>0</v>
      </c>
      <c r="M2503" t="b">
        <v>0</v>
      </c>
      <c r="N2503" t="s">
        <v>8270</v>
      </c>
      <c r="O2503" s="6">
        <f t="shared" si="234"/>
        <v>0</v>
      </c>
      <c r="P2503">
        <f t="shared" si="235"/>
        <v>0</v>
      </c>
      <c r="Q2503" t="str">
        <f t="shared" si="236"/>
        <v>film &amp; video</v>
      </c>
      <c r="R2503" t="str">
        <f t="shared" si="237"/>
        <v>animation</v>
      </c>
      <c r="S2503" s="9">
        <f t="shared" si="238"/>
        <v>41113.968576388885</v>
      </c>
      <c r="T2503" s="8">
        <f t="shared" si="239"/>
        <v>41143.968576388885</v>
      </c>
    </row>
    <row r="2504" spans="1:20" ht="43.2">
      <c r="A2504">
        <v>491</v>
      </c>
      <c r="B2504" s="3" t="s">
        <v>492</v>
      </c>
      <c r="C2504" s="3" t="s">
        <v>4601</v>
      </c>
      <c r="D2504">
        <v>10000</v>
      </c>
      <c r="E2504">
        <v>0</v>
      </c>
      <c r="F2504" t="s">
        <v>8221</v>
      </c>
      <c r="G2504" t="s">
        <v>8224</v>
      </c>
      <c r="H2504" t="s">
        <v>8246</v>
      </c>
      <c r="I2504">
        <v>1453937699</v>
      </c>
      <c r="J2504">
        <v>1451345699</v>
      </c>
      <c r="K2504" t="b">
        <v>0</v>
      </c>
      <c r="L2504">
        <v>0</v>
      </c>
      <c r="M2504" t="b">
        <v>0</v>
      </c>
      <c r="N2504" t="s">
        <v>8270</v>
      </c>
      <c r="O2504" s="6">
        <f t="shared" si="234"/>
        <v>0</v>
      </c>
      <c r="P2504">
        <f t="shared" si="235"/>
        <v>0</v>
      </c>
      <c r="Q2504" t="str">
        <f t="shared" si="236"/>
        <v>film &amp; video</v>
      </c>
      <c r="R2504" t="str">
        <f t="shared" si="237"/>
        <v>animation</v>
      </c>
      <c r="S2504" s="9">
        <f t="shared" si="238"/>
        <v>42366.982627314814</v>
      </c>
      <c r="T2504" s="8">
        <f t="shared" si="239"/>
        <v>42396.982627314814</v>
      </c>
    </row>
    <row r="2505" spans="1:20" ht="43.2">
      <c r="A2505">
        <v>492</v>
      </c>
      <c r="B2505" s="3" t="s">
        <v>493</v>
      </c>
      <c r="C2505" s="3" t="s">
        <v>4602</v>
      </c>
      <c r="D2505">
        <v>10000000</v>
      </c>
      <c r="E2505">
        <v>0</v>
      </c>
      <c r="F2505" t="s">
        <v>8221</v>
      </c>
      <c r="G2505" t="s">
        <v>8235</v>
      </c>
      <c r="H2505" t="s">
        <v>8255</v>
      </c>
      <c r="I2505">
        <v>1476319830</v>
      </c>
      <c r="J2505">
        <v>1471135830</v>
      </c>
      <c r="K2505" t="b">
        <v>0</v>
      </c>
      <c r="L2505">
        <v>0</v>
      </c>
      <c r="M2505" t="b">
        <v>0</v>
      </c>
      <c r="N2505" t="s">
        <v>8270</v>
      </c>
      <c r="O2505" s="6">
        <f t="shared" si="234"/>
        <v>0</v>
      </c>
      <c r="P2505">
        <f t="shared" si="235"/>
        <v>0</v>
      </c>
      <c r="Q2505" t="str">
        <f t="shared" si="236"/>
        <v>film &amp; video</v>
      </c>
      <c r="R2505" t="str">
        <f t="shared" si="237"/>
        <v>animation</v>
      </c>
      <c r="S2505" s="9">
        <f t="shared" si="238"/>
        <v>42596.03506944445</v>
      </c>
      <c r="T2505" s="8">
        <f t="shared" si="239"/>
        <v>42656.03506944445</v>
      </c>
    </row>
    <row r="2506" spans="1:20" ht="43.2">
      <c r="A2506">
        <v>493</v>
      </c>
      <c r="B2506" s="3" t="s">
        <v>494</v>
      </c>
      <c r="C2506" s="3" t="s">
        <v>4603</v>
      </c>
      <c r="D2506">
        <v>30000</v>
      </c>
      <c r="E2506">
        <v>0</v>
      </c>
      <c r="F2506" t="s">
        <v>8221</v>
      </c>
      <c r="G2506" t="s">
        <v>8225</v>
      </c>
      <c r="H2506" t="s">
        <v>8247</v>
      </c>
      <c r="I2506">
        <v>1432142738</v>
      </c>
      <c r="J2506">
        <v>1429550738</v>
      </c>
      <c r="K2506" t="b">
        <v>0</v>
      </c>
      <c r="L2506">
        <v>0</v>
      </c>
      <c r="M2506" t="b">
        <v>0</v>
      </c>
      <c r="N2506" t="s">
        <v>8270</v>
      </c>
      <c r="O2506" s="6">
        <f t="shared" si="234"/>
        <v>0</v>
      </c>
      <c r="P2506">
        <f t="shared" si="235"/>
        <v>0</v>
      </c>
      <c r="Q2506" t="str">
        <f t="shared" si="236"/>
        <v>film &amp; video</v>
      </c>
      <c r="R2506" t="str">
        <f t="shared" si="237"/>
        <v>animation</v>
      </c>
      <c r="S2506" s="9">
        <f t="shared" si="238"/>
        <v>42114.726134259261</v>
      </c>
      <c r="T2506" s="8">
        <f t="shared" si="239"/>
        <v>42144.726134259261</v>
      </c>
    </row>
    <row r="2507" spans="1:20" ht="43.2">
      <c r="A2507">
        <v>494</v>
      </c>
      <c r="B2507" s="3" t="s">
        <v>495</v>
      </c>
      <c r="C2507" s="3" t="s">
        <v>4604</v>
      </c>
      <c r="D2507">
        <v>20000</v>
      </c>
      <c r="E2507">
        <v>31</v>
      </c>
      <c r="F2507" t="s">
        <v>8221</v>
      </c>
      <c r="G2507" t="s">
        <v>8224</v>
      </c>
      <c r="H2507" t="s">
        <v>8246</v>
      </c>
      <c r="I2507">
        <v>1404356400</v>
      </c>
      <c r="J2507">
        <v>1402343765</v>
      </c>
      <c r="K2507" t="b">
        <v>0</v>
      </c>
      <c r="L2507">
        <v>3</v>
      </c>
      <c r="M2507" t="b">
        <v>0</v>
      </c>
      <c r="N2507" t="s">
        <v>8270</v>
      </c>
      <c r="O2507" s="6">
        <f t="shared" si="234"/>
        <v>0</v>
      </c>
      <c r="P2507">
        <f t="shared" si="235"/>
        <v>10.33</v>
      </c>
      <c r="Q2507" t="str">
        <f t="shared" si="236"/>
        <v>film &amp; video</v>
      </c>
      <c r="R2507" t="str">
        <f t="shared" si="237"/>
        <v>animation</v>
      </c>
      <c r="S2507" s="9">
        <f t="shared" si="238"/>
        <v>41799.830613425926</v>
      </c>
      <c r="T2507" s="8">
        <f t="shared" si="239"/>
        <v>41823.125</v>
      </c>
    </row>
    <row r="2508" spans="1:20" ht="43.2">
      <c r="A2508">
        <v>495</v>
      </c>
      <c r="B2508" s="3" t="s">
        <v>496</v>
      </c>
      <c r="C2508" s="3" t="s">
        <v>4605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1437076305</v>
      </c>
      <c r="J2508">
        <v>1434484305</v>
      </c>
      <c r="K2508" t="b">
        <v>0</v>
      </c>
      <c r="L2508">
        <v>0</v>
      </c>
      <c r="M2508" t="b">
        <v>0</v>
      </c>
      <c r="N2508" t="s">
        <v>8270</v>
      </c>
      <c r="O2508" s="6">
        <f t="shared" si="234"/>
        <v>0</v>
      </c>
      <c r="P2508">
        <f t="shared" si="235"/>
        <v>0</v>
      </c>
      <c r="Q2508" t="str">
        <f t="shared" si="236"/>
        <v>film &amp; video</v>
      </c>
      <c r="R2508" t="str">
        <f t="shared" si="237"/>
        <v>animation</v>
      </c>
      <c r="S2508" s="9">
        <f t="shared" si="238"/>
        <v>42171.827604166669</v>
      </c>
      <c r="T2508" s="8">
        <f t="shared" si="239"/>
        <v>42201.827604166669</v>
      </c>
    </row>
    <row r="2509" spans="1:20" ht="28.8">
      <c r="A2509">
        <v>496</v>
      </c>
      <c r="B2509" s="3" t="s">
        <v>497</v>
      </c>
      <c r="C2509" s="3" t="s">
        <v>4606</v>
      </c>
      <c r="D2509">
        <v>60000</v>
      </c>
      <c r="E2509">
        <v>1</v>
      </c>
      <c r="F2509" t="s">
        <v>8221</v>
      </c>
      <c r="G2509" t="s">
        <v>8224</v>
      </c>
      <c r="H2509" t="s">
        <v>8246</v>
      </c>
      <c r="I2509">
        <v>1392070874</v>
      </c>
      <c r="J2509">
        <v>1386886874</v>
      </c>
      <c r="K2509" t="b">
        <v>0</v>
      </c>
      <c r="L2509">
        <v>1</v>
      </c>
      <c r="M2509" t="b">
        <v>0</v>
      </c>
      <c r="N2509" t="s">
        <v>8270</v>
      </c>
      <c r="O2509" s="6">
        <f t="shared" si="234"/>
        <v>0</v>
      </c>
      <c r="P2509">
        <f t="shared" si="235"/>
        <v>1</v>
      </c>
      <c r="Q2509" t="str">
        <f t="shared" si="236"/>
        <v>film &amp; video</v>
      </c>
      <c r="R2509" t="str">
        <f t="shared" si="237"/>
        <v>animation</v>
      </c>
      <c r="S2509" s="9">
        <f t="shared" si="238"/>
        <v>41620.93141203704</v>
      </c>
      <c r="T2509" s="8">
        <f t="shared" si="239"/>
        <v>41680.93141203704</v>
      </c>
    </row>
    <row r="2510" spans="1:20" ht="43.2">
      <c r="A2510">
        <v>501</v>
      </c>
      <c r="B2510" s="3" t="s">
        <v>502</v>
      </c>
      <c r="C2510" s="3" t="s">
        <v>4611</v>
      </c>
      <c r="D2510">
        <v>10000</v>
      </c>
      <c r="E2510">
        <v>0</v>
      </c>
      <c r="F2510" t="s">
        <v>8221</v>
      </c>
      <c r="G2510" t="s">
        <v>8224</v>
      </c>
      <c r="H2510" t="s">
        <v>8246</v>
      </c>
      <c r="I2510">
        <v>1310189851</v>
      </c>
      <c r="J2510">
        <v>1307597851</v>
      </c>
      <c r="K2510" t="b">
        <v>0</v>
      </c>
      <c r="L2510">
        <v>0</v>
      </c>
      <c r="M2510" t="b">
        <v>0</v>
      </c>
      <c r="N2510" t="s">
        <v>8270</v>
      </c>
      <c r="O2510" s="6">
        <f t="shared" si="234"/>
        <v>0</v>
      </c>
      <c r="P2510">
        <f t="shared" si="235"/>
        <v>0</v>
      </c>
      <c r="Q2510" t="str">
        <f t="shared" si="236"/>
        <v>film &amp; video</v>
      </c>
      <c r="R2510" t="str">
        <f t="shared" si="237"/>
        <v>animation</v>
      </c>
      <c r="S2510" s="9">
        <f t="shared" si="238"/>
        <v>40703.234386574077</v>
      </c>
      <c r="T2510" s="8">
        <f t="shared" si="239"/>
        <v>40733.234386574077</v>
      </c>
    </row>
    <row r="2511" spans="1:20" ht="43.2">
      <c r="A2511">
        <v>505</v>
      </c>
      <c r="B2511" s="3" t="s">
        <v>506</v>
      </c>
      <c r="C2511" s="3" t="s">
        <v>4615</v>
      </c>
      <c r="D2511">
        <v>12000</v>
      </c>
      <c r="E2511">
        <v>52</v>
      </c>
      <c r="F2511" t="s">
        <v>8221</v>
      </c>
      <c r="G2511" t="s">
        <v>8224</v>
      </c>
      <c r="H2511" t="s">
        <v>8246</v>
      </c>
      <c r="I2511">
        <v>1451010086</v>
      </c>
      <c r="J2511">
        <v>1447122086</v>
      </c>
      <c r="K2511" t="b">
        <v>0</v>
      </c>
      <c r="L2511">
        <v>14</v>
      </c>
      <c r="M2511" t="b">
        <v>0</v>
      </c>
      <c r="N2511" t="s">
        <v>8270</v>
      </c>
      <c r="O2511" s="6">
        <f t="shared" si="234"/>
        <v>0</v>
      </c>
      <c r="P2511">
        <f t="shared" si="235"/>
        <v>3.71</v>
      </c>
      <c r="Q2511" t="str">
        <f t="shared" si="236"/>
        <v>film &amp; video</v>
      </c>
      <c r="R2511" t="str">
        <f t="shared" si="237"/>
        <v>animation</v>
      </c>
      <c r="S2511" s="9">
        <f t="shared" si="238"/>
        <v>42318.098217592589</v>
      </c>
      <c r="T2511" s="8">
        <f t="shared" si="239"/>
        <v>42363.098217592589</v>
      </c>
    </row>
    <row r="2512" spans="1:20" ht="43.2">
      <c r="A2512">
        <v>506</v>
      </c>
      <c r="B2512" s="3" t="s">
        <v>507</v>
      </c>
      <c r="C2512" s="3" t="s">
        <v>4616</v>
      </c>
      <c r="D2512">
        <v>200000</v>
      </c>
      <c r="E2512">
        <v>250</v>
      </c>
      <c r="F2512" t="s">
        <v>8221</v>
      </c>
      <c r="G2512" t="s">
        <v>8224</v>
      </c>
      <c r="H2512" t="s">
        <v>8246</v>
      </c>
      <c r="I2512">
        <v>1376140520</v>
      </c>
      <c r="J2512">
        <v>1373548520</v>
      </c>
      <c r="K2512" t="b">
        <v>0</v>
      </c>
      <c r="L2512">
        <v>1</v>
      </c>
      <c r="M2512" t="b">
        <v>0</v>
      </c>
      <c r="N2512" t="s">
        <v>8270</v>
      </c>
      <c r="O2512" s="6">
        <f t="shared" si="234"/>
        <v>0</v>
      </c>
      <c r="P2512">
        <f t="shared" si="235"/>
        <v>250</v>
      </c>
      <c r="Q2512" t="str">
        <f t="shared" si="236"/>
        <v>film &amp; video</v>
      </c>
      <c r="R2512" t="str">
        <f t="shared" si="237"/>
        <v>animation</v>
      </c>
      <c r="S2512" s="9">
        <f t="shared" si="238"/>
        <v>41466.552314814813</v>
      </c>
      <c r="T2512" s="8">
        <f t="shared" si="239"/>
        <v>41496.552314814813</v>
      </c>
    </row>
    <row r="2513" spans="1:20" ht="43.2">
      <c r="A2513">
        <v>509</v>
      </c>
      <c r="B2513" s="3" t="s">
        <v>510</v>
      </c>
      <c r="C2513" s="3" t="s">
        <v>4619</v>
      </c>
      <c r="D2513">
        <v>5000</v>
      </c>
      <c r="E2513">
        <v>10</v>
      </c>
      <c r="F2513" t="s">
        <v>8221</v>
      </c>
      <c r="G2513" t="s">
        <v>8225</v>
      </c>
      <c r="H2513" t="s">
        <v>8247</v>
      </c>
      <c r="I2513">
        <v>1435504170</v>
      </c>
      <c r="J2513">
        <v>1432912170</v>
      </c>
      <c r="K2513" t="b">
        <v>0</v>
      </c>
      <c r="L2513">
        <v>1</v>
      </c>
      <c r="M2513" t="b">
        <v>0</v>
      </c>
      <c r="N2513" t="s">
        <v>8270</v>
      </c>
      <c r="O2513" s="6">
        <f t="shared" si="234"/>
        <v>0</v>
      </c>
      <c r="P2513">
        <f t="shared" si="235"/>
        <v>10</v>
      </c>
      <c r="Q2513" t="str">
        <f t="shared" si="236"/>
        <v>film &amp; video</v>
      </c>
      <c r="R2513" t="str">
        <f t="shared" si="237"/>
        <v>animation</v>
      </c>
      <c r="S2513" s="9">
        <f t="shared" si="238"/>
        <v>42153.631597222222</v>
      </c>
      <c r="T2513" s="8">
        <f t="shared" si="239"/>
        <v>42183.631597222222</v>
      </c>
    </row>
    <row r="2514" spans="1:20" ht="43.2">
      <c r="A2514">
        <v>510</v>
      </c>
      <c r="B2514" s="3" t="s">
        <v>511</v>
      </c>
      <c r="C2514" s="3" t="s">
        <v>4620</v>
      </c>
      <c r="D2514">
        <v>14000</v>
      </c>
      <c r="E2514">
        <v>0</v>
      </c>
      <c r="F2514" t="s">
        <v>8221</v>
      </c>
      <c r="G2514" t="s">
        <v>8224</v>
      </c>
      <c r="H2514" t="s">
        <v>8246</v>
      </c>
      <c r="I2514">
        <v>1456805639</v>
      </c>
      <c r="J2514">
        <v>1454213639</v>
      </c>
      <c r="K2514" t="b">
        <v>0</v>
      </c>
      <c r="L2514">
        <v>0</v>
      </c>
      <c r="M2514" t="b">
        <v>0</v>
      </c>
      <c r="N2514" t="s">
        <v>8270</v>
      </c>
      <c r="O2514" s="6">
        <f t="shared" si="234"/>
        <v>0</v>
      </c>
      <c r="P2514">
        <f t="shared" si="235"/>
        <v>0</v>
      </c>
      <c r="Q2514" t="str">
        <f t="shared" si="236"/>
        <v>film &amp; video</v>
      </c>
      <c r="R2514" t="str">
        <f t="shared" si="237"/>
        <v>animation</v>
      </c>
      <c r="S2514" s="9">
        <f t="shared" si="238"/>
        <v>42400.176377314812</v>
      </c>
      <c r="T2514" s="8">
        <f t="shared" si="239"/>
        <v>42430.176377314812</v>
      </c>
    </row>
    <row r="2515" spans="1:20" ht="43.2">
      <c r="A2515">
        <v>512</v>
      </c>
      <c r="B2515" s="3" t="s">
        <v>513</v>
      </c>
      <c r="C2515" s="3" t="s">
        <v>4622</v>
      </c>
      <c r="D2515">
        <v>8000</v>
      </c>
      <c r="E2515">
        <v>11</v>
      </c>
      <c r="F2515" t="s">
        <v>8221</v>
      </c>
      <c r="G2515" t="s">
        <v>8224</v>
      </c>
      <c r="H2515" t="s">
        <v>8246</v>
      </c>
      <c r="I2515">
        <v>1479667727</v>
      </c>
      <c r="J2515">
        <v>1475776127</v>
      </c>
      <c r="K2515" t="b">
        <v>0</v>
      </c>
      <c r="L2515">
        <v>2</v>
      </c>
      <c r="M2515" t="b">
        <v>0</v>
      </c>
      <c r="N2515" t="s">
        <v>8270</v>
      </c>
      <c r="O2515" s="6">
        <f t="shared" si="234"/>
        <v>0</v>
      </c>
      <c r="P2515">
        <f t="shared" si="235"/>
        <v>5.5</v>
      </c>
      <c r="Q2515" t="str">
        <f t="shared" si="236"/>
        <v>film &amp; video</v>
      </c>
      <c r="R2515" t="str">
        <f t="shared" si="237"/>
        <v>animation</v>
      </c>
      <c r="S2515" s="9">
        <f t="shared" si="238"/>
        <v>42649.742210648154</v>
      </c>
      <c r="T2515" s="8">
        <f t="shared" si="239"/>
        <v>42694.783877314811</v>
      </c>
    </row>
    <row r="2516" spans="1:20" ht="28.8">
      <c r="A2516">
        <v>516</v>
      </c>
      <c r="B2516" s="3" t="s">
        <v>517</v>
      </c>
      <c r="C2516" s="3" t="s">
        <v>4626</v>
      </c>
      <c r="D2516">
        <v>5000</v>
      </c>
      <c r="E2516">
        <v>0</v>
      </c>
      <c r="F2516" t="s">
        <v>8221</v>
      </c>
      <c r="G2516" t="s">
        <v>8225</v>
      </c>
      <c r="H2516" t="s">
        <v>8247</v>
      </c>
      <c r="I2516">
        <v>1432752080</v>
      </c>
      <c r="J2516">
        <v>1427568080</v>
      </c>
      <c r="K2516" t="b">
        <v>0</v>
      </c>
      <c r="L2516">
        <v>0</v>
      </c>
      <c r="M2516" t="b">
        <v>0</v>
      </c>
      <c r="N2516" t="s">
        <v>8270</v>
      </c>
      <c r="O2516" s="6">
        <f t="shared" si="234"/>
        <v>0</v>
      </c>
      <c r="P2516">
        <f t="shared" si="235"/>
        <v>0</v>
      </c>
      <c r="Q2516" t="str">
        <f t="shared" si="236"/>
        <v>film &amp; video</v>
      </c>
      <c r="R2516" t="str">
        <f t="shared" si="237"/>
        <v>animation</v>
      </c>
      <c r="S2516" s="9">
        <f t="shared" si="238"/>
        <v>42091.778703703705</v>
      </c>
      <c r="T2516" s="8">
        <f t="shared" si="239"/>
        <v>42151.778703703705</v>
      </c>
    </row>
    <row r="2517" spans="1:20" ht="43.2">
      <c r="A2517">
        <v>518</v>
      </c>
      <c r="B2517" s="3" t="s">
        <v>519</v>
      </c>
      <c r="C2517" s="3" t="s">
        <v>4628</v>
      </c>
      <c r="D2517">
        <v>7175</v>
      </c>
      <c r="E2517">
        <v>0</v>
      </c>
      <c r="F2517" t="s">
        <v>8221</v>
      </c>
      <c r="G2517" t="s">
        <v>8224</v>
      </c>
      <c r="H2517" t="s">
        <v>8246</v>
      </c>
      <c r="I2517">
        <v>1441550760</v>
      </c>
      <c r="J2517">
        <v>1438958824</v>
      </c>
      <c r="K2517" t="b">
        <v>0</v>
      </c>
      <c r="L2517">
        <v>0</v>
      </c>
      <c r="M2517" t="b">
        <v>0</v>
      </c>
      <c r="N2517" t="s">
        <v>8270</v>
      </c>
      <c r="O2517" s="6">
        <f t="shared" si="234"/>
        <v>0</v>
      </c>
      <c r="P2517">
        <f t="shared" si="235"/>
        <v>0</v>
      </c>
      <c r="Q2517" t="str">
        <f t="shared" si="236"/>
        <v>film &amp; video</v>
      </c>
      <c r="R2517" t="str">
        <f t="shared" si="237"/>
        <v>animation</v>
      </c>
      <c r="S2517" s="9">
        <f t="shared" si="238"/>
        <v>42223.616018518514</v>
      </c>
      <c r="T2517" s="8">
        <f t="shared" si="239"/>
        <v>42253.615277777775</v>
      </c>
    </row>
    <row r="2518" spans="1:20" ht="57.6">
      <c r="A2518">
        <v>540</v>
      </c>
      <c r="B2518" s="3" t="s">
        <v>541</v>
      </c>
      <c r="C2518" s="3" t="s">
        <v>4650</v>
      </c>
      <c r="D2518">
        <v>15000</v>
      </c>
      <c r="E2518">
        <v>1</v>
      </c>
      <c r="F2518" t="s">
        <v>8221</v>
      </c>
      <c r="G2518" t="s">
        <v>8224</v>
      </c>
      <c r="H2518" t="s">
        <v>8246</v>
      </c>
      <c r="I2518">
        <v>1423078606</v>
      </c>
      <c r="J2518">
        <v>1420486606</v>
      </c>
      <c r="K2518" t="b">
        <v>0</v>
      </c>
      <c r="L2518">
        <v>1</v>
      </c>
      <c r="M2518" t="b">
        <v>0</v>
      </c>
      <c r="N2518" t="s">
        <v>8272</v>
      </c>
      <c r="O2518" s="6">
        <f t="shared" si="234"/>
        <v>0</v>
      </c>
      <c r="P2518">
        <f t="shared" si="235"/>
        <v>1</v>
      </c>
      <c r="Q2518" t="str">
        <f t="shared" si="236"/>
        <v>technology</v>
      </c>
      <c r="R2518" t="str">
        <f t="shared" si="237"/>
        <v>web</v>
      </c>
      <c r="S2518" s="9">
        <f t="shared" si="238"/>
        <v>42009.817199074074</v>
      </c>
      <c r="T2518" s="8">
        <f t="shared" si="239"/>
        <v>42039.817199074074</v>
      </c>
    </row>
    <row r="2519" spans="1:20" ht="43.2">
      <c r="A2519">
        <v>542</v>
      </c>
      <c r="B2519" s="3" t="s">
        <v>543</v>
      </c>
      <c r="C2519" s="3" t="s">
        <v>4652</v>
      </c>
      <c r="D2519">
        <v>250000</v>
      </c>
      <c r="E2519">
        <v>1</v>
      </c>
      <c r="F2519" t="s">
        <v>8221</v>
      </c>
      <c r="G2519" t="s">
        <v>8224</v>
      </c>
      <c r="H2519" t="s">
        <v>8246</v>
      </c>
      <c r="I2519">
        <v>1462293716</v>
      </c>
      <c r="J2519">
        <v>1457113316</v>
      </c>
      <c r="K2519" t="b">
        <v>0</v>
      </c>
      <c r="L2519">
        <v>1</v>
      </c>
      <c r="M2519" t="b">
        <v>0</v>
      </c>
      <c r="N2519" t="s">
        <v>8272</v>
      </c>
      <c r="O2519" s="6">
        <f t="shared" si="234"/>
        <v>0</v>
      </c>
      <c r="P2519">
        <f t="shared" si="235"/>
        <v>1</v>
      </c>
      <c r="Q2519" t="str">
        <f t="shared" si="236"/>
        <v>technology</v>
      </c>
      <c r="R2519" t="str">
        <f t="shared" si="237"/>
        <v>web</v>
      </c>
      <c r="S2519" s="9">
        <f t="shared" si="238"/>
        <v>42433.737453703703</v>
      </c>
      <c r="T2519" s="8">
        <f t="shared" si="239"/>
        <v>42493.695787037039</v>
      </c>
    </row>
    <row r="2520" spans="1:20" ht="43.2">
      <c r="A2520">
        <v>543</v>
      </c>
      <c r="B2520" s="3" t="s">
        <v>544</v>
      </c>
      <c r="C2520" s="3" t="s">
        <v>4653</v>
      </c>
      <c r="D2520">
        <v>22000</v>
      </c>
      <c r="E2520">
        <v>70</v>
      </c>
      <c r="F2520" t="s">
        <v>8221</v>
      </c>
      <c r="G2520" t="s">
        <v>8226</v>
      </c>
      <c r="H2520" t="s">
        <v>8248</v>
      </c>
      <c r="I2520">
        <v>1414807962</v>
      </c>
      <c r="J2520">
        <v>1412215962</v>
      </c>
      <c r="K2520" t="b">
        <v>0</v>
      </c>
      <c r="L2520">
        <v>2</v>
      </c>
      <c r="M2520" t="b">
        <v>0</v>
      </c>
      <c r="N2520" t="s">
        <v>8272</v>
      </c>
      <c r="O2520" s="6">
        <f t="shared" si="234"/>
        <v>0</v>
      </c>
      <c r="P2520">
        <f t="shared" si="235"/>
        <v>35</v>
      </c>
      <c r="Q2520" t="str">
        <f t="shared" si="236"/>
        <v>technology</v>
      </c>
      <c r="R2520" t="str">
        <f t="shared" si="237"/>
        <v>web</v>
      </c>
      <c r="S2520" s="9">
        <f t="shared" si="238"/>
        <v>41914.092152777775</v>
      </c>
      <c r="T2520" s="8">
        <f t="shared" si="239"/>
        <v>41944.092152777775</v>
      </c>
    </row>
    <row r="2521" spans="1:20" ht="43.2">
      <c r="A2521">
        <v>546</v>
      </c>
      <c r="B2521" s="3" t="s">
        <v>547</v>
      </c>
      <c r="C2521" s="3" t="s">
        <v>4656</v>
      </c>
      <c r="D2521">
        <v>60000</v>
      </c>
      <c r="E2521">
        <v>52</v>
      </c>
      <c r="F2521" t="s">
        <v>8221</v>
      </c>
      <c r="G2521" t="s">
        <v>8224</v>
      </c>
      <c r="H2521" t="s">
        <v>8246</v>
      </c>
      <c r="I2521">
        <v>1445097715</v>
      </c>
      <c r="J2521">
        <v>1441209715</v>
      </c>
      <c r="K2521" t="b">
        <v>0</v>
      </c>
      <c r="L2521">
        <v>2</v>
      </c>
      <c r="M2521" t="b">
        <v>0</v>
      </c>
      <c r="N2521" t="s">
        <v>8272</v>
      </c>
      <c r="O2521" s="6">
        <f t="shared" si="234"/>
        <v>0</v>
      </c>
      <c r="P2521">
        <f t="shared" si="235"/>
        <v>26</v>
      </c>
      <c r="Q2521" t="str">
        <f t="shared" si="236"/>
        <v>technology</v>
      </c>
      <c r="R2521" t="str">
        <f t="shared" si="237"/>
        <v>web</v>
      </c>
      <c r="S2521" s="9">
        <f t="shared" si="238"/>
        <v>42249.667997685188</v>
      </c>
      <c r="T2521" s="8">
        <f t="shared" si="239"/>
        <v>42294.667997685188</v>
      </c>
    </row>
    <row r="2522" spans="1:20" ht="57.6">
      <c r="A2522">
        <v>547</v>
      </c>
      <c r="B2522" s="3" t="s">
        <v>548</v>
      </c>
      <c r="C2522" s="3" t="s">
        <v>4657</v>
      </c>
      <c r="D2522">
        <v>7500</v>
      </c>
      <c r="E2522">
        <v>0</v>
      </c>
      <c r="F2522" t="s">
        <v>8221</v>
      </c>
      <c r="G2522" t="s">
        <v>8225</v>
      </c>
      <c r="H2522" t="s">
        <v>8247</v>
      </c>
      <c r="I2522">
        <v>1455122564</v>
      </c>
      <c r="J2522">
        <v>1452530564</v>
      </c>
      <c r="K2522" t="b">
        <v>0</v>
      </c>
      <c r="L2522">
        <v>0</v>
      </c>
      <c r="M2522" t="b">
        <v>0</v>
      </c>
      <c r="N2522" t="s">
        <v>8272</v>
      </c>
      <c r="O2522" s="6">
        <f t="shared" si="234"/>
        <v>0</v>
      </c>
      <c r="P2522">
        <f t="shared" si="235"/>
        <v>0</v>
      </c>
      <c r="Q2522" t="str">
        <f t="shared" si="236"/>
        <v>technology</v>
      </c>
      <c r="R2522" t="str">
        <f t="shared" si="237"/>
        <v>web</v>
      </c>
      <c r="S2522" s="9">
        <f t="shared" si="238"/>
        <v>42380.696342592593</v>
      </c>
      <c r="T2522" s="8">
        <f t="shared" si="239"/>
        <v>42410.696342592593</v>
      </c>
    </row>
    <row r="2523" spans="1:20" ht="57.6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1.0900000000000001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8">
        <f t="shared" si="239"/>
        <v>42290.967835648145</v>
      </c>
    </row>
    <row r="2524" spans="1:20" ht="43.2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8">
        <f t="shared" si="239"/>
        <v>42482.619444444441</v>
      </c>
    </row>
    <row r="2525" spans="1:20" ht="43.2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8">
        <f t="shared" si="239"/>
        <v>41961.017268518517</v>
      </c>
    </row>
    <row r="2526" spans="1:20" ht="28.8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8">
        <f t="shared" si="239"/>
        <v>41994.1875</v>
      </c>
    </row>
    <row r="2527" spans="1:20" ht="43.2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8">
        <f t="shared" si="239"/>
        <v>41088.844571759255</v>
      </c>
    </row>
    <row r="2528" spans="1:20" ht="43.2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1.1299999999999999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8">
        <f t="shared" si="239"/>
        <v>41981.207638888889</v>
      </c>
    </row>
    <row r="2529" spans="1:20" ht="43.2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8">
        <f t="shared" si="239"/>
        <v>41565.165972222225</v>
      </c>
    </row>
    <row r="2530" spans="1:20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8">
        <f t="shared" si="239"/>
        <v>42236.458333333328</v>
      </c>
    </row>
    <row r="2531" spans="1:20" ht="28.8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8">
        <f t="shared" si="239"/>
        <v>40993.0390625</v>
      </c>
    </row>
    <row r="2532" spans="1:20" ht="43.2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8">
        <f t="shared" si="239"/>
        <v>42114.201388888891</v>
      </c>
    </row>
    <row r="2533" spans="1:20" ht="57.6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8">
        <f t="shared" si="239"/>
        <v>42231.165972222225</v>
      </c>
    </row>
    <row r="2534" spans="1:20" ht="43.2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8">
        <f t="shared" si="239"/>
        <v>41137.849143518521</v>
      </c>
    </row>
    <row r="2535" spans="1:20" ht="43.2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1.1100000000000001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8">
        <f t="shared" si="239"/>
        <v>41334.750787037039</v>
      </c>
    </row>
    <row r="2536" spans="1:20" ht="57.6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8">
        <f t="shared" si="23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8">
        <f t="shared" si="239"/>
        <v>41974.832696759258</v>
      </c>
    </row>
    <row r="2538" spans="1:20" ht="43.2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8">
        <f t="shared" si="239"/>
        <v>41485.106087962966</v>
      </c>
    </row>
    <row r="2539" spans="1:20" ht="43.2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8">
        <f t="shared" si="239"/>
        <v>40756.648784722223</v>
      </c>
    </row>
    <row r="2540" spans="1:20" ht="28.8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1.1299999999999999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8">
        <f t="shared" si="239"/>
        <v>41329.207638888889</v>
      </c>
    </row>
    <row r="2541" spans="1:20" ht="43.2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8">
        <f t="shared" si="239"/>
        <v>42037.902222222227</v>
      </c>
    </row>
    <row r="2542" spans="1:20" ht="57.6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8">
        <f t="shared" si="239"/>
        <v>40845.675011574072</v>
      </c>
    </row>
    <row r="2543" spans="1:20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8">
        <f t="shared" si="239"/>
        <v>41543.449282407411</v>
      </c>
    </row>
    <row r="2544" spans="1:20" ht="43.2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8">
        <f t="shared" si="239"/>
        <v>41548.165972222225</v>
      </c>
    </row>
    <row r="2545" spans="1:20" ht="43.2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8">
        <f t="shared" si="239"/>
        <v>40545.125</v>
      </c>
    </row>
    <row r="2546" spans="1:20" ht="43.2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8">
        <f t="shared" si="239"/>
        <v>41098.520474537036</v>
      </c>
    </row>
    <row r="2547" spans="1:20" ht="43.2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8">
        <f t="shared" si="239"/>
        <v>42062.020833333328</v>
      </c>
    </row>
    <row r="2548" spans="1:20" ht="43.2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1.1200000000000001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8">
        <f t="shared" si="239"/>
        <v>41552.208333333336</v>
      </c>
    </row>
    <row r="2549" spans="1:20" ht="43.2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1.2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8">
        <f t="shared" si="239"/>
        <v>41003.731516203705</v>
      </c>
    </row>
    <row r="2550" spans="1:20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8">
        <f t="shared" si="239"/>
        <v>42643.185416666667</v>
      </c>
    </row>
    <row r="2551" spans="1:20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8">
        <f t="shared" si="239"/>
        <v>41425.708333333336</v>
      </c>
    </row>
    <row r="2552" spans="1:20" ht="57.6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8">
        <f t="shared" si="239"/>
        <v>42285.165972222225</v>
      </c>
    </row>
    <row r="2553" spans="1:20" ht="43.2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8">
        <f t="shared" si="239"/>
        <v>40989.866666666669</v>
      </c>
    </row>
    <row r="2554" spans="1:20" ht="43.2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ref="O2554:O2617" si="240">ROUND((E2554/D2554),2)</f>
        <v>1.07</v>
      </c>
      <c r="P2554">
        <f t="shared" ref="P2554:P2617" si="241">IF(L2554&gt;0,ROUND(E2554/L2554,2),0)</f>
        <v>177.5</v>
      </c>
      <c r="Q2554" t="str">
        <f t="shared" ref="Q2554:Q2617" si="242">LEFT(N2554, SEARCH("/",N2554,1)-1)</f>
        <v>music</v>
      </c>
      <c r="R2554" t="str">
        <f t="shared" ref="R2554:R2617" si="243">RIGHT(N2554,LEN(N2554)-SEARCH("/",N2554,1))</f>
        <v>classical music</v>
      </c>
      <c r="S2554" s="9">
        <f t="shared" ref="S2554:S2617" si="244">(J2554/86400)+DATE(1970,1,1)</f>
        <v>42769.809965277775</v>
      </c>
      <c r="T2554" s="8">
        <f t="shared" ref="T2554:T2617" si="245">(I2554/86400)+DATE(1970,1,1)</f>
        <v>42799.809965277775</v>
      </c>
    </row>
    <row r="2555" spans="1:20" ht="43.2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1.56</v>
      </c>
      <c r="P2555">
        <f t="shared" si="241"/>
        <v>38.880000000000003</v>
      </c>
      <c r="Q2555" t="str">
        <f t="shared" si="242"/>
        <v>music</v>
      </c>
      <c r="R2555" t="str">
        <f t="shared" si="243"/>
        <v>classical music</v>
      </c>
      <c r="S2555" s="9">
        <f t="shared" si="244"/>
        <v>41113.199155092589</v>
      </c>
      <c r="T2555" s="8">
        <f t="shared" si="245"/>
        <v>41173.199155092589</v>
      </c>
    </row>
    <row r="2556" spans="1:20" ht="57.6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1.23</v>
      </c>
      <c r="P2556">
        <f t="shared" si="241"/>
        <v>54.99</v>
      </c>
      <c r="Q2556" t="str">
        <f t="shared" si="242"/>
        <v>music</v>
      </c>
      <c r="R2556" t="str">
        <f t="shared" si="243"/>
        <v>classical music</v>
      </c>
      <c r="S2556" s="9">
        <f t="shared" si="244"/>
        <v>42125.078275462962</v>
      </c>
      <c r="T2556" s="8">
        <f t="shared" si="245"/>
        <v>42156.165972222225</v>
      </c>
    </row>
    <row r="2557" spans="1:20" ht="57.6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1.07</v>
      </c>
      <c r="P2557">
        <f t="shared" si="241"/>
        <v>61.34</v>
      </c>
      <c r="Q2557" t="str">
        <f t="shared" si="242"/>
        <v>music</v>
      </c>
      <c r="R2557" t="str">
        <f t="shared" si="243"/>
        <v>classical music</v>
      </c>
      <c r="S2557" s="9">
        <f t="shared" si="244"/>
        <v>41026.655011574076</v>
      </c>
      <c r="T2557" s="8">
        <f t="shared" si="245"/>
        <v>41057.655011574076</v>
      </c>
    </row>
    <row r="2558" spans="1:20" ht="43.2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1.06</v>
      </c>
      <c r="P2558">
        <f t="shared" si="241"/>
        <v>23.12</v>
      </c>
      <c r="Q2558" t="str">
        <f t="shared" si="242"/>
        <v>music</v>
      </c>
      <c r="R2558" t="str">
        <f t="shared" si="243"/>
        <v>classical music</v>
      </c>
      <c r="S2558" s="9">
        <f t="shared" si="244"/>
        <v>41222.991400462961</v>
      </c>
      <c r="T2558" s="8">
        <f t="shared" si="245"/>
        <v>41267.991400462961</v>
      </c>
    </row>
    <row r="2559" spans="1:20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1.18</v>
      </c>
      <c r="P2559">
        <f t="shared" si="241"/>
        <v>29.61</v>
      </c>
      <c r="Q2559" t="str">
        <f t="shared" si="242"/>
        <v>music</v>
      </c>
      <c r="R2559" t="str">
        <f t="shared" si="243"/>
        <v>classical music</v>
      </c>
      <c r="S2559" s="9">
        <f t="shared" si="244"/>
        <v>41744.745208333334</v>
      </c>
      <c r="T2559" s="8">
        <f t="shared" si="245"/>
        <v>41774.745208333334</v>
      </c>
    </row>
    <row r="2560" spans="1:20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1.0900000000000001</v>
      </c>
      <c r="P2560">
        <f t="shared" si="241"/>
        <v>75.61</v>
      </c>
      <c r="Q2560" t="str">
        <f t="shared" si="242"/>
        <v>music</v>
      </c>
      <c r="R2560" t="str">
        <f t="shared" si="243"/>
        <v>classical music</v>
      </c>
      <c r="S2560" s="9">
        <f t="shared" si="244"/>
        <v>42093.860023148147</v>
      </c>
      <c r="T2560" s="8">
        <f t="shared" si="245"/>
        <v>42125.582638888889</v>
      </c>
    </row>
    <row r="2561" spans="1:20" ht="43.2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1.1100000000000001</v>
      </c>
      <c r="P2561">
        <f t="shared" si="241"/>
        <v>35.6</v>
      </c>
      <c r="Q2561" t="str">
        <f t="shared" si="242"/>
        <v>music</v>
      </c>
      <c r="R2561" t="str">
        <f t="shared" si="243"/>
        <v>classical music</v>
      </c>
      <c r="S2561" s="9">
        <f t="shared" si="244"/>
        <v>40829.873657407406</v>
      </c>
      <c r="T2561" s="8">
        <f t="shared" si="245"/>
        <v>40862.817361111112</v>
      </c>
    </row>
    <row r="2562" spans="1:20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</v>
      </c>
      <c r="P2562">
        <f t="shared" si="241"/>
        <v>143</v>
      </c>
      <c r="Q2562" t="str">
        <f t="shared" si="242"/>
        <v>music</v>
      </c>
      <c r="R2562" t="str">
        <f t="shared" si="243"/>
        <v>classical music</v>
      </c>
      <c r="S2562" s="9">
        <f t="shared" si="244"/>
        <v>42039.951087962967</v>
      </c>
      <c r="T2562" s="8">
        <f t="shared" si="245"/>
        <v>42069.951087962967</v>
      </c>
    </row>
    <row r="2563" spans="1:20" ht="43.2">
      <c r="A2563">
        <v>548</v>
      </c>
      <c r="B2563" s="3" t="s">
        <v>549</v>
      </c>
      <c r="C2563" s="3" t="s">
        <v>4658</v>
      </c>
      <c r="D2563">
        <v>10000</v>
      </c>
      <c r="E2563">
        <v>9</v>
      </c>
      <c r="F2563" t="s">
        <v>8221</v>
      </c>
      <c r="G2563" t="s">
        <v>8225</v>
      </c>
      <c r="H2563" t="s">
        <v>8247</v>
      </c>
      <c r="I2563">
        <v>1446154848</v>
      </c>
      <c r="J2563">
        <v>1443562848</v>
      </c>
      <c r="K2563" t="b">
        <v>0</v>
      </c>
      <c r="L2563">
        <v>1</v>
      </c>
      <c r="M2563" t="b">
        <v>0</v>
      </c>
      <c r="N2563" t="s">
        <v>8272</v>
      </c>
      <c r="O2563" s="6">
        <f t="shared" si="240"/>
        <v>0</v>
      </c>
      <c r="P2563">
        <f t="shared" si="241"/>
        <v>9</v>
      </c>
      <c r="Q2563" t="str">
        <f t="shared" si="242"/>
        <v>technology</v>
      </c>
      <c r="R2563" t="str">
        <f t="shared" si="243"/>
        <v>web</v>
      </c>
      <c r="S2563" s="9">
        <f t="shared" si="244"/>
        <v>42276.903333333335</v>
      </c>
      <c r="T2563" s="8">
        <f t="shared" si="245"/>
        <v>42306.903333333335</v>
      </c>
    </row>
    <row r="2564" spans="1:20" ht="43.2">
      <c r="A2564">
        <v>552</v>
      </c>
      <c r="B2564" s="3" t="s">
        <v>553</v>
      </c>
      <c r="C2564" s="3" t="s">
        <v>4662</v>
      </c>
      <c r="D2564">
        <v>45000</v>
      </c>
      <c r="E2564">
        <v>0</v>
      </c>
      <c r="F2564" t="s">
        <v>8221</v>
      </c>
      <c r="G2564" t="s">
        <v>8229</v>
      </c>
      <c r="H2564" t="s">
        <v>8251</v>
      </c>
      <c r="I2564">
        <v>1452350896</v>
      </c>
      <c r="J2564">
        <v>1447166896</v>
      </c>
      <c r="K2564" t="b">
        <v>0</v>
      </c>
      <c r="L2564">
        <v>0</v>
      </c>
      <c r="M2564" t="b">
        <v>0</v>
      </c>
      <c r="N2564" t="s">
        <v>8272</v>
      </c>
      <c r="O2564" s="6">
        <f t="shared" si="240"/>
        <v>0</v>
      </c>
      <c r="P2564">
        <f t="shared" si="241"/>
        <v>0</v>
      </c>
      <c r="Q2564" t="str">
        <f t="shared" si="242"/>
        <v>technology</v>
      </c>
      <c r="R2564" t="str">
        <f t="shared" si="243"/>
        <v>web</v>
      </c>
      <c r="S2564" s="9">
        <f t="shared" si="244"/>
        <v>42318.616851851853</v>
      </c>
      <c r="T2564" s="8">
        <f t="shared" si="245"/>
        <v>42378.616851851853</v>
      </c>
    </row>
    <row r="2565" spans="1:20" ht="43.2">
      <c r="A2565">
        <v>553</v>
      </c>
      <c r="B2565" s="3" t="s">
        <v>554</v>
      </c>
      <c r="C2565" s="3" t="s">
        <v>4663</v>
      </c>
      <c r="D2565">
        <v>25000</v>
      </c>
      <c r="E2565">
        <v>123</v>
      </c>
      <c r="F2565" t="s">
        <v>8221</v>
      </c>
      <c r="G2565" t="s">
        <v>8224</v>
      </c>
      <c r="H2565" t="s">
        <v>8246</v>
      </c>
      <c r="I2565">
        <v>1415988991</v>
      </c>
      <c r="J2565">
        <v>1413393391</v>
      </c>
      <c r="K2565" t="b">
        <v>0</v>
      </c>
      <c r="L2565">
        <v>6</v>
      </c>
      <c r="M2565" t="b">
        <v>0</v>
      </c>
      <c r="N2565" t="s">
        <v>8272</v>
      </c>
      <c r="O2565" s="6">
        <f t="shared" si="240"/>
        <v>0</v>
      </c>
      <c r="P2565">
        <f t="shared" si="241"/>
        <v>20.5</v>
      </c>
      <c r="Q2565" t="str">
        <f t="shared" si="242"/>
        <v>technology</v>
      </c>
      <c r="R2565" t="str">
        <f t="shared" si="243"/>
        <v>web</v>
      </c>
      <c r="S2565" s="9">
        <f t="shared" si="244"/>
        <v>41927.71980324074</v>
      </c>
      <c r="T2565" s="8">
        <f t="shared" si="245"/>
        <v>41957.761469907404</v>
      </c>
    </row>
    <row r="2566" spans="1:20" ht="43.2">
      <c r="A2566">
        <v>555</v>
      </c>
      <c r="B2566" s="3" t="s">
        <v>556</v>
      </c>
      <c r="C2566" s="3" t="s">
        <v>4665</v>
      </c>
      <c r="D2566">
        <v>7500</v>
      </c>
      <c r="E2566">
        <v>0</v>
      </c>
      <c r="F2566" t="s">
        <v>8221</v>
      </c>
      <c r="G2566" t="s">
        <v>8225</v>
      </c>
      <c r="H2566" t="s">
        <v>8247</v>
      </c>
      <c r="I2566">
        <v>1465720143</v>
      </c>
      <c r="J2566">
        <v>1463128143</v>
      </c>
      <c r="K2566" t="b">
        <v>0</v>
      </c>
      <c r="L2566">
        <v>0</v>
      </c>
      <c r="M2566" t="b">
        <v>0</v>
      </c>
      <c r="N2566" t="s">
        <v>8272</v>
      </c>
      <c r="O2566" s="6">
        <f t="shared" si="240"/>
        <v>0</v>
      </c>
      <c r="P2566">
        <f t="shared" si="241"/>
        <v>0</v>
      </c>
      <c r="Q2566" t="str">
        <f t="shared" si="242"/>
        <v>technology</v>
      </c>
      <c r="R2566" t="str">
        <f t="shared" si="243"/>
        <v>web</v>
      </c>
      <c r="S2566" s="9">
        <f t="shared" si="244"/>
        <v>42503.353506944448</v>
      </c>
      <c r="T2566" s="8">
        <f t="shared" si="245"/>
        <v>42533.353506944448</v>
      </c>
    </row>
    <row r="2567" spans="1:20" ht="43.2">
      <c r="A2567">
        <v>558</v>
      </c>
      <c r="B2567" s="3" t="s">
        <v>559</v>
      </c>
      <c r="C2567" s="3" t="s">
        <v>4668</v>
      </c>
      <c r="D2567">
        <v>750</v>
      </c>
      <c r="E2567">
        <v>0</v>
      </c>
      <c r="F2567" t="s">
        <v>8221</v>
      </c>
      <c r="G2567" t="s">
        <v>8224</v>
      </c>
      <c r="H2567" t="s">
        <v>8246</v>
      </c>
      <c r="I2567">
        <v>1427227905</v>
      </c>
      <c r="J2567">
        <v>1424639505</v>
      </c>
      <c r="K2567" t="b">
        <v>0</v>
      </c>
      <c r="L2567">
        <v>0</v>
      </c>
      <c r="M2567" t="b">
        <v>0</v>
      </c>
      <c r="N2567" t="s">
        <v>8272</v>
      </c>
      <c r="O2567" s="6">
        <f t="shared" si="240"/>
        <v>0</v>
      </c>
      <c r="P2567">
        <f t="shared" si="241"/>
        <v>0</v>
      </c>
      <c r="Q2567" t="str">
        <f t="shared" si="242"/>
        <v>technology</v>
      </c>
      <c r="R2567" t="str">
        <f t="shared" si="243"/>
        <v>web</v>
      </c>
      <c r="S2567" s="9">
        <f t="shared" si="244"/>
        <v>42057.883159722223</v>
      </c>
      <c r="T2567" s="8">
        <f t="shared" si="245"/>
        <v>42087.841493055559</v>
      </c>
    </row>
    <row r="2568" spans="1:20" ht="43.2">
      <c r="A2568">
        <v>559</v>
      </c>
      <c r="B2568" s="3" t="s">
        <v>560</v>
      </c>
      <c r="C2568" s="3" t="s">
        <v>4669</v>
      </c>
      <c r="D2568">
        <v>240000</v>
      </c>
      <c r="E2568">
        <v>50</v>
      </c>
      <c r="F2568" t="s">
        <v>8221</v>
      </c>
      <c r="G2568" t="s">
        <v>8224</v>
      </c>
      <c r="H2568" t="s">
        <v>8246</v>
      </c>
      <c r="I2568">
        <v>1449989260</v>
      </c>
      <c r="J2568">
        <v>1447397260</v>
      </c>
      <c r="K2568" t="b">
        <v>0</v>
      </c>
      <c r="L2568">
        <v>1</v>
      </c>
      <c r="M2568" t="b">
        <v>0</v>
      </c>
      <c r="N2568" t="s">
        <v>8272</v>
      </c>
      <c r="O2568" s="6">
        <f t="shared" si="240"/>
        <v>0</v>
      </c>
      <c r="P2568">
        <f t="shared" si="241"/>
        <v>50</v>
      </c>
      <c r="Q2568" t="str">
        <f t="shared" si="242"/>
        <v>technology</v>
      </c>
      <c r="R2568" t="str">
        <f t="shared" si="243"/>
        <v>web</v>
      </c>
      <c r="S2568" s="9">
        <f t="shared" si="244"/>
        <v>42321.283101851848</v>
      </c>
      <c r="T2568" s="8">
        <f t="shared" si="245"/>
        <v>42351.283101851848</v>
      </c>
    </row>
    <row r="2569" spans="1:20" ht="43.2">
      <c r="A2569">
        <v>560</v>
      </c>
      <c r="B2569" s="3" t="s">
        <v>561</v>
      </c>
      <c r="C2569" s="3" t="s">
        <v>4670</v>
      </c>
      <c r="D2569">
        <v>100000</v>
      </c>
      <c r="E2569">
        <v>12</v>
      </c>
      <c r="F2569" t="s">
        <v>8221</v>
      </c>
      <c r="G2569" t="s">
        <v>8229</v>
      </c>
      <c r="H2569" t="s">
        <v>8251</v>
      </c>
      <c r="I2569">
        <v>1418841045</v>
      </c>
      <c r="J2569">
        <v>1416249045</v>
      </c>
      <c r="K2569" t="b">
        <v>0</v>
      </c>
      <c r="L2569">
        <v>3</v>
      </c>
      <c r="M2569" t="b">
        <v>0</v>
      </c>
      <c r="N2569" t="s">
        <v>8272</v>
      </c>
      <c r="O2569" s="6">
        <f t="shared" si="240"/>
        <v>0</v>
      </c>
      <c r="P2569">
        <f t="shared" si="241"/>
        <v>4</v>
      </c>
      <c r="Q2569" t="str">
        <f t="shared" si="242"/>
        <v>technology</v>
      </c>
      <c r="R2569" t="str">
        <f t="shared" si="243"/>
        <v>web</v>
      </c>
      <c r="S2569" s="9">
        <f t="shared" si="244"/>
        <v>41960.771354166667</v>
      </c>
      <c r="T2569" s="8">
        <f t="shared" si="245"/>
        <v>41990.771354166667</v>
      </c>
    </row>
    <row r="2570" spans="1:20" ht="43.2">
      <c r="A2570">
        <v>561</v>
      </c>
      <c r="B2570" s="3" t="s">
        <v>562</v>
      </c>
      <c r="C2570" s="3" t="s">
        <v>4671</v>
      </c>
      <c r="D2570">
        <v>15000</v>
      </c>
      <c r="E2570">
        <v>55</v>
      </c>
      <c r="F2570" t="s">
        <v>8221</v>
      </c>
      <c r="G2570" t="s">
        <v>8224</v>
      </c>
      <c r="H2570" t="s">
        <v>8246</v>
      </c>
      <c r="I2570">
        <v>1445874513</v>
      </c>
      <c r="J2570">
        <v>1442850513</v>
      </c>
      <c r="K2570" t="b">
        <v>0</v>
      </c>
      <c r="L2570">
        <v>2</v>
      </c>
      <c r="M2570" t="b">
        <v>0</v>
      </c>
      <c r="N2570" t="s">
        <v>8272</v>
      </c>
      <c r="O2570" s="6">
        <f t="shared" si="240"/>
        <v>0</v>
      </c>
      <c r="P2570">
        <f t="shared" si="241"/>
        <v>27.5</v>
      </c>
      <c r="Q2570" t="str">
        <f t="shared" si="242"/>
        <v>technology</v>
      </c>
      <c r="R2570" t="str">
        <f t="shared" si="243"/>
        <v>web</v>
      </c>
      <c r="S2570" s="9">
        <f t="shared" si="244"/>
        <v>42268.658715277779</v>
      </c>
      <c r="T2570" s="8">
        <f t="shared" si="245"/>
        <v>42303.658715277779</v>
      </c>
    </row>
    <row r="2571" spans="1:20" ht="43.2">
      <c r="A2571">
        <v>562</v>
      </c>
      <c r="B2571" s="3" t="s">
        <v>563</v>
      </c>
      <c r="C2571" s="3" t="s">
        <v>4672</v>
      </c>
      <c r="D2571">
        <v>50000</v>
      </c>
      <c r="E2571">
        <v>0</v>
      </c>
      <c r="F2571" t="s">
        <v>8221</v>
      </c>
      <c r="G2571" t="s">
        <v>8233</v>
      </c>
      <c r="H2571" t="s">
        <v>8249</v>
      </c>
      <c r="I2571">
        <v>1482052815</v>
      </c>
      <c r="J2571">
        <v>1479460815</v>
      </c>
      <c r="K2571" t="b">
        <v>0</v>
      </c>
      <c r="L2571">
        <v>0</v>
      </c>
      <c r="M2571" t="b">
        <v>0</v>
      </c>
      <c r="N2571" t="s">
        <v>8272</v>
      </c>
      <c r="O2571" s="6">
        <f t="shared" si="240"/>
        <v>0</v>
      </c>
      <c r="P2571">
        <f t="shared" si="241"/>
        <v>0</v>
      </c>
      <c r="Q2571" t="str">
        <f t="shared" si="242"/>
        <v>technology</v>
      </c>
      <c r="R2571" t="str">
        <f t="shared" si="243"/>
        <v>web</v>
      </c>
      <c r="S2571" s="9">
        <f t="shared" si="244"/>
        <v>42692.389062499999</v>
      </c>
      <c r="T2571" s="8">
        <f t="shared" si="245"/>
        <v>42722.389062499999</v>
      </c>
    </row>
    <row r="2572" spans="1:20" ht="43.2">
      <c r="A2572">
        <v>563</v>
      </c>
      <c r="B2572" s="3" t="s">
        <v>564</v>
      </c>
      <c r="C2572" s="3" t="s">
        <v>4673</v>
      </c>
      <c r="D2572">
        <v>75000</v>
      </c>
      <c r="E2572">
        <v>68</v>
      </c>
      <c r="F2572" t="s">
        <v>8221</v>
      </c>
      <c r="G2572" t="s">
        <v>8226</v>
      </c>
      <c r="H2572" t="s">
        <v>8248</v>
      </c>
      <c r="I2572">
        <v>1424137247</v>
      </c>
      <c r="J2572">
        <v>1421545247</v>
      </c>
      <c r="K2572" t="b">
        <v>0</v>
      </c>
      <c r="L2572">
        <v>2</v>
      </c>
      <c r="M2572" t="b">
        <v>0</v>
      </c>
      <c r="N2572" t="s">
        <v>8272</v>
      </c>
      <c r="O2572" s="6">
        <f t="shared" si="240"/>
        <v>0</v>
      </c>
      <c r="P2572">
        <f t="shared" si="241"/>
        <v>34</v>
      </c>
      <c r="Q2572" t="str">
        <f t="shared" si="242"/>
        <v>technology</v>
      </c>
      <c r="R2572" t="str">
        <f t="shared" si="243"/>
        <v>web</v>
      </c>
      <c r="S2572" s="9">
        <f t="shared" si="244"/>
        <v>42022.069988425923</v>
      </c>
      <c r="T2572" s="8">
        <f t="shared" si="245"/>
        <v>42052.069988425923</v>
      </c>
    </row>
    <row r="2573" spans="1:20" ht="57.6">
      <c r="A2573">
        <v>564</v>
      </c>
      <c r="B2573" s="3" t="s">
        <v>565</v>
      </c>
      <c r="C2573" s="3" t="s">
        <v>4674</v>
      </c>
      <c r="D2573">
        <v>18000</v>
      </c>
      <c r="E2573">
        <v>1</v>
      </c>
      <c r="F2573" t="s">
        <v>8221</v>
      </c>
      <c r="G2573" t="s">
        <v>8230</v>
      </c>
      <c r="H2573" t="s">
        <v>8249</v>
      </c>
      <c r="I2573">
        <v>1457822275</v>
      </c>
      <c r="J2573">
        <v>1455230275</v>
      </c>
      <c r="K2573" t="b">
        <v>0</v>
      </c>
      <c r="L2573">
        <v>1</v>
      </c>
      <c r="M2573" t="b">
        <v>0</v>
      </c>
      <c r="N2573" t="s">
        <v>8272</v>
      </c>
      <c r="O2573" s="6">
        <f t="shared" si="240"/>
        <v>0</v>
      </c>
      <c r="P2573">
        <f t="shared" si="241"/>
        <v>1</v>
      </c>
      <c r="Q2573" t="str">
        <f t="shared" si="242"/>
        <v>technology</v>
      </c>
      <c r="R2573" t="str">
        <f t="shared" si="243"/>
        <v>web</v>
      </c>
      <c r="S2573" s="9">
        <f t="shared" si="244"/>
        <v>42411.942997685182</v>
      </c>
      <c r="T2573" s="8">
        <f t="shared" si="245"/>
        <v>42441.942997685182</v>
      </c>
    </row>
    <row r="2574" spans="1:20" ht="43.2">
      <c r="A2574">
        <v>565</v>
      </c>
      <c r="B2574" s="3" t="s">
        <v>566</v>
      </c>
      <c r="C2574" s="3" t="s">
        <v>4675</v>
      </c>
      <c r="D2574">
        <v>25000</v>
      </c>
      <c r="E2574">
        <v>0</v>
      </c>
      <c r="F2574" t="s">
        <v>8221</v>
      </c>
      <c r="G2574" t="s">
        <v>8225</v>
      </c>
      <c r="H2574" t="s">
        <v>8247</v>
      </c>
      <c r="I2574">
        <v>1436554249</v>
      </c>
      <c r="J2574">
        <v>1433962249</v>
      </c>
      <c r="K2574" t="b">
        <v>0</v>
      </c>
      <c r="L2574">
        <v>0</v>
      </c>
      <c r="M2574" t="b">
        <v>0</v>
      </c>
      <c r="N2574" t="s">
        <v>8272</v>
      </c>
      <c r="O2574" s="6">
        <f t="shared" si="240"/>
        <v>0</v>
      </c>
      <c r="P2574">
        <f t="shared" si="241"/>
        <v>0</v>
      </c>
      <c r="Q2574" t="str">
        <f t="shared" si="242"/>
        <v>technology</v>
      </c>
      <c r="R2574" t="str">
        <f t="shared" si="243"/>
        <v>web</v>
      </c>
      <c r="S2574" s="9">
        <f t="shared" si="244"/>
        <v>42165.78528935185</v>
      </c>
      <c r="T2574" s="8">
        <f t="shared" si="245"/>
        <v>42195.78528935185</v>
      </c>
    </row>
    <row r="2575" spans="1:20" ht="43.2">
      <c r="A2575">
        <v>566</v>
      </c>
      <c r="B2575" s="3" t="s">
        <v>567</v>
      </c>
      <c r="C2575" s="3" t="s">
        <v>4676</v>
      </c>
      <c r="D2575">
        <v>5000</v>
      </c>
      <c r="E2575">
        <v>1</v>
      </c>
      <c r="F2575" t="s">
        <v>8221</v>
      </c>
      <c r="G2575" t="s">
        <v>8224</v>
      </c>
      <c r="H2575" t="s">
        <v>8246</v>
      </c>
      <c r="I2575">
        <v>1468513533</v>
      </c>
      <c r="J2575">
        <v>1465921533</v>
      </c>
      <c r="K2575" t="b">
        <v>0</v>
      </c>
      <c r="L2575">
        <v>1</v>
      </c>
      <c r="M2575" t="b">
        <v>0</v>
      </c>
      <c r="N2575" t="s">
        <v>8272</v>
      </c>
      <c r="O2575" s="6">
        <f t="shared" si="240"/>
        <v>0</v>
      </c>
      <c r="P2575">
        <f t="shared" si="241"/>
        <v>1</v>
      </c>
      <c r="Q2575" t="str">
        <f t="shared" si="242"/>
        <v>technology</v>
      </c>
      <c r="R2575" t="str">
        <f t="shared" si="243"/>
        <v>web</v>
      </c>
      <c r="S2575" s="9">
        <f t="shared" si="244"/>
        <v>42535.68440972222</v>
      </c>
      <c r="T2575" s="8">
        <f t="shared" si="245"/>
        <v>42565.68440972222</v>
      </c>
    </row>
    <row r="2576" spans="1:20" ht="43.2">
      <c r="A2576">
        <v>567</v>
      </c>
      <c r="B2576" s="3" t="s">
        <v>568</v>
      </c>
      <c r="C2576" s="3" t="s">
        <v>4677</v>
      </c>
      <c r="D2576">
        <v>10000</v>
      </c>
      <c r="E2576">
        <v>0</v>
      </c>
      <c r="F2576" t="s">
        <v>8221</v>
      </c>
      <c r="G2576" t="s">
        <v>8224</v>
      </c>
      <c r="H2576" t="s">
        <v>8246</v>
      </c>
      <c r="I2576">
        <v>1420143194</v>
      </c>
      <c r="J2576">
        <v>1417551194</v>
      </c>
      <c r="K2576" t="b">
        <v>0</v>
      </c>
      <c r="L2576">
        <v>0</v>
      </c>
      <c r="M2576" t="b">
        <v>0</v>
      </c>
      <c r="N2576" t="s">
        <v>8272</v>
      </c>
      <c r="O2576" s="6">
        <f t="shared" si="240"/>
        <v>0</v>
      </c>
      <c r="P2576">
        <f t="shared" si="241"/>
        <v>0</v>
      </c>
      <c r="Q2576" t="str">
        <f t="shared" si="242"/>
        <v>technology</v>
      </c>
      <c r="R2576" t="str">
        <f t="shared" si="243"/>
        <v>web</v>
      </c>
      <c r="S2576" s="9">
        <f t="shared" si="244"/>
        <v>41975.842523148152</v>
      </c>
      <c r="T2576" s="8">
        <f t="shared" si="245"/>
        <v>42005.842523148152</v>
      </c>
    </row>
    <row r="2577" spans="1:20" ht="28.8">
      <c r="A2577">
        <v>570</v>
      </c>
      <c r="B2577" s="3" t="s">
        <v>571</v>
      </c>
      <c r="C2577" s="3" t="s">
        <v>4680</v>
      </c>
      <c r="D2577">
        <v>85000</v>
      </c>
      <c r="E2577">
        <v>142</v>
      </c>
      <c r="F2577" t="s">
        <v>8221</v>
      </c>
      <c r="G2577" t="s">
        <v>8224</v>
      </c>
      <c r="H2577" t="s">
        <v>8246</v>
      </c>
      <c r="I2577">
        <v>1455822569</v>
      </c>
      <c r="J2577">
        <v>1453230569</v>
      </c>
      <c r="K2577" t="b">
        <v>0</v>
      </c>
      <c r="L2577">
        <v>1</v>
      </c>
      <c r="M2577" t="b">
        <v>0</v>
      </c>
      <c r="N2577" t="s">
        <v>8272</v>
      </c>
      <c r="O2577" s="6">
        <f t="shared" si="240"/>
        <v>0</v>
      </c>
      <c r="P2577">
        <f t="shared" si="241"/>
        <v>142</v>
      </c>
      <c r="Q2577" t="str">
        <f t="shared" si="242"/>
        <v>technology</v>
      </c>
      <c r="R2577" t="str">
        <f t="shared" si="243"/>
        <v>web</v>
      </c>
      <c r="S2577" s="9">
        <f t="shared" si="244"/>
        <v>42388.798252314809</v>
      </c>
      <c r="T2577" s="8">
        <f t="shared" si="245"/>
        <v>42418.798252314809</v>
      </c>
    </row>
    <row r="2578" spans="1:20" ht="43.2">
      <c r="A2578">
        <v>571</v>
      </c>
      <c r="B2578" s="3" t="s">
        <v>572</v>
      </c>
      <c r="C2578" s="3" t="s">
        <v>4681</v>
      </c>
      <c r="D2578">
        <v>25000</v>
      </c>
      <c r="E2578">
        <v>106</v>
      </c>
      <c r="F2578" t="s">
        <v>8221</v>
      </c>
      <c r="G2578" t="s">
        <v>8224</v>
      </c>
      <c r="H2578" t="s">
        <v>8246</v>
      </c>
      <c r="I2578">
        <v>1437969540</v>
      </c>
      <c r="J2578">
        <v>1436297723</v>
      </c>
      <c r="K2578" t="b">
        <v>0</v>
      </c>
      <c r="L2578">
        <v>2</v>
      </c>
      <c r="M2578" t="b">
        <v>0</v>
      </c>
      <c r="N2578" t="s">
        <v>8272</v>
      </c>
      <c r="O2578" s="6">
        <f t="shared" si="240"/>
        <v>0</v>
      </c>
      <c r="P2578">
        <f t="shared" si="241"/>
        <v>53</v>
      </c>
      <c r="Q2578" t="str">
        <f t="shared" si="242"/>
        <v>technology</v>
      </c>
      <c r="R2578" t="str">
        <f t="shared" si="243"/>
        <v>web</v>
      </c>
      <c r="S2578" s="9">
        <f t="shared" si="244"/>
        <v>42192.816238425927</v>
      </c>
      <c r="T2578" s="8">
        <f t="shared" si="245"/>
        <v>42212.165972222225</v>
      </c>
    </row>
    <row r="2579" spans="1:20" ht="43.2">
      <c r="A2579">
        <v>572</v>
      </c>
      <c r="B2579" s="3" t="s">
        <v>573</v>
      </c>
      <c r="C2579" s="3" t="s">
        <v>4682</v>
      </c>
      <c r="D2579">
        <v>2500</v>
      </c>
      <c r="E2579">
        <v>0</v>
      </c>
      <c r="F2579" t="s">
        <v>8221</v>
      </c>
      <c r="G2579" t="s">
        <v>8224</v>
      </c>
      <c r="H2579" t="s">
        <v>8246</v>
      </c>
      <c r="I2579">
        <v>1446660688</v>
      </c>
      <c r="J2579">
        <v>1444065088</v>
      </c>
      <c r="K2579" t="b">
        <v>0</v>
      </c>
      <c r="L2579">
        <v>0</v>
      </c>
      <c r="M2579" t="b">
        <v>0</v>
      </c>
      <c r="N2579" t="s">
        <v>8272</v>
      </c>
      <c r="O2579" s="6">
        <f t="shared" si="240"/>
        <v>0</v>
      </c>
      <c r="P2579">
        <f t="shared" si="241"/>
        <v>0</v>
      </c>
      <c r="Q2579" t="str">
        <f t="shared" si="242"/>
        <v>technology</v>
      </c>
      <c r="R2579" t="str">
        <f t="shared" si="243"/>
        <v>web</v>
      </c>
      <c r="S2579" s="9">
        <f t="shared" si="244"/>
        <v>42282.716296296298</v>
      </c>
      <c r="T2579" s="8">
        <f t="shared" si="245"/>
        <v>42312.757962962962</v>
      </c>
    </row>
    <row r="2580" spans="1:20" ht="57.6">
      <c r="A2580">
        <v>573</v>
      </c>
      <c r="B2580" s="3" t="s">
        <v>574</v>
      </c>
      <c r="C2580" s="3" t="s">
        <v>4683</v>
      </c>
      <c r="D2580">
        <v>88888</v>
      </c>
      <c r="E2580">
        <v>346</v>
      </c>
      <c r="F2580" t="s">
        <v>8221</v>
      </c>
      <c r="G2580" t="s">
        <v>8224</v>
      </c>
      <c r="H2580" t="s">
        <v>8246</v>
      </c>
      <c r="I2580">
        <v>1421543520</v>
      </c>
      <c r="J2580">
        <v>1416445931</v>
      </c>
      <c r="K2580" t="b">
        <v>0</v>
      </c>
      <c r="L2580">
        <v>9</v>
      </c>
      <c r="M2580" t="b">
        <v>0</v>
      </c>
      <c r="N2580" t="s">
        <v>8272</v>
      </c>
      <c r="O2580" s="6">
        <f t="shared" si="240"/>
        <v>0</v>
      </c>
      <c r="P2580">
        <f t="shared" si="241"/>
        <v>38.44</v>
      </c>
      <c r="Q2580" t="str">
        <f t="shared" si="242"/>
        <v>technology</v>
      </c>
      <c r="R2580" t="str">
        <f t="shared" si="243"/>
        <v>web</v>
      </c>
      <c r="S2580" s="9">
        <f t="shared" si="244"/>
        <v>41963.050127314811</v>
      </c>
      <c r="T2580" s="8">
        <f t="shared" si="245"/>
        <v>42022.05</v>
      </c>
    </row>
    <row r="2581" spans="1:20" ht="57.6">
      <c r="A2581">
        <v>575</v>
      </c>
      <c r="B2581" s="3" t="s">
        <v>576</v>
      </c>
      <c r="C2581" s="3" t="s">
        <v>4685</v>
      </c>
      <c r="D2581">
        <v>60000</v>
      </c>
      <c r="E2581">
        <v>259</v>
      </c>
      <c r="F2581" t="s">
        <v>8221</v>
      </c>
      <c r="G2581" t="s">
        <v>8236</v>
      </c>
      <c r="H2581" t="s">
        <v>8249</v>
      </c>
      <c r="I2581">
        <v>1434213443</v>
      </c>
      <c r="J2581">
        <v>1431621443</v>
      </c>
      <c r="K2581" t="b">
        <v>0</v>
      </c>
      <c r="L2581">
        <v>4</v>
      </c>
      <c r="M2581" t="b">
        <v>0</v>
      </c>
      <c r="N2581" t="s">
        <v>8272</v>
      </c>
      <c r="O2581" s="6">
        <f t="shared" si="240"/>
        <v>0</v>
      </c>
      <c r="P2581">
        <f t="shared" si="241"/>
        <v>64.75</v>
      </c>
      <c r="Q2581" t="str">
        <f t="shared" si="242"/>
        <v>technology</v>
      </c>
      <c r="R2581" t="str">
        <f t="shared" si="243"/>
        <v>web</v>
      </c>
      <c r="S2581" s="9">
        <f t="shared" si="244"/>
        <v>42138.692627314813</v>
      </c>
      <c r="T2581" s="8">
        <f t="shared" si="245"/>
        <v>42168.692627314813</v>
      </c>
    </row>
    <row r="2582" spans="1:20" ht="43.2">
      <c r="A2582">
        <v>576</v>
      </c>
      <c r="B2582" s="3" t="s">
        <v>577</v>
      </c>
      <c r="C2582" s="3" t="s">
        <v>4686</v>
      </c>
      <c r="D2582">
        <v>80000</v>
      </c>
      <c r="E2582">
        <v>1</v>
      </c>
      <c r="F2582" t="s">
        <v>8221</v>
      </c>
      <c r="G2582" t="s">
        <v>8224</v>
      </c>
      <c r="H2582" t="s">
        <v>8246</v>
      </c>
      <c r="I2582">
        <v>1427537952</v>
      </c>
      <c r="J2582">
        <v>1422357552</v>
      </c>
      <c r="K2582" t="b">
        <v>0</v>
      </c>
      <c r="L2582">
        <v>1</v>
      </c>
      <c r="M2582" t="b">
        <v>0</v>
      </c>
      <c r="N2582" t="s">
        <v>8272</v>
      </c>
      <c r="O2582" s="6">
        <f t="shared" si="240"/>
        <v>0</v>
      </c>
      <c r="P2582">
        <f t="shared" si="241"/>
        <v>1</v>
      </c>
      <c r="Q2582" t="str">
        <f t="shared" si="242"/>
        <v>technology</v>
      </c>
      <c r="R2582" t="str">
        <f t="shared" si="243"/>
        <v>web</v>
      </c>
      <c r="S2582" s="9">
        <f t="shared" si="244"/>
        <v>42031.471666666665</v>
      </c>
      <c r="T2582" s="8">
        <f t="shared" si="245"/>
        <v>42091.43</v>
      </c>
    </row>
    <row r="2583" spans="1:20" ht="43.2">
      <c r="A2583">
        <v>577</v>
      </c>
      <c r="B2583" s="3" t="s">
        <v>578</v>
      </c>
      <c r="C2583" s="3" t="s">
        <v>4687</v>
      </c>
      <c r="D2583">
        <v>5000</v>
      </c>
      <c r="E2583">
        <v>10</v>
      </c>
      <c r="F2583" t="s">
        <v>8221</v>
      </c>
      <c r="G2583" t="s">
        <v>8224</v>
      </c>
      <c r="H2583" t="s">
        <v>8246</v>
      </c>
      <c r="I2583">
        <v>1463753302</v>
      </c>
      <c r="J2583">
        <v>1458569302</v>
      </c>
      <c r="K2583" t="b">
        <v>0</v>
      </c>
      <c r="L2583">
        <v>1</v>
      </c>
      <c r="M2583" t="b">
        <v>0</v>
      </c>
      <c r="N2583" t="s">
        <v>8272</v>
      </c>
      <c r="O2583" s="6">
        <f t="shared" si="240"/>
        <v>0</v>
      </c>
      <c r="P2583">
        <f t="shared" si="241"/>
        <v>10</v>
      </c>
      <c r="Q2583" t="str">
        <f t="shared" si="242"/>
        <v>technology</v>
      </c>
      <c r="R2583" t="str">
        <f t="shared" si="243"/>
        <v>web</v>
      </c>
      <c r="S2583" s="9">
        <f t="shared" si="244"/>
        <v>42450.589143518519</v>
      </c>
      <c r="T2583" s="8">
        <f t="shared" si="245"/>
        <v>42510.589143518519</v>
      </c>
    </row>
    <row r="2584" spans="1:20" ht="28.8">
      <c r="A2584">
        <v>578</v>
      </c>
      <c r="B2584" s="3" t="s">
        <v>579</v>
      </c>
      <c r="C2584" s="3" t="s">
        <v>4688</v>
      </c>
      <c r="D2584">
        <v>125000</v>
      </c>
      <c r="E2584">
        <v>14</v>
      </c>
      <c r="F2584" t="s">
        <v>8221</v>
      </c>
      <c r="G2584" t="s">
        <v>8225</v>
      </c>
      <c r="H2584" t="s">
        <v>8247</v>
      </c>
      <c r="I2584">
        <v>1441633993</v>
      </c>
      <c r="J2584">
        <v>1439560393</v>
      </c>
      <c r="K2584" t="b">
        <v>0</v>
      </c>
      <c r="L2584">
        <v>7</v>
      </c>
      <c r="M2584" t="b">
        <v>0</v>
      </c>
      <c r="N2584" t="s">
        <v>8272</v>
      </c>
      <c r="O2584" s="6">
        <f t="shared" si="240"/>
        <v>0</v>
      </c>
      <c r="P2584">
        <f t="shared" si="241"/>
        <v>2</v>
      </c>
      <c r="Q2584" t="str">
        <f t="shared" si="242"/>
        <v>technology</v>
      </c>
      <c r="R2584" t="str">
        <f t="shared" si="243"/>
        <v>web</v>
      </c>
      <c r="S2584" s="9">
        <f t="shared" si="244"/>
        <v>42230.578622685185</v>
      </c>
      <c r="T2584" s="8">
        <f t="shared" si="245"/>
        <v>42254.578622685185</v>
      </c>
    </row>
    <row r="2585" spans="1:20" ht="43.2">
      <c r="A2585">
        <v>580</v>
      </c>
      <c r="B2585" s="3" t="s">
        <v>581</v>
      </c>
      <c r="C2585" s="3" t="s">
        <v>4690</v>
      </c>
      <c r="D2585">
        <v>3000</v>
      </c>
      <c r="E2585">
        <v>1</v>
      </c>
      <c r="F2585" t="s">
        <v>8221</v>
      </c>
      <c r="G2585" t="s">
        <v>8224</v>
      </c>
      <c r="H2585" t="s">
        <v>8246</v>
      </c>
      <c r="I2585">
        <v>1474580867</v>
      </c>
      <c r="J2585">
        <v>1471988867</v>
      </c>
      <c r="K2585" t="b">
        <v>0</v>
      </c>
      <c r="L2585">
        <v>1</v>
      </c>
      <c r="M2585" t="b">
        <v>0</v>
      </c>
      <c r="N2585" t="s">
        <v>8272</v>
      </c>
      <c r="O2585" s="6">
        <f t="shared" si="240"/>
        <v>0</v>
      </c>
      <c r="P2585">
        <f t="shared" si="241"/>
        <v>1</v>
      </c>
      <c r="Q2585" t="str">
        <f t="shared" si="242"/>
        <v>technology</v>
      </c>
      <c r="R2585" t="str">
        <f t="shared" si="243"/>
        <v>web</v>
      </c>
      <c r="S2585" s="9">
        <f t="shared" si="244"/>
        <v>42605.908182870371</v>
      </c>
      <c r="T2585" s="8">
        <f t="shared" si="245"/>
        <v>42635.908182870371</v>
      </c>
    </row>
    <row r="2586" spans="1:20" ht="43.2">
      <c r="A2586">
        <v>581</v>
      </c>
      <c r="B2586" s="3" t="s">
        <v>582</v>
      </c>
      <c r="C2586" s="3" t="s">
        <v>4691</v>
      </c>
      <c r="D2586">
        <v>400</v>
      </c>
      <c r="E2586">
        <v>0</v>
      </c>
      <c r="F2586" t="s">
        <v>8221</v>
      </c>
      <c r="G2586" t="s">
        <v>8224</v>
      </c>
      <c r="H2586" t="s">
        <v>8246</v>
      </c>
      <c r="I2586">
        <v>1438474704</v>
      </c>
      <c r="J2586">
        <v>1435882704</v>
      </c>
      <c r="K2586" t="b">
        <v>0</v>
      </c>
      <c r="L2586">
        <v>0</v>
      </c>
      <c r="M2586" t="b">
        <v>0</v>
      </c>
      <c r="N2586" t="s">
        <v>8272</v>
      </c>
      <c r="O2586" s="6">
        <f t="shared" si="240"/>
        <v>0</v>
      </c>
      <c r="P2586">
        <f t="shared" si="241"/>
        <v>0</v>
      </c>
      <c r="Q2586" t="str">
        <f t="shared" si="242"/>
        <v>technology</v>
      </c>
      <c r="R2586" t="str">
        <f t="shared" si="243"/>
        <v>web</v>
      </c>
      <c r="S2586" s="9">
        <f t="shared" si="244"/>
        <v>42188.012777777782</v>
      </c>
      <c r="T2586" s="8">
        <f t="shared" si="245"/>
        <v>42218.012777777782</v>
      </c>
    </row>
    <row r="2587" spans="1:20" ht="43.2">
      <c r="A2587">
        <v>582</v>
      </c>
      <c r="B2587" s="3" t="s">
        <v>583</v>
      </c>
      <c r="C2587" s="3" t="s">
        <v>4692</v>
      </c>
      <c r="D2587">
        <v>100000</v>
      </c>
      <c r="E2587">
        <v>0</v>
      </c>
      <c r="F2587" t="s">
        <v>8221</v>
      </c>
      <c r="G2587" t="s">
        <v>8224</v>
      </c>
      <c r="H2587" t="s">
        <v>8246</v>
      </c>
      <c r="I2587">
        <v>1426442400</v>
      </c>
      <c r="J2587">
        <v>1424454319</v>
      </c>
      <c r="K2587" t="b">
        <v>0</v>
      </c>
      <c r="L2587">
        <v>0</v>
      </c>
      <c r="M2587" t="b">
        <v>0</v>
      </c>
      <c r="N2587" t="s">
        <v>8272</v>
      </c>
      <c r="O2587" s="6">
        <f t="shared" si="240"/>
        <v>0</v>
      </c>
      <c r="P2587">
        <f t="shared" si="241"/>
        <v>0</v>
      </c>
      <c r="Q2587" t="str">
        <f t="shared" si="242"/>
        <v>technology</v>
      </c>
      <c r="R2587" t="str">
        <f t="shared" si="243"/>
        <v>web</v>
      </c>
      <c r="S2587" s="9">
        <f t="shared" si="244"/>
        <v>42055.739803240736</v>
      </c>
      <c r="T2587" s="8">
        <f t="shared" si="245"/>
        <v>42078.75</v>
      </c>
    </row>
    <row r="2588" spans="1:20" ht="43.2">
      <c r="A2588">
        <v>583</v>
      </c>
      <c r="B2588" s="3" t="s">
        <v>584</v>
      </c>
      <c r="C2588" s="3" t="s">
        <v>4693</v>
      </c>
      <c r="D2588">
        <v>9000</v>
      </c>
      <c r="E2588">
        <v>1</v>
      </c>
      <c r="F2588" t="s">
        <v>8221</v>
      </c>
      <c r="G2588" t="s">
        <v>8224</v>
      </c>
      <c r="H2588" t="s">
        <v>8246</v>
      </c>
      <c r="I2588">
        <v>1426800687</v>
      </c>
      <c r="J2588">
        <v>1424212287</v>
      </c>
      <c r="K2588" t="b">
        <v>0</v>
      </c>
      <c r="L2588">
        <v>1</v>
      </c>
      <c r="M2588" t="b">
        <v>0</v>
      </c>
      <c r="N2588" t="s">
        <v>8272</v>
      </c>
      <c r="O2588" s="6">
        <f t="shared" si="240"/>
        <v>0</v>
      </c>
      <c r="P2588">
        <f t="shared" si="241"/>
        <v>1</v>
      </c>
      <c r="Q2588" t="str">
        <f t="shared" si="242"/>
        <v>technology</v>
      </c>
      <c r="R2588" t="str">
        <f t="shared" si="243"/>
        <v>web</v>
      </c>
      <c r="S2588" s="9">
        <f t="shared" si="244"/>
        <v>42052.93850694444</v>
      </c>
      <c r="T2588" s="8">
        <f t="shared" si="245"/>
        <v>42082.896840277783</v>
      </c>
    </row>
    <row r="2589" spans="1:20" ht="43.2">
      <c r="A2589">
        <v>585</v>
      </c>
      <c r="B2589" s="3" t="s">
        <v>586</v>
      </c>
      <c r="C2589" s="3" t="s">
        <v>4695</v>
      </c>
      <c r="D2589">
        <v>9000</v>
      </c>
      <c r="E2589">
        <v>0</v>
      </c>
      <c r="F2589" t="s">
        <v>8221</v>
      </c>
      <c r="G2589" t="s">
        <v>8225</v>
      </c>
      <c r="H2589" t="s">
        <v>8247</v>
      </c>
      <c r="I2589">
        <v>1448928000</v>
      </c>
      <c r="J2589">
        <v>1444123377</v>
      </c>
      <c r="K2589" t="b">
        <v>0</v>
      </c>
      <c r="L2589">
        <v>0</v>
      </c>
      <c r="M2589" t="b">
        <v>0</v>
      </c>
      <c r="N2589" t="s">
        <v>8272</v>
      </c>
      <c r="O2589" s="6">
        <f t="shared" si="240"/>
        <v>0</v>
      </c>
      <c r="P2589">
        <f t="shared" si="241"/>
        <v>0</v>
      </c>
      <c r="Q2589" t="str">
        <f t="shared" si="242"/>
        <v>technology</v>
      </c>
      <c r="R2589" t="str">
        <f t="shared" si="243"/>
        <v>web</v>
      </c>
      <c r="S2589" s="9">
        <f t="shared" si="244"/>
        <v>42283.3909375</v>
      </c>
      <c r="T2589" s="8">
        <f t="shared" si="245"/>
        <v>42339</v>
      </c>
    </row>
    <row r="2590" spans="1:20">
      <c r="A2590">
        <v>589</v>
      </c>
      <c r="B2590" s="3" t="s">
        <v>590</v>
      </c>
      <c r="C2590" s="3" t="s">
        <v>4699</v>
      </c>
      <c r="D2590">
        <v>7500</v>
      </c>
      <c r="E2590">
        <v>1</v>
      </c>
      <c r="F2590" t="s">
        <v>8221</v>
      </c>
      <c r="G2590" t="s">
        <v>8224</v>
      </c>
      <c r="H2590" t="s">
        <v>8246</v>
      </c>
      <c r="I2590">
        <v>1436366699</v>
      </c>
      <c r="J2590">
        <v>1435070699</v>
      </c>
      <c r="K2590" t="b">
        <v>0</v>
      </c>
      <c r="L2590">
        <v>1</v>
      </c>
      <c r="M2590" t="b">
        <v>0</v>
      </c>
      <c r="N2590" t="s">
        <v>8272</v>
      </c>
      <c r="O2590" s="6">
        <f t="shared" si="240"/>
        <v>0</v>
      </c>
      <c r="P2590">
        <f t="shared" si="241"/>
        <v>1</v>
      </c>
      <c r="Q2590" t="str">
        <f t="shared" si="242"/>
        <v>technology</v>
      </c>
      <c r="R2590" t="str">
        <f t="shared" si="243"/>
        <v>web</v>
      </c>
      <c r="S2590" s="9">
        <f t="shared" si="244"/>
        <v>42178.614571759259</v>
      </c>
      <c r="T2590" s="8">
        <f t="shared" si="245"/>
        <v>42193.614571759259</v>
      </c>
    </row>
    <row r="2591" spans="1:20" ht="43.2">
      <c r="A2591">
        <v>591</v>
      </c>
      <c r="B2591" s="3" t="s">
        <v>592</v>
      </c>
      <c r="C2591" s="3" t="s">
        <v>4701</v>
      </c>
      <c r="D2591">
        <v>100000</v>
      </c>
      <c r="E2591">
        <v>61</v>
      </c>
      <c r="F2591" t="s">
        <v>8221</v>
      </c>
      <c r="G2591" t="s">
        <v>8224</v>
      </c>
      <c r="H2591" t="s">
        <v>8246</v>
      </c>
      <c r="I2591">
        <v>1437570130</v>
      </c>
      <c r="J2591">
        <v>1434978130</v>
      </c>
      <c r="K2591" t="b">
        <v>0</v>
      </c>
      <c r="L2591">
        <v>2</v>
      </c>
      <c r="M2591" t="b">
        <v>0</v>
      </c>
      <c r="N2591" t="s">
        <v>8272</v>
      </c>
      <c r="O2591" s="6">
        <f t="shared" si="240"/>
        <v>0</v>
      </c>
      <c r="P2591">
        <f t="shared" si="241"/>
        <v>30.5</v>
      </c>
      <c r="Q2591" t="str">
        <f t="shared" si="242"/>
        <v>technology</v>
      </c>
      <c r="R2591" t="str">
        <f t="shared" si="243"/>
        <v>web</v>
      </c>
      <c r="S2591" s="9">
        <f t="shared" si="244"/>
        <v>42177.543171296296</v>
      </c>
      <c r="T2591" s="8">
        <f t="shared" si="245"/>
        <v>42207.543171296296</v>
      </c>
    </row>
    <row r="2592" spans="1:20" ht="28.8">
      <c r="A2592">
        <v>594</v>
      </c>
      <c r="B2592" s="3" t="s">
        <v>595</v>
      </c>
      <c r="C2592" s="3" t="s">
        <v>4704</v>
      </c>
      <c r="D2592">
        <v>25000</v>
      </c>
      <c r="E2592">
        <v>26</v>
      </c>
      <c r="F2592" t="s">
        <v>8221</v>
      </c>
      <c r="G2592" t="s">
        <v>8224</v>
      </c>
      <c r="H2592" t="s">
        <v>8246</v>
      </c>
      <c r="I2592">
        <v>1460832206</v>
      </c>
      <c r="J2592">
        <v>1458240206</v>
      </c>
      <c r="K2592" t="b">
        <v>0</v>
      </c>
      <c r="L2592">
        <v>2</v>
      </c>
      <c r="M2592" t="b">
        <v>0</v>
      </c>
      <c r="N2592" t="s">
        <v>8272</v>
      </c>
      <c r="O2592" s="6">
        <f t="shared" si="240"/>
        <v>0</v>
      </c>
      <c r="P2592">
        <f t="shared" si="241"/>
        <v>13</v>
      </c>
      <c r="Q2592" t="str">
        <f t="shared" si="242"/>
        <v>technology</v>
      </c>
      <c r="R2592" t="str">
        <f t="shared" si="243"/>
        <v>web</v>
      </c>
      <c r="S2592" s="9">
        <f t="shared" si="244"/>
        <v>42446.780162037037</v>
      </c>
      <c r="T2592" s="8">
        <f t="shared" si="245"/>
        <v>42476.780162037037</v>
      </c>
    </row>
    <row r="2593" spans="1:20" ht="43.2">
      <c r="A2593">
        <v>595</v>
      </c>
      <c r="B2593" s="3" t="s">
        <v>596</v>
      </c>
      <c r="C2593" s="3" t="s">
        <v>4705</v>
      </c>
      <c r="D2593">
        <v>100000</v>
      </c>
      <c r="E2593">
        <v>426</v>
      </c>
      <c r="F2593" t="s">
        <v>8221</v>
      </c>
      <c r="G2593" t="s">
        <v>8224</v>
      </c>
      <c r="H2593" t="s">
        <v>8246</v>
      </c>
      <c r="I2593">
        <v>1430703638</v>
      </c>
      <c r="J2593">
        <v>1426815638</v>
      </c>
      <c r="K2593" t="b">
        <v>0</v>
      </c>
      <c r="L2593">
        <v>8</v>
      </c>
      <c r="M2593" t="b">
        <v>0</v>
      </c>
      <c r="N2593" t="s">
        <v>8272</v>
      </c>
      <c r="O2593" s="6">
        <f t="shared" si="240"/>
        <v>0</v>
      </c>
      <c r="P2593">
        <f t="shared" si="241"/>
        <v>53.25</v>
      </c>
      <c r="Q2593" t="str">
        <f t="shared" si="242"/>
        <v>technology</v>
      </c>
      <c r="R2593" t="str">
        <f t="shared" si="243"/>
        <v>web</v>
      </c>
      <c r="S2593" s="9">
        <f t="shared" si="244"/>
        <v>42083.069884259261</v>
      </c>
      <c r="T2593" s="8">
        <f t="shared" si="245"/>
        <v>42128.069884259261</v>
      </c>
    </row>
    <row r="2594" spans="1:20" ht="28.8">
      <c r="A2594">
        <v>596</v>
      </c>
      <c r="B2594" s="3" t="s">
        <v>597</v>
      </c>
      <c r="C2594" s="3" t="s">
        <v>4706</v>
      </c>
      <c r="D2594">
        <v>20000</v>
      </c>
      <c r="E2594">
        <v>6</v>
      </c>
      <c r="F2594" t="s">
        <v>8221</v>
      </c>
      <c r="G2594" t="s">
        <v>8224</v>
      </c>
      <c r="H2594" t="s">
        <v>8246</v>
      </c>
      <c r="I2594">
        <v>1478122292</v>
      </c>
      <c r="J2594">
        <v>1475530292</v>
      </c>
      <c r="K2594" t="b">
        <v>0</v>
      </c>
      <c r="L2594">
        <v>2</v>
      </c>
      <c r="M2594" t="b">
        <v>0</v>
      </c>
      <c r="N2594" t="s">
        <v>8272</v>
      </c>
      <c r="O2594" s="6">
        <f t="shared" si="240"/>
        <v>0</v>
      </c>
      <c r="P2594">
        <f t="shared" si="241"/>
        <v>3</v>
      </c>
      <c r="Q2594" t="str">
        <f t="shared" si="242"/>
        <v>technology</v>
      </c>
      <c r="R2594" t="str">
        <f t="shared" si="243"/>
        <v>web</v>
      </c>
      <c r="S2594" s="9">
        <f t="shared" si="244"/>
        <v>42646.896898148145</v>
      </c>
      <c r="T2594" s="8">
        <f t="shared" si="245"/>
        <v>42676.896898148145</v>
      </c>
    </row>
    <row r="2595" spans="1:20" ht="43.2">
      <c r="A2595">
        <v>597</v>
      </c>
      <c r="B2595" s="3" t="s">
        <v>598</v>
      </c>
      <c r="C2595" s="3" t="s">
        <v>4707</v>
      </c>
      <c r="D2595">
        <v>7500</v>
      </c>
      <c r="E2595">
        <v>20</v>
      </c>
      <c r="F2595" t="s">
        <v>8221</v>
      </c>
      <c r="G2595" t="s">
        <v>8224</v>
      </c>
      <c r="H2595" t="s">
        <v>8246</v>
      </c>
      <c r="I2595">
        <v>1469980800</v>
      </c>
      <c r="J2595">
        <v>1466787335</v>
      </c>
      <c r="K2595" t="b">
        <v>0</v>
      </c>
      <c r="L2595">
        <v>2</v>
      </c>
      <c r="M2595" t="b">
        <v>0</v>
      </c>
      <c r="N2595" t="s">
        <v>8272</v>
      </c>
      <c r="O2595" s="6">
        <f t="shared" si="240"/>
        <v>0</v>
      </c>
      <c r="P2595">
        <f t="shared" si="241"/>
        <v>10</v>
      </c>
      <c r="Q2595" t="str">
        <f t="shared" si="242"/>
        <v>technology</v>
      </c>
      <c r="R2595" t="str">
        <f t="shared" si="243"/>
        <v>web</v>
      </c>
      <c r="S2595" s="9">
        <f t="shared" si="244"/>
        <v>42545.705266203702</v>
      </c>
      <c r="T2595" s="8">
        <f t="shared" si="245"/>
        <v>42582.666666666672</v>
      </c>
    </row>
    <row r="2596" spans="1:20" ht="43.2">
      <c r="A2596">
        <v>599</v>
      </c>
      <c r="B2596" s="3" t="s">
        <v>600</v>
      </c>
      <c r="C2596" s="3" t="s">
        <v>4709</v>
      </c>
      <c r="D2596">
        <v>50000</v>
      </c>
      <c r="E2596">
        <v>31</v>
      </c>
      <c r="F2596" t="s">
        <v>8221</v>
      </c>
      <c r="G2596" t="s">
        <v>8224</v>
      </c>
      <c r="H2596" t="s">
        <v>8246</v>
      </c>
      <c r="I2596">
        <v>1425827760</v>
      </c>
      <c r="J2596">
        <v>1423769402</v>
      </c>
      <c r="K2596" t="b">
        <v>0</v>
      </c>
      <c r="L2596">
        <v>2</v>
      </c>
      <c r="M2596" t="b">
        <v>0</v>
      </c>
      <c r="N2596" t="s">
        <v>8272</v>
      </c>
      <c r="O2596" s="6">
        <f t="shared" si="240"/>
        <v>0</v>
      </c>
      <c r="P2596">
        <f t="shared" si="241"/>
        <v>15.5</v>
      </c>
      <c r="Q2596" t="str">
        <f t="shared" si="242"/>
        <v>technology</v>
      </c>
      <c r="R2596" t="str">
        <f t="shared" si="243"/>
        <v>web</v>
      </c>
      <c r="S2596" s="9">
        <f t="shared" si="244"/>
        <v>42047.812523148154</v>
      </c>
      <c r="T2596" s="8">
        <f t="shared" si="245"/>
        <v>42071.636111111111</v>
      </c>
    </row>
    <row r="2597" spans="1:20" ht="43.2">
      <c r="A2597">
        <v>602</v>
      </c>
      <c r="B2597" s="3" t="s">
        <v>603</v>
      </c>
      <c r="C2597" s="3" t="s">
        <v>4712</v>
      </c>
      <c r="D2597">
        <v>70000</v>
      </c>
      <c r="E2597">
        <v>0</v>
      </c>
      <c r="F2597" t="s">
        <v>8220</v>
      </c>
      <c r="G2597" t="s">
        <v>8224</v>
      </c>
      <c r="H2597" t="s">
        <v>8246</v>
      </c>
      <c r="I2597">
        <v>1434654215</v>
      </c>
      <c r="J2597">
        <v>1432062215</v>
      </c>
      <c r="K2597" t="b">
        <v>0</v>
      </c>
      <c r="L2597">
        <v>0</v>
      </c>
      <c r="M2597" t="b">
        <v>0</v>
      </c>
      <c r="N2597" t="s">
        <v>8272</v>
      </c>
      <c r="O2597" s="6">
        <f t="shared" si="240"/>
        <v>0</v>
      </c>
      <c r="P2597">
        <f t="shared" si="241"/>
        <v>0</v>
      </c>
      <c r="Q2597" t="str">
        <f t="shared" si="242"/>
        <v>technology</v>
      </c>
      <c r="R2597" t="str">
        <f t="shared" si="243"/>
        <v>web</v>
      </c>
      <c r="S2597" s="9">
        <f t="shared" si="244"/>
        <v>42143.79415509259</v>
      </c>
      <c r="T2597" s="8">
        <f t="shared" si="245"/>
        <v>42173.79415509259</v>
      </c>
    </row>
    <row r="2598" spans="1:20" ht="43.2">
      <c r="A2598">
        <v>604</v>
      </c>
      <c r="B2598" s="3" t="s">
        <v>605</v>
      </c>
      <c r="C2598" s="3" t="s">
        <v>4714</v>
      </c>
      <c r="D2598">
        <v>1500</v>
      </c>
      <c r="E2598">
        <v>0</v>
      </c>
      <c r="F2598" t="s">
        <v>8220</v>
      </c>
      <c r="G2598" t="s">
        <v>8224</v>
      </c>
      <c r="H2598" t="s">
        <v>8246</v>
      </c>
      <c r="I2598">
        <v>1409187056</v>
      </c>
      <c r="J2598">
        <v>1406595056</v>
      </c>
      <c r="K2598" t="b">
        <v>0</v>
      </c>
      <c r="L2598">
        <v>0</v>
      </c>
      <c r="M2598" t="b">
        <v>0</v>
      </c>
      <c r="N2598" t="s">
        <v>8272</v>
      </c>
      <c r="O2598" s="6">
        <f t="shared" si="240"/>
        <v>0</v>
      </c>
      <c r="P2598">
        <f t="shared" si="241"/>
        <v>0</v>
      </c>
      <c r="Q2598" t="str">
        <f t="shared" si="242"/>
        <v>technology</v>
      </c>
      <c r="R2598" t="str">
        <f t="shared" si="243"/>
        <v>web</v>
      </c>
      <c r="S2598" s="9">
        <f t="shared" si="244"/>
        <v>41849.035370370373</v>
      </c>
      <c r="T2598" s="8">
        <f t="shared" si="245"/>
        <v>41879.035370370373</v>
      </c>
    </row>
    <row r="2599" spans="1:20" ht="57.6">
      <c r="A2599">
        <v>606</v>
      </c>
      <c r="B2599" s="3" t="s">
        <v>607</v>
      </c>
      <c r="C2599" s="3" t="s">
        <v>4716</v>
      </c>
      <c r="D2599">
        <v>5000</v>
      </c>
      <c r="E2599">
        <v>10</v>
      </c>
      <c r="F2599" t="s">
        <v>8220</v>
      </c>
      <c r="G2599" t="s">
        <v>8233</v>
      </c>
      <c r="H2599" t="s">
        <v>8249</v>
      </c>
      <c r="I2599">
        <v>1432479600</v>
      </c>
      <c r="J2599">
        <v>1428507409</v>
      </c>
      <c r="K2599" t="b">
        <v>0</v>
      </c>
      <c r="L2599">
        <v>1</v>
      </c>
      <c r="M2599" t="b">
        <v>0</v>
      </c>
      <c r="N2599" t="s">
        <v>8272</v>
      </c>
      <c r="O2599" s="6">
        <f t="shared" si="240"/>
        <v>0</v>
      </c>
      <c r="P2599">
        <f t="shared" si="241"/>
        <v>10</v>
      </c>
      <c r="Q2599" t="str">
        <f t="shared" si="242"/>
        <v>technology</v>
      </c>
      <c r="R2599" t="str">
        <f t="shared" si="243"/>
        <v>web</v>
      </c>
      <c r="S2599" s="9">
        <f t="shared" si="244"/>
        <v>42102.650567129633</v>
      </c>
      <c r="T2599" s="8">
        <f t="shared" si="245"/>
        <v>42148.625</v>
      </c>
    </row>
    <row r="2600" spans="1:20" ht="43.2">
      <c r="A2600">
        <v>607</v>
      </c>
      <c r="B2600" s="3" t="s">
        <v>608</v>
      </c>
      <c r="C2600" s="3" t="s">
        <v>4717</v>
      </c>
      <c r="D2600">
        <v>250</v>
      </c>
      <c r="E2600">
        <v>0</v>
      </c>
      <c r="F2600" t="s">
        <v>8220</v>
      </c>
      <c r="G2600" t="s">
        <v>8224</v>
      </c>
      <c r="H2600" t="s">
        <v>8246</v>
      </c>
      <c r="I2600">
        <v>1448225336</v>
      </c>
      <c r="J2600">
        <v>1445629736</v>
      </c>
      <c r="K2600" t="b">
        <v>0</v>
      </c>
      <c r="L2600">
        <v>0</v>
      </c>
      <c r="M2600" t="b">
        <v>0</v>
      </c>
      <c r="N2600" t="s">
        <v>8272</v>
      </c>
      <c r="O2600" s="6">
        <f t="shared" si="240"/>
        <v>0</v>
      </c>
      <c r="P2600">
        <f t="shared" si="241"/>
        <v>0</v>
      </c>
      <c r="Q2600" t="str">
        <f t="shared" si="242"/>
        <v>technology</v>
      </c>
      <c r="R2600" t="str">
        <f t="shared" si="243"/>
        <v>web</v>
      </c>
      <c r="S2600" s="9">
        <f t="shared" si="244"/>
        <v>42300.825648148151</v>
      </c>
      <c r="T2600" s="8">
        <f t="shared" si="245"/>
        <v>42330.867314814815</v>
      </c>
    </row>
    <row r="2601" spans="1:20" ht="43.2">
      <c r="A2601">
        <v>610</v>
      </c>
      <c r="B2601" s="3" t="s">
        <v>611</v>
      </c>
      <c r="C2601" s="3" t="s">
        <v>4720</v>
      </c>
      <c r="D2601">
        <v>13803</v>
      </c>
      <c r="E2601">
        <v>0</v>
      </c>
      <c r="F2601" t="s">
        <v>8220</v>
      </c>
      <c r="G2601" t="s">
        <v>8224</v>
      </c>
      <c r="H2601" t="s">
        <v>8246</v>
      </c>
      <c r="I2601">
        <v>1429732586</v>
      </c>
      <c r="J2601">
        <v>1427140586</v>
      </c>
      <c r="K2601" t="b">
        <v>0</v>
      </c>
      <c r="L2601">
        <v>0</v>
      </c>
      <c r="M2601" t="b">
        <v>0</v>
      </c>
      <c r="N2601" t="s">
        <v>8272</v>
      </c>
      <c r="O2601" s="6">
        <f t="shared" si="240"/>
        <v>0</v>
      </c>
      <c r="P2601">
        <f t="shared" si="241"/>
        <v>0</v>
      </c>
      <c r="Q2601" t="str">
        <f t="shared" si="242"/>
        <v>technology</v>
      </c>
      <c r="R2601" t="str">
        <f t="shared" si="243"/>
        <v>web</v>
      </c>
      <c r="S2601" s="9">
        <f t="shared" si="244"/>
        <v>42086.83085648148</v>
      </c>
      <c r="T2601" s="8">
        <f t="shared" si="245"/>
        <v>42116.83085648148</v>
      </c>
    </row>
    <row r="2602" spans="1:20" ht="43.2">
      <c r="A2602">
        <v>611</v>
      </c>
      <c r="B2602" s="3" t="s">
        <v>612</v>
      </c>
      <c r="C2602" s="3" t="s">
        <v>4721</v>
      </c>
      <c r="D2602">
        <v>80000</v>
      </c>
      <c r="E2602">
        <v>0</v>
      </c>
      <c r="F2602" t="s">
        <v>8220</v>
      </c>
      <c r="G2602" t="s">
        <v>8230</v>
      </c>
      <c r="H2602" t="s">
        <v>8249</v>
      </c>
      <c r="I2602">
        <v>1453210037</v>
      </c>
      <c r="J2602">
        <v>1448026037</v>
      </c>
      <c r="K2602" t="b">
        <v>0</v>
      </c>
      <c r="L2602">
        <v>0</v>
      </c>
      <c r="M2602" t="b">
        <v>0</v>
      </c>
      <c r="N2602" t="s">
        <v>8272</v>
      </c>
      <c r="O2602" s="6">
        <f t="shared" si="240"/>
        <v>0</v>
      </c>
      <c r="P2602">
        <f t="shared" si="241"/>
        <v>0</v>
      </c>
      <c r="Q2602" t="str">
        <f t="shared" si="242"/>
        <v>technology</v>
      </c>
      <c r="R2602" t="str">
        <f t="shared" si="243"/>
        <v>web</v>
      </c>
      <c r="S2602" s="9">
        <f t="shared" si="244"/>
        <v>42328.560613425929</v>
      </c>
      <c r="T2602" s="8">
        <f t="shared" si="245"/>
        <v>42388.560613425929</v>
      </c>
    </row>
    <row r="2603" spans="1:20" ht="57.6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8">
        <f t="shared" si="245"/>
        <v>41165.165972222225</v>
      </c>
    </row>
    <row r="2604" spans="1:20" ht="43.2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8">
        <f t="shared" si="245"/>
        <v>41955.888888888891</v>
      </c>
    </row>
    <row r="2605" spans="1:20" ht="28.8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8">
        <f t="shared" si="245"/>
        <v>41631.912662037037</v>
      </c>
    </row>
    <row r="2606" spans="1:20" ht="43.2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8">
        <f t="shared" si="245"/>
        <v>41028.051192129627</v>
      </c>
    </row>
    <row r="2607" spans="1:20" ht="43.2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8">
        <f t="shared" si="245"/>
        <v>42538.541550925926</v>
      </c>
    </row>
    <row r="2608" spans="1:20" ht="57.6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1.1000000000000001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8">
        <f t="shared" si="245"/>
        <v>41758.712754629625</v>
      </c>
    </row>
    <row r="2609" spans="1:20" ht="43.2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8">
        <f t="shared" si="245"/>
        <v>42228.083333333328</v>
      </c>
    </row>
    <row r="2610" spans="1:20" ht="43.2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2.2400000000000002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8">
        <f t="shared" si="245"/>
        <v>42809</v>
      </c>
    </row>
    <row r="2611" spans="1:20" ht="57.6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8">
        <f t="shared" si="245"/>
        <v>41105.237858796296</v>
      </c>
    </row>
    <row r="2612" spans="1:20" ht="43.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8">
        <f t="shared" si="245"/>
        <v>42604.290972222225</v>
      </c>
    </row>
    <row r="2613" spans="1:20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8">
        <f t="shared" si="245"/>
        <v>42737.957638888889</v>
      </c>
    </row>
    <row r="2614" spans="1:20" ht="43.2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8">
        <f t="shared" si="245"/>
        <v>42013.143171296295</v>
      </c>
    </row>
    <row r="2615" spans="1:20" ht="43.2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8">
        <f t="shared" si="245"/>
        <v>41173.81821759259</v>
      </c>
    </row>
    <row r="2616" spans="1:20" ht="43.2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8">
        <f t="shared" si="245"/>
        <v>41759.208333333336</v>
      </c>
    </row>
    <row r="2617" spans="1:20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1.7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8">
        <f t="shared" si="245"/>
        <v>42490.5</v>
      </c>
    </row>
    <row r="2618" spans="1:20" ht="43.2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ref="O2618:O2681" si="246">ROUND((E2618/D2618),2)</f>
        <v>1.1499999999999999</v>
      </c>
      <c r="P2618">
        <f t="shared" ref="P2618:P2681" si="247">IF(L2618&gt;0,ROUND(E2618/L2618,2),0)</f>
        <v>120.31</v>
      </c>
      <c r="Q2618" t="str">
        <f t="shared" ref="Q2618:Q2681" si="248">LEFT(N2618, SEARCH("/",N2618,1)-1)</f>
        <v>technology</v>
      </c>
      <c r="R2618" t="str">
        <f t="shared" ref="R2618:R2681" si="249">RIGHT(N2618,LEN(N2618)-SEARCH("/",N2618,1))</f>
        <v>space exploration</v>
      </c>
      <c r="S2618" s="9">
        <f t="shared" ref="S2618:S2681" si="250">(J2618/86400)+DATE(1970,1,1)</f>
        <v>42211.99454861111</v>
      </c>
      <c r="T2618" s="8">
        <f t="shared" ref="T2618:T2681" si="251">(I2618/86400)+DATE(1970,1,1)</f>
        <v>42241.99454861111</v>
      </c>
    </row>
    <row r="2619" spans="1:20" ht="43.2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8.7799999999999994</v>
      </c>
      <c r="P2619">
        <f t="shared" si="247"/>
        <v>27.6</v>
      </c>
      <c r="Q2619" t="str">
        <f t="shared" si="248"/>
        <v>technology</v>
      </c>
      <c r="R2619" t="str">
        <f t="shared" si="249"/>
        <v>space exploration</v>
      </c>
      <c r="S2619" s="9">
        <f t="shared" si="250"/>
        <v>41902.874432870369</v>
      </c>
      <c r="T2619" s="8">
        <f t="shared" si="251"/>
        <v>41932.874432870369</v>
      </c>
    </row>
    <row r="2620" spans="1:20" ht="28.8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1.05</v>
      </c>
      <c r="P2620">
        <f t="shared" si="247"/>
        <v>205.3</v>
      </c>
      <c r="Q2620" t="str">
        <f t="shared" si="248"/>
        <v>technology</v>
      </c>
      <c r="R2620" t="str">
        <f t="shared" si="249"/>
        <v>space exploration</v>
      </c>
      <c r="S2620" s="9">
        <f t="shared" si="250"/>
        <v>42279.792372685188</v>
      </c>
      <c r="T2620" s="8">
        <f t="shared" si="251"/>
        <v>42339.834039351852</v>
      </c>
    </row>
    <row r="2621" spans="1:20" ht="43.2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1.88</v>
      </c>
      <c r="P2621">
        <f t="shared" si="247"/>
        <v>35.549999999999997</v>
      </c>
      <c r="Q2621" t="str">
        <f t="shared" si="248"/>
        <v>technology</v>
      </c>
      <c r="R2621" t="str">
        <f t="shared" si="249"/>
        <v>space exploration</v>
      </c>
      <c r="S2621" s="9">
        <f t="shared" si="250"/>
        <v>42273.884305555555</v>
      </c>
      <c r="T2621" s="8">
        <f t="shared" si="251"/>
        <v>42300.458333333328</v>
      </c>
    </row>
    <row r="2622" spans="1:20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1.44</v>
      </c>
      <c r="P2622">
        <f t="shared" si="247"/>
        <v>74.64</v>
      </c>
      <c r="Q2622" t="str">
        <f t="shared" si="248"/>
        <v>technology</v>
      </c>
      <c r="R2622" t="str">
        <f t="shared" si="249"/>
        <v>space exploration</v>
      </c>
      <c r="S2622" s="9">
        <f t="shared" si="250"/>
        <v>42251.16715277778</v>
      </c>
      <c r="T2622" s="8">
        <f t="shared" si="251"/>
        <v>42288.041666666672</v>
      </c>
    </row>
    <row r="2623" spans="1:20" ht="43.2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1.46</v>
      </c>
      <c r="P2623">
        <f t="shared" si="247"/>
        <v>47.06</v>
      </c>
      <c r="Q2623" t="str">
        <f t="shared" si="248"/>
        <v>technology</v>
      </c>
      <c r="R2623" t="str">
        <f t="shared" si="249"/>
        <v>space exploration</v>
      </c>
      <c r="S2623" s="9">
        <f t="shared" si="250"/>
        <v>42115.747546296298</v>
      </c>
      <c r="T2623" s="8">
        <f t="shared" si="251"/>
        <v>42145.747546296298</v>
      </c>
    </row>
    <row r="2624" spans="1:20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1.31</v>
      </c>
      <c r="P2624">
        <f t="shared" si="247"/>
        <v>26.59</v>
      </c>
      <c r="Q2624" t="str">
        <f t="shared" si="248"/>
        <v>technology</v>
      </c>
      <c r="R2624" t="str">
        <f t="shared" si="249"/>
        <v>space exploration</v>
      </c>
      <c r="S2624" s="9">
        <f t="shared" si="250"/>
        <v>42689.74324074074</v>
      </c>
      <c r="T2624" s="8">
        <f t="shared" si="251"/>
        <v>42734.74324074074</v>
      </c>
    </row>
    <row r="2625" spans="1:20" ht="43.2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1.1399999999999999</v>
      </c>
      <c r="P2625">
        <f t="shared" si="247"/>
        <v>36.770000000000003</v>
      </c>
      <c r="Q2625" t="str">
        <f t="shared" si="248"/>
        <v>technology</v>
      </c>
      <c r="R2625" t="str">
        <f t="shared" si="249"/>
        <v>space exploration</v>
      </c>
      <c r="S2625" s="9">
        <f t="shared" si="250"/>
        <v>42692.256550925929</v>
      </c>
      <c r="T2625" s="8">
        <f t="shared" si="251"/>
        <v>42706.256550925929</v>
      </c>
    </row>
    <row r="2626" spans="1:20" ht="43.2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13.79</v>
      </c>
      <c r="P2626">
        <f t="shared" si="247"/>
        <v>31.82</v>
      </c>
      <c r="Q2626" t="str">
        <f t="shared" si="248"/>
        <v>technology</v>
      </c>
      <c r="R2626" t="str">
        <f t="shared" si="249"/>
        <v>space exploration</v>
      </c>
      <c r="S2626" s="9">
        <f t="shared" si="250"/>
        <v>41144.421550925923</v>
      </c>
      <c r="T2626" s="8">
        <f t="shared" si="251"/>
        <v>41165.421550925923</v>
      </c>
    </row>
    <row r="2627" spans="1:20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>
        <f t="shared" si="247"/>
        <v>27.58</v>
      </c>
      <c r="Q2627" t="str">
        <f t="shared" si="248"/>
        <v>technology</v>
      </c>
      <c r="R2627" t="str">
        <f t="shared" si="249"/>
        <v>space exploration</v>
      </c>
      <c r="S2627" s="9">
        <f t="shared" si="250"/>
        <v>42658.810277777782</v>
      </c>
      <c r="T2627" s="8">
        <f t="shared" si="251"/>
        <v>42683.851944444439</v>
      </c>
    </row>
    <row r="2628" spans="1:20" ht="43.2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8">
        <f t="shared" si="251"/>
        <v>42158.628113425926</v>
      </c>
    </row>
    <row r="2629" spans="1:20" ht="43.2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8">
        <f t="shared" si="251"/>
        <v>42334.871076388888</v>
      </c>
    </row>
    <row r="2630" spans="1:20" ht="43.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1.1000000000000001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8">
        <f t="shared" si="251"/>
        <v>41973.966053240743</v>
      </c>
    </row>
    <row r="2631" spans="1:20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8">
        <f t="shared" si="251"/>
        <v>42138.538449074069</v>
      </c>
    </row>
    <row r="2632" spans="1:20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8">
        <f t="shared" si="251"/>
        <v>42551.416666666672</v>
      </c>
    </row>
    <row r="2633" spans="1:20" ht="43.2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1.1499999999999999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8">
        <f t="shared" si="251"/>
        <v>42246.169293981482</v>
      </c>
    </row>
    <row r="2634" spans="1:20" ht="43.2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8">
        <f t="shared" si="251"/>
        <v>42519.061793981484</v>
      </c>
    </row>
    <row r="2635" spans="1:20" ht="43.2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8">
        <f t="shared" si="251"/>
        <v>41697.958333333336</v>
      </c>
    </row>
    <row r="2636" spans="1:20" ht="43.2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8">
        <f t="shared" si="251"/>
        <v>42642.656493055554</v>
      </c>
    </row>
    <row r="2637" spans="1:20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8">
        <f t="shared" si="251"/>
        <v>42072.909270833334</v>
      </c>
    </row>
    <row r="2638" spans="1:20" ht="57.6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8">
        <f t="shared" si="251"/>
        <v>42659.041666666672</v>
      </c>
    </row>
    <row r="2639" spans="1:20" ht="28.8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8">
        <f t="shared" si="251"/>
        <v>42655.549479166672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8">
        <f t="shared" si="251"/>
        <v>42019.913136574076</v>
      </c>
    </row>
    <row r="2641" spans="1:20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8">
        <f t="shared" si="251"/>
        <v>42054.86513888889</v>
      </c>
    </row>
    <row r="2642" spans="1:20" ht="57.6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8">
        <f t="shared" si="251"/>
        <v>42163.160578703704</v>
      </c>
    </row>
    <row r="2643" spans="1:20" ht="28.8">
      <c r="A2643">
        <v>612</v>
      </c>
      <c r="B2643" s="3" t="s">
        <v>613</v>
      </c>
      <c r="C2643" s="3" t="s">
        <v>4722</v>
      </c>
      <c r="D2643">
        <v>10000</v>
      </c>
      <c r="E2643">
        <v>0</v>
      </c>
      <c r="F2643" t="s">
        <v>8220</v>
      </c>
      <c r="G2643" t="s">
        <v>8237</v>
      </c>
      <c r="H2643" t="s">
        <v>8249</v>
      </c>
      <c r="I2643">
        <v>1472777146</v>
      </c>
      <c r="J2643">
        <v>1470185146</v>
      </c>
      <c r="K2643" t="b">
        <v>0</v>
      </c>
      <c r="L2643">
        <v>0</v>
      </c>
      <c r="M2643" t="b">
        <v>0</v>
      </c>
      <c r="N2643" t="s">
        <v>8272</v>
      </c>
      <c r="O2643" s="6">
        <f t="shared" si="246"/>
        <v>0</v>
      </c>
      <c r="P2643">
        <f t="shared" si="247"/>
        <v>0</v>
      </c>
      <c r="Q2643" t="str">
        <f t="shared" si="248"/>
        <v>technology</v>
      </c>
      <c r="R2643" t="str">
        <f t="shared" si="249"/>
        <v>web</v>
      </c>
      <c r="S2643" s="9">
        <f t="shared" si="250"/>
        <v>42585.031782407408</v>
      </c>
      <c r="T2643" s="8">
        <f t="shared" si="251"/>
        <v>42615.031782407408</v>
      </c>
    </row>
    <row r="2644" spans="1:20" ht="43.2">
      <c r="A2644">
        <v>614</v>
      </c>
      <c r="B2644" s="3" t="s">
        <v>615</v>
      </c>
      <c r="C2644" s="3" t="s">
        <v>4724</v>
      </c>
      <c r="D2644">
        <v>10000</v>
      </c>
      <c r="E2644">
        <v>0</v>
      </c>
      <c r="F2644" t="s">
        <v>8220</v>
      </c>
      <c r="G2644" t="s">
        <v>8224</v>
      </c>
      <c r="H2644" t="s">
        <v>8246</v>
      </c>
      <c r="I2644">
        <v>1466731740</v>
      </c>
      <c r="J2644">
        <v>1464139740</v>
      </c>
      <c r="K2644" t="b">
        <v>0</v>
      </c>
      <c r="L2644">
        <v>0</v>
      </c>
      <c r="M2644" t="b">
        <v>0</v>
      </c>
      <c r="N2644" t="s">
        <v>8272</v>
      </c>
      <c r="O2644" s="6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web</v>
      </c>
      <c r="S2644" s="9">
        <f t="shared" si="250"/>
        <v>42515.061805555553</v>
      </c>
      <c r="T2644" s="8">
        <f t="shared" si="251"/>
        <v>42545.061805555553</v>
      </c>
    </row>
    <row r="2645" spans="1:20" ht="43.2">
      <c r="A2645">
        <v>615</v>
      </c>
      <c r="B2645" s="3" t="s">
        <v>616</v>
      </c>
      <c r="C2645" s="3" t="s">
        <v>4725</v>
      </c>
      <c r="D2645">
        <v>515</v>
      </c>
      <c r="E2645">
        <v>0</v>
      </c>
      <c r="F2645" t="s">
        <v>8220</v>
      </c>
      <c r="G2645" t="s">
        <v>8228</v>
      </c>
      <c r="H2645" t="s">
        <v>8250</v>
      </c>
      <c r="I2645">
        <v>1443149759</v>
      </c>
      <c r="J2645">
        <v>1440557759</v>
      </c>
      <c r="K2645" t="b">
        <v>0</v>
      </c>
      <c r="L2645">
        <v>0</v>
      </c>
      <c r="M2645" t="b">
        <v>0</v>
      </c>
      <c r="N2645" t="s">
        <v>8272</v>
      </c>
      <c r="O2645" s="6">
        <f t="shared" si="246"/>
        <v>0</v>
      </c>
      <c r="P2645">
        <f t="shared" si="247"/>
        <v>0</v>
      </c>
      <c r="Q2645" t="str">
        <f t="shared" si="248"/>
        <v>technology</v>
      </c>
      <c r="R2645" t="str">
        <f t="shared" si="249"/>
        <v>web</v>
      </c>
      <c r="S2645" s="9">
        <f t="shared" si="250"/>
        <v>42242.122210648144</v>
      </c>
      <c r="T2645" s="8">
        <f t="shared" si="251"/>
        <v>42272.122210648144</v>
      </c>
    </row>
    <row r="2646" spans="1:20" ht="43.2">
      <c r="A2646">
        <v>616</v>
      </c>
      <c r="B2646" s="3" t="s">
        <v>617</v>
      </c>
      <c r="C2646" s="3" t="s">
        <v>4726</v>
      </c>
      <c r="D2646">
        <v>5000</v>
      </c>
      <c r="E2646">
        <v>0</v>
      </c>
      <c r="F2646" t="s">
        <v>8220</v>
      </c>
      <c r="G2646" t="s">
        <v>8230</v>
      </c>
      <c r="H2646" t="s">
        <v>8249</v>
      </c>
      <c r="I2646">
        <v>1488013307</v>
      </c>
      <c r="J2646">
        <v>1485421307</v>
      </c>
      <c r="K2646" t="b">
        <v>0</v>
      </c>
      <c r="L2646">
        <v>0</v>
      </c>
      <c r="M2646" t="b">
        <v>0</v>
      </c>
      <c r="N2646" t="s">
        <v>8272</v>
      </c>
      <c r="O2646" s="6">
        <f t="shared" si="246"/>
        <v>0</v>
      </c>
      <c r="P2646">
        <f t="shared" si="247"/>
        <v>0</v>
      </c>
      <c r="Q2646" t="str">
        <f t="shared" si="248"/>
        <v>technology</v>
      </c>
      <c r="R2646" t="str">
        <f t="shared" si="249"/>
        <v>web</v>
      </c>
      <c r="S2646" s="9">
        <f t="shared" si="250"/>
        <v>42761.376238425924</v>
      </c>
      <c r="T2646" s="8">
        <f t="shared" si="251"/>
        <v>42791.376238425924</v>
      </c>
    </row>
    <row r="2647" spans="1:20" ht="43.2">
      <c r="A2647">
        <v>618</v>
      </c>
      <c r="B2647" s="3" t="s">
        <v>619</v>
      </c>
      <c r="C2647" s="3" t="s">
        <v>4728</v>
      </c>
      <c r="D2647">
        <v>400</v>
      </c>
      <c r="E2647">
        <v>0</v>
      </c>
      <c r="F2647" t="s">
        <v>8220</v>
      </c>
      <c r="G2647" t="s">
        <v>8224</v>
      </c>
      <c r="H2647" t="s">
        <v>8246</v>
      </c>
      <c r="I2647">
        <v>1449689203</v>
      </c>
      <c r="J2647">
        <v>1447097203</v>
      </c>
      <c r="K2647" t="b">
        <v>0</v>
      </c>
      <c r="L2647">
        <v>0</v>
      </c>
      <c r="M2647" t="b">
        <v>0</v>
      </c>
      <c r="N2647" t="s">
        <v>8272</v>
      </c>
      <c r="O2647" s="6">
        <f t="shared" si="246"/>
        <v>0</v>
      </c>
      <c r="P2647">
        <f t="shared" si="247"/>
        <v>0</v>
      </c>
      <c r="Q2647" t="str">
        <f t="shared" si="248"/>
        <v>technology</v>
      </c>
      <c r="R2647" t="str">
        <f t="shared" si="249"/>
        <v>web</v>
      </c>
      <c r="S2647" s="9">
        <f t="shared" si="250"/>
        <v>42317.810219907406</v>
      </c>
      <c r="T2647" s="8">
        <f t="shared" si="251"/>
        <v>42347.810219907406</v>
      </c>
    </row>
    <row r="2648" spans="1:20" ht="28.8">
      <c r="A2648">
        <v>619</v>
      </c>
      <c r="B2648" s="3" t="s">
        <v>620</v>
      </c>
      <c r="C2648" s="3" t="s">
        <v>4729</v>
      </c>
      <c r="D2648">
        <v>2500000</v>
      </c>
      <c r="E2648">
        <v>1</v>
      </c>
      <c r="F2648" t="s">
        <v>8220</v>
      </c>
      <c r="G2648" t="s">
        <v>8224</v>
      </c>
      <c r="H2648" t="s">
        <v>8246</v>
      </c>
      <c r="I2648">
        <v>1416933390</v>
      </c>
      <c r="J2648">
        <v>1411745790</v>
      </c>
      <c r="K2648" t="b">
        <v>0</v>
      </c>
      <c r="L2648">
        <v>1</v>
      </c>
      <c r="M2648" t="b">
        <v>0</v>
      </c>
      <c r="N2648" t="s">
        <v>8272</v>
      </c>
      <c r="O2648" s="6">
        <f t="shared" si="246"/>
        <v>0</v>
      </c>
      <c r="P2648">
        <f t="shared" si="247"/>
        <v>1</v>
      </c>
      <c r="Q2648" t="str">
        <f t="shared" si="248"/>
        <v>technology</v>
      </c>
      <c r="R2648" t="str">
        <f t="shared" si="249"/>
        <v>web</v>
      </c>
      <c r="S2648" s="9">
        <f t="shared" si="250"/>
        <v>41908.650347222225</v>
      </c>
      <c r="T2648" s="8">
        <f t="shared" si="251"/>
        <v>41968.692013888889</v>
      </c>
    </row>
    <row r="2649" spans="1:20" ht="57.6">
      <c r="A2649">
        <v>623</v>
      </c>
      <c r="B2649" s="3" t="s">
        <v>624</v>
      </c>
      <c r="C2649" s="3" t="s">
        <v>4733</v>
      </c>
      <c r="D2649">
        <v>75000</v>
      </c>
      <c r="E2649">
        <v>0</v>
      </c>
      <c r="F2649" t="s">
        <v>8220</v>
      </c>
      <c r="G2649" t="s">
        <v>8226</v>
      </c>
      <c r="H2649" t="s">
        <v>8248</v>
      </c>
      <c r="I2649">
        <v>1432771997</v>
      </c>
      <c r="J2649">
        <v>1430179997</v>
      </c>
      <c r="K2649" t="b">
        <v>0</v>
      </c>
      <c r="L2649">
        <v>0</v>
      </c>
      <c r="M2649" t="b">
        <v>0</v>
      </c>
      <c r="N2649" t="s">
        <v>8272</v>
      </c>
      <c r="O2649" s="6">
        <f t="shared" si="246"/>
        <v>0</v>
      </c>
      <c r="P2649">
        <f t="shared" si="247"/>
        <v>0</v>
      </c>
      <c r="Q2649" t="str">
        <f t="shared" si="248"/>
        <v>technology</v>
      </c>
      <c r="R2649" t="str">
        <f t="shared" si="249"/>
        <v>web</v>
      </c>
      <c r="S2649" s="9">
        <f t="shared" si="250"/>
        <v>42122.009224537032</v>
      </c>
      <c r="T2649" s="8">
        <f t="shared" si="251"/>
        <v>42152.009224537032</v>
      </c>
    </row>
    <row r="2650" spans="1:20" ht="43.2">
      <c r="A2650">
        <v>624</v>
      </c>
      <c r="B2650" s="3" t="s">
        <v>625</v>
      </c>
      <c r="C2650" s="3" t="s">
        <v>4734</v>
      </c>
      <c r="D2650">
        <v>5000</v>
      </c>
      <c r="E2650">
        <v>0</v>
      </c>
      <c r="F2650" t="s">
        <v>8220</v>
      </c>
      <c r="G2650" t="s">
        <v>8224</v>
      </c>
      <c r="H2650" t="s">
        <v>8246</v>
      </c>
      <c r="I2650">
        <v>1431647041</v>
      </c>
      <c r="J2650">
        <v>1429055041</v>
      </c>
      <c r="K2650" t="b">
        <v>0</v>
      </c>
      <c r="L2650">
        <v>0</v>
      </c>
      <c r="M2650" t="b">
        <v>0</v>
      </c>
      <c r="N2650" t="s">
        <v>8272</v>
      </c>
      <c r="O2650" s="6">
        <f t="shared" si="246"/>
        <v>0</v>
      </c>
      <c r="P2650">
        <f t="shared" si="247"/>
        <v>0</v>
      </c>
      <c r="Q2650" t="str">
        <f t="shared" si="248"/>
        <v>technology</v>
      </c>
      <c r="R2650" t="str">
        <f t="shared" si="249"/>
        <v>web</v>
      </c>
      <c r="S2650" s="9">
        <f t="shared" si="250"/>
        <v>42108.988900462966</v>
      </c>
      <c r="T2650" s="8">
        <f t="shared" si="251"/>
        <v>42138.988900462966</v>
      </c>
    </row>
    <row r="2651" spans="1:20" ht="43.2">
      <c r="A2651">
        <v>625</v>
      </c>
      <c r="B2651" s="3" t="s">
        <v>626</v>
      </c>
      <c r="C2651" s="3" t="s">
        <v>4735</v>
      </c>
      <c r="D2651">
        <v>25000</v>
      </c>
      <c r="E2651">
        <v>0</v>
      </c>
      <c r="F2651" t="s">
        <v>8220</v>
      </c>
      <c r="G2651" t="s">
        <v>8229</v>
      </c>
      <c r="H2651" t="s">
        <v>8251</v>
      </c>
      <c r="I2651">
        <v>1490560177</v>
      </c>
      <c r="J2651">
        <v>1487971777</v>
      </c>
      <c r="K2651" t="b">
        <v>0</v>
      </c>
      <c r="L2651">
        <v>0</v>
      </c>
      <c r="M2651" t="b">
        <v>0</v>
      </c>
      <c r="N2651" t="s">
        <v>8272</v>
      </c>
      <c r="O2651" s="6">
        <f t="shared" si="246"/>
        <v>0</v>
      </c>
      <c r="P2651">
        <f t="shared" si="247"/>
        <v>0</v>
      </c>
      <c r="Q2651" t="str">
        <f t="shared" si="248"/>
        <v>technology</v>
      </c>
      <c r="R2651" t="str">
        <f t="shared" si="249"/>
        <v>web</v>
      </c>
      <c r="S2651" s="9">
        <f t="shared" si="250"/>
        <v>42790.895567129628</v>
      </c>
      <c r="T2651" s="8">
        <f t="shared" si="251"/>
        <v>42820.853900462964</v>
      </c>
    </row>
    <row r="2652" spans="1:20" ht="43.2">
      <c r="A2652">
        <v>627</v>
      </c>
      <c r="B2652" s="3" t="s">
        <v>628</v>
      </c>
      <c r="C2652" s="3" t="s">
        <v>4737</v>
      </c>
      <c r="D2652">
        <v>450000</v>
      </c>
      <c r="E2652">
        <v>90</v>
      </c>
      <c r="F2652" t="s">
        <v>8220</v>
      </c>
      <c r="G2652" t="s">
        <v>8235</v>
      </c>
      <c r="H2652" t="s">
        <v>8255</v>
      </c>
      <c r="I2652">
        <v>1457996400</v>
      </c>
      <c r="J2652">
        <v>1452842511</v>
      </c>
      <c r="K2652" t="b">
        <v>0</v>
      </c>
      <c r="L2652">
        <v>1</v>
      </c>
      <c r="M2652" t="b">
        <v>0</v>
      </c>
      <c r="N2652" t="s">
        <v>8272</v>
      </c>
      <c r="O2652" s="6">
        <f t="shared" si="246"/>
        <v>0</v>
      </c>
      <c r="P2652">
        <f t="shared" si="247"/>
        <v>90</v>
      </c>
      <c r="Q2652" t="str">
        <f t="shared" si="248"/>
        <v>technology</v>
      </c>
      <c r="R2652" t="str">
        <f t="shared" si="249"/>
        <v>web</v>
      </c>
      <c r="S2652" s="9">
        <f t="shared" si="250"/>
        <v>42384.306840277779</v>
      </c>
      <c r="T2652" s="8">
        <f t="shared" si="251"/>
        <v>42443.958333333328</v>
      </c>
    </row>
    <row r="2653" spans="1:20" ht="43.2">
      <c r="A2653">
        <v>628</v>
      </c>
      <c r="B2653" s="3" t="s">
        <v>629</v>
      </c>
      <c r="C2653" s="3" t="s">
        <v>4738</v>
      </c>
      <c r="D2653">
        <v>5000</v>
      </c>
      <c r="E2653">
        <v>0</v>
      </c>
      <c r="F2653" t="s">
        <v>8220</v>
      </c>
      <c r="G2653" t="s">
        <v>8224</v>
      </c>
      <c r="H2653" t="s">
        <v>8246</v>
      </c>
      <c r="I2653">
        <v>1405269457</v>
      </c>
      <c r="J2653">
        <v>1402677457</v>
      </c>
      <c r="K2653" t="b">
        <v>0</v>
      </c>
      <c r="L2653">
        <v>0</v>
      </c>
      <c r="M2653" t="b">
        <v>0</v>
      </c>
      <c r="N2653" t="s">
        <v>8272</v>
      </c>
      <c r="O2653" s="6">
        <f t="shared" si="246"/>
        <v>0</v>
      </c>
      <c r="P2653">
        <f t="shared" si="247"/>
        <v>0</v>
      </c>
      <c r="Q2653" t="str">
        <f t="shared" si="248"/>
        <v>technology</v>
      </c>
      <c r="R2653" t="str">
        <f t="shared" si="249"/>
        <v>web</v>
      </c>
      <c r="S2653" s="9">
        <f t="shared" si="250"/>
        <v>41803.692789351851</v>
      </c>
      <c r="T2653" s="8">
        <f t="shared" si="251"/>
        <v>41833.692789351851</v>
      </c>
    </row>
    <row r="2654" spans="1:20" ht="43.2">
      <c r="A2654">
        <v>629</v>
      </c>
      <c r="B2654" s="3" t="s">
        <v>630</v>
      </c>
      <c r="C2654" s="3" t="s">
        <v>4739</v>
      </c>
      <c r="D2654">
        <v>200000</v>
      </c>
      <c r="E2654">
        <v>350</v>
      </c>
      <c r="F2654" t="s">
        <v>8220</v>
      </c>
      <c r="G2654" t="s">
        <v>8226</v>
      </c>
      <c r="H2654" t="s">
        <v>8248</v>
      </c>
      <c r="I2654">
        <v>1463239108</v>
      </c>
      <c r="J2654">
        <v>1460647108</v>
      </c>
      <c r="K2654" t="b">
        <v>0</v>
      </c>
      <c r="L2654">
        <v>3</v>
      </c>
      <c r="M2654" t="b">
        <v>0</v>
      </c>
      <c r="N2654" t="s">
        <v>8272</v>
      </c>
      <c r="O2654" s="6">
        <f t="shared" si="246"/>
        <v>0</v>
      </c>
      <c r="P2654">
        <f t="shared" si="247"/>
        <v>116.67</v>
      </c>
      <c r="Q2654" t="str">
        <f t="shared" si="248"/>
        <v>technology</v>
      </c>
      <c r="R2654" t="str">
        <f t="shared" si="249"/>
        <v>web</v>
      </c>
      <c r="S2654" s="9">
        <f t="shared" si="250"/>
        <v>42474.637824074074</v>
      </c>
      <c r="T2654" s="8">
        <f t="shared" si="251"/>
        <v>42504.637824074074</v>
      </c>
    </row>
    <row r="2655" spans="1:20" ht="57.6">
      <c r="A2655">
        <v>630</v>
      </c>
      <c r="B2655" s="3" t="s">
        <v>631</v>
      </c>
      <c r="C2655" s="3" t="s">
        <v>4740</v>
      </c>
      <c r="D2655">
        <v>11999</v>
      </c>
      <c r="E2655">
        <v>10</v>
      </c>
      <c r="F2655" t="s">
        <v>8220</v>
      </c>
      <c r="G2655" t="s">
        <v>8224</v>
      </c>
      <c r="H2655" t="s">
        <v>8246</v>
      </c>
      <c r="I2655">
        <v>1441516200</v>
      </c>
      <c r="J2655">
        <v>1438959121</v>
      </c>
      <c r="K2655" t="b">
        <v>0</v>
      </c>
      <c r="L2655">
        <v>1</v>
      </c>
      <c r="M2655" t="b">
        <v>0</v>
      </c>
      <c r="N2655" t="s">
        <v>8272</v>
      </c>
      <c r="O2655" s="6">
        <f t="shared" si="246"/>
        <v>0</v>
      </c>
      <c r="P2655">
        <f t="shared" si="247"/>
        <v>10</v>
      </c>
      <c r="Q2655" t="str">
        <f t="shared" si="248"/>
        <v>technology</v>
      </c>
      <c r="R2655" t="str">
        <f t="shared" si="249"/>
        <v>web</v>
      </c>
      <c r="S2655" s="9">
        <f t="shared" si="250"/>
        <v>42223.619456018518</v>
      </c>
      <c r="T2655" s="8">
        <f t="shared" si="251"/>
        <v>42253.215277777781</v>
      </c>
    </row>
    <row r="2656" spans="1:20" ht="28.8">
      <c r="A2656">
        <v>632</v>
      </c>
      <c r="B2656" s="3" t="s">
        <v>633</v>
      </c>
      <c r="C2656" s="3" t="s">
        <v>4742</v>
      </c>
      <c r="D2656">
        <v>20000</v>
      </c>
      <c r="E2656">
        <v>0</v>
      </c>
      <c r="F2656" t="s">
        <v>8220</v>
      </c>
      <c r="G2656" t="s">
        <v>8233</v>
      </c>
      <c r="H2656" t="s">
        <v>8249</v>
      </c>
      <c r="I2656">
        <v>1448470165</v>
      </c>
      <c r="J2656">
        <v>1445874565</v>
      </c>
      <c r="K2656" t="b">
        <v>0</v>
      </c>
      <c r="L2656">
        <v>0</v>
      </c>
      <c r="M2656" t="b">
        <v>0</v>
      </c>
      <c r="N2656" t="s">
        <v>8272</v>
      </c>
      <c r="O2656" s="6">
        <f t="shared" si="246"/>
        <v>0</v>
      </c>
      <c r="P2656">
        <f t="shared" si="247"/>
        <v>0</v>
      </c>
      <c r="Q2656" t="str">
        <f t="shared" si="248"/>
        <v>technology</v>
      </c>
      <c r="R2656" t="str">
        <f t="shared" si="249"/>
        <v>web</v>
      </c>
      <c r="S2656" s="9">
        <f t="shared" si="250"/>
        <v>42303.659317129626</v>
      </c>
      <c r="T2656" s="8">
        <f t="shared" si="251"/>
        <v>42333.700983796298</v>
      </c>
    </row>
    <row r="2657" spans="1:20" ht="28.8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6">
        <f t="shared" si="246"/>
        <v>0</v>
      </c>
      <c r="P2657">
        <f t="shared" si="247"/>
        <v>1</v>
      </c>
      <c r="Q2657" t="str">
        <f t="shared" si="248"/>
        <v>technology</v>
      </c>
      <c r="R2657" t="str">
        <f t="shared" si="249"/>
        <v>web</v>
      </c>
      <c r="S2657" s="9">
        <f t="shared" si="250"/>
        <v>42031.928576388891</v>
      </c>
      <c r="T2657" s="8">
        <f t="shared" si="251"/>
        <v>42061.928576388891</v>
      </c>
    </row>
    <row r="2658" spans="1:20" ht="28.8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6">
        <f t="shared" si="246"/>
        <v>0</v>
      </c>
      <c r="P2658">
        <f t="shared" si="247"/>
        <v>2</v>
      </c>
      <c r="Q2658" t="str">
        <f t="shared" si="248"/>
        <v>technology</v>
      </c>
      <c r="R2658" t="str">
        <f t="shared" si="249"/>
        <v>web</v>
      </c>
      <c r="S2658" s="9">
        <f t="shared" si="250"/>
        <v>42076.092152777783</v>
      </c>
      <c r="T2658" s="8">
        <f t="shared" si="251"/>
        <v>42106.092152777783</v>
      </c>
    </row>
    <row r="2659" spans="1:20" ht="43.2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6">
        <f t="shared" si="246"/>
        <v>0</v>
      </c>
      <c r="P2659">
        <f t="shared" si="247"/>
        <v>4</v>
      </c>
      <c r="Q2659" t="str">
        <f t="shared" si="248"/>
        <v>technology</v>
      </c>
      <c r="R2659" t="str">
        <f t="shared" si="249"/>
        <v>web</v>
      </c>
      <c r="S2659" s="9">
        <f t="shared" si="250"/>
        <v>42131.455439814818</v>
      </c>
      <c r="T2659" s="8">
        <f t="shared" si="251"/>
        <v>42161.44930555555</v>
      </c>
    </row>
    <row r="2660" spans="1:20" ht="43.2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6">
        <f t="shared" si="246"/>
        <v>0</v>
      </c>
      <c r="P2660">
        <f t="shared" si="247"/>
        <v>0</v>
      </c>
      <c r="Q2660" t="str">
        <f t="shared" si="248"/>
        <v>technology</v>
      </c>
      <c r="R2660" t="str">
        <f t="shared" si="249"/>
        <v>web</v>
      </c>
      <c r="S2660" s="9">
        <f t="shared" si="250"/>
        <v>42762.962013888886</v>
      </c>
      <c r="T2660" s="8">
        <f t="shared" si="251"/>
        <v>42791.961111111115</v>
      </c>
    </row>
    <row r="2661" spans="1:20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6">
        <f t="shared" si="246"/>
        <v>0</v>
      </c>
      <c r="P2661">
        <f t="shared" si="247"/>
        <v>3</v>
      </c>
      <c r="Q2661" t="str">
        <f t="shared" si="248"/>
        <v>technology</v>
      </c>
      <c r="R2661" t="str">
        <f t="shared" si="249"/>
        <v>web</v>
      </c>
      <c r="S2661" s="9">
        <f t="shared" si="250"/>
        <v>42759.593310185184</v>
      </c>
      <c r="T2661" s="8">
        <f t="shared" si="251"/>
        <v>42819.55164351852</v>
      </c>
    </row>
    <row r="2662" spans="1:20" ht="28.8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6">
        <f t="shared" si="246"/>
        <v>0</v>
      </c>
      <c r="P2662">
        <f t="shared" si="247"/>
        <v>1</v>
      </c>
      <c r="Q2662" t="str">
        <f t="shared" si="248"/>
        <v>technology</v>
      </c>
      <c r="R2662" t="str">
        <f t="shared" si="249"/>
        <v>web</v>
      </c>
      <c r="S2662" s="9">
        <f t="shared" si="250"/>
        <v>41865.583275462966</v>
      </c>
      <c r="T2662" s="8">
        <f t="shared" si="251"/>
        <v>41925.583275462966</v>
      </c>
    </row>
    <row r="2663" spans="1:20" ht="43.2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8">
        <f t="shared" si="251"/>
        <v>41572.958449074074</v>
      </c>
    </row>
    <row r="2664" spans="1:20" ht="43.2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8">
        <f t="shared" si="251"/>
        <v>42237.746678240743</v>
      </c>
    </row>
    <row r="2665" spans="1:20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8">
        <f t="shared" si="251"/>
        <v>42251.625</v>
      </c>
    </row>
    <row r="2666" spans="1:20" ht="43.2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8">
        <f t="shared" si="251"/>
        <v>42347.290972222225</v>
      </c>
    </row>
    <row r="2667" spans="1:20" ht="43.2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8">
        <f t="shared" si="251"/>
        <v>42128.895532407405</v>
      </c>
    </row>
    <row r="2668" spans="1:20" ht="43.2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8">
        <f t="shared" si="251"/>
        <v>42272.875</v>
      </c>
    </row>
    <row r="2669" spans="1:20" ht="57.6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1.1100000000000001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8">
        <f t="shared" si="251"/>
        <v>42410.926111111112</v>
      </c>
    </row>
    <row r="2670" spans="1:20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8">
        <f t="shared" si="251"/>
        <v>42317.60555555555</v>
      </c>
    </row>
    <row r="2671" spans="1:20" ht="43.2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8">
        <f t="shared" si="251"/>
        <v>42379.035833333328</v>
      </c>
    </row>
    <row r="2672" spans="1:20" ht="43.2">
      <c r="A2672">
        <v>662</v>
      </c>
      <c r="B2672" s="3" t="s">
        <v>663</v>
      </c>
      <c r="C2672" s="3" t="s">
        <v>4772</v>
      </c>
      <c r="D2672">
        <v>39000</v>
      </c>
      <c r="E2672">
        <v>156</v>
      </c>
      <c r="F2672" t="s">
        <v>8221</v>
      </c>
      <c r="G2672" t="s">
        <v>8224</v>
      </c>
      <c r="H2672" t="s">
        <v>8246</v>
      </c>
      <c r="I2672">
        <v>1421404247</v>
      </c>
      <c r="J2672">
        <v>1418812247</v>
      </c>
      <c r="K2672" t="b">
        <v>0</v>
      </c>
      <c r="L2672">
        <v>4</v>
      </c>
      <c r="M2672" t="b">
        <v>0</v>
      </c>
      <c r="N2672" t="s">
        <v>8273</v>
      </c>
      <c r="O2672" s="6">
        <f t="shared" si="246"/>
        <v>0</v>
      </c>
      <c r="P2672">
        <f t="shared" si="247"/>
        <v>39</v>
      </c>
      <c r="Q2672" t="str">
        <f t="shared" si="248"/>
        <v>technology</v>
      </c>
      <c r="R2672" t="str">
        <f t="shared" si="249"/>
        <v>wearables</v>
      </c>
      <c r="S2672" s="9">
        <f t="shared" si="250"/>
        <v>41990.438043981485</v>
      </c>
      <c r="T2672" s="8">
        <f t="shared" si="251"/>
        <v>42020.438043981485</v>
      </c>
    </row>
    <row r="2673" spans="1:20" ht="43.2">
      <c r="A2673">
        <v>663</v>
      </c>
      <c r="B2673" s="3" t="s">
        <v>664</v>
      </c>
      <c r="C2673" s="3" t="s">
        <v>4773</v>
      </c>
      <c r="D2673">
        <v>200000</v>
      </c>
      <c r="E2673">
        <v>700</v>
      </c>
      <c r="F2673" t="s">
        <v>8221</v>
      </c>
      <c r="G2673" t="s">
        <v>8232</v>
      </c>
      <c r="H2673" t="s">
        <v>8253</v>
      </c>
      <c r="I2673">
        <v>1437250456</v>
      </c>
      <c r="J2673">
        <v>1434658456</v>
      </c>
      <c r="K2673" t="b">
        <v>0</v>
      </c>
      <c r="L2673">
        <v>7</v>
      </c>
      <c r="M2673" t="b">
        <v>0</v>
      </c>
      <c r="N2673" t="s">
        <v>8273</v>
      </c>
      <c r="O2673" s="6">
        <f t="shared" si="246"/>
        <v>0</v>
      </c>
      <c r="P2673">
        <f t="shared" si="247"/>
        <v>100</v>
      </c>
      <c r="Q2673" t="str">
        <f t="shared" si="248"/>
        <v>technology</v>
      </c>
      <c r="R2673" t="str">
        <f t="shared" si="249"/>
        <v>wearables</v>
      </c>
      <c r="S2673" s="9">
        <f t="shared" si="250"/>
        <v>42173.843240740738</v>
      </c>
      <c r="T2673" s="8">
        <f t="shared" si="251"/>
        <v>42203.843240740738</v>
      </c>
    </row>
    <row r="2674" spans="1:20" ht="43.2">
      <c r="A2674">
        <v>666</v>
      </c>
      <c r="B2674" s="3" t="s">
        <v>667</v>
      </c>
      <c r="C2674" s="3" t="s">
        <v>4776</v>
      </c>
      <c r="D2674">
        <v>200000</v>
      </c>
      <c r="E2674">
        <v>8</v>
      </c>
      <c r="F2674" t="s">
        <v>8221</v>
      </c>
      <c r="G2674" t="s">
        <v>8224</v>
      </c>
      <c r="H2674" t="s">
        <v>8246</v>
      </c>
      <c r="I2674">
        <v>1408305498</v>
      </c>
      <c r="J2674">
        <v>1405713498</v>
      </c>
      <c r="K2674" t="b">
        <v>0</v>
      </c>
      <c r="L2674">
        <v>4</v>
      </c>
      <c r="M2674" t="b">
        <v>0</v>
      </c>
      <c r="N2674" t="s">
        <v>8273</v>
      </c>
      <c r="O2674" s="6">
        <f t="shared" si="246"/>
        <v>0</v>
      </c>
      <c r="P2674">
        <f t="shared" si="247"/>
        <v>2</v>
      </c>
      <c r="Q2674" t="str">
        <f t="shared" si="248"/>
        <v>technology</v>
      </c>
      <c r="R2674" t="str">
        <f t="shared" si="249"/>
        <v>wearables</v>
      </c>
      <c r="S2674" s="9">
        <f t="shared" si="250"/>
        <v>41838.832152777773</v>
      </c>
      <c r="T2674" s="8">
        <f t="shared" si="251"/>
        <v>41868.832152777773</v>
      </c>
    </row>
    <row r="2675" spans="1:20" ht="57.6">
      <c r="A2675">
        <v>673</v>
      </c>
      <c r="B2675" s="3" t="s">
        <v>674</v>
      </c>
      <c r="C2675" s="3" t="s">
        <v>4783</v>
      </c>
      <c r="D2675">
        <v>100000</v>
      </c>
      <c r="E2675">
        <v>205</v>
      </c>
      <c r="F2675" t="s">
        <v>8221</v>
      </c>
      <c r="G2675" t="s">
        <v>8224</v>
      </c>
      <c r="H2675" t="s">
        <v>8246</v>
      </c>
      <c r="I2675">
        <v>1409602217</v>
      </c>
      <c r="J2675">
        <v>1405714217</v>
      </c>
      <c r="K2675" t="b">
        <v>0</v>
      </c>
      <c r="L2675">
        <v>3</v>
      </c>
      <c r="M2675" t="b">
        <v>0</v>
      </c>
      <c r="N2675" t="s">
        <v>8273</v>
      </c>
      <c r="O2675" s="6">
        <f t="shared" si="246"/>
        <v>0</v>
      </c>
      <c r="P2675">
        <f t="shared" si="247"/>
        <v>68.33</v>
      </c>
      <c r="Q2675" t="str">
        <f t="shared" si="248"/>
        <v>technology</v>
      </c>
      <c r="R2675" t="str">
        <f t="shared" si="249"/>
        <v>wearables</v>
      </c>
      <c r="S2675" s="9">
        <f t="shared" si="250"/>
        <v>41838.840474537035</v>
      </c>
      <c r="T2675" s="8">
        <f t="shared" si="251"/>
        <v>41883.840474537035</v>
      </c>
    </row>
    <row r="2676" spans="1:20" ht="28.8">
      <c r="A2676">
        <v>674</v>
      </c>
      <c r="B2676" s="3" t="s">
        <v>675</v>
      </c>
      <c r="C2676" s="3" t="s">
        <v>4784</v>
      </c>
      <c r="D2676">
        <v>50000</v>
      </c>
      <c r="E2676">
        <v>15</v>
      </c>
      <c r="F2676" t="s">
        <v>8221</v>
      </c>
      <c r="G2676" t="s">
        <v>8224</v>
      </c>
      <c r="H2676" t="s">
        <v>8246</v>
      </c>
      <c r="I2676">
        <v>1407811627</v>
      </c>
      <c r="J2676">
        <v>1402627627</v>
      </c>
      <c r="K2676" t="b">
        <v>0</v>
      </c>
      <c r="L2676">
        <v>2</v>
      </c>
      <c r="M2676" t="b">
        <v>0</v>
      </c>
      <c r="N2676" t="s">
        <v>8273</v>
      </c>
      <c r="O2676" s="6">
        <f t="shared" si="246"/>
        <v>0</v>
      </c>
      <c r="P2676">
        <f t="shared" si="247"/>
        <v>7.5</v>
      </c>
      <c r="Q2676" t="str">
        <f t="shared" si="248"/>
        <v>technology</v>
      </c>
      <c r="R2676" t="str">
        <f t="shared" si="249"/>
        <v>wearables</v>
      </c>
      <c r="S2676" s="9">
        <f t="shared" si="250"/>
        <v>41803.116053240738</v>
      </c>
      <c r="T2676" s="8">
        <f t="shared" si="251"/>
        <v>41863.116053240738</v>
      </c>
    </row>
    <row r="2677" spans="1:20" ht="43.2">
      <c r="A2677">
        <v>681</v>
      </c>
      <c r="B2677" s="3" t="s">
        <v>682</v>
      </c>
      <c r="C2677" s="3" t="s">
        <v>4791</v>
      </c>
      <c r="D2677">
        <v>2500</v>
      </c>
      <c r="E2677">
        <v>1</v>
      </c>
      <c r="F2677" t="s">
        <v>8221</v>
      </c>
      <c r="G2677" t="s">
        <v>8224</v>
      </c>
      <c r="H2677" t="s">
        <v>8246</v>
      </c>
      <c r="I2677">
        <v>1477509604</v>
      </c>
      <c r="J2677">
        <v>1474917604</v>
      </c>
      <c r="K2677" t="b">
        <v>0</v>
      </c>
      <c r="L2677">
        <v>1</v>
      </c>
      <c r="M2677" t="b">
        <v>0</v>
      </c>
      <c r="N2677" t="s">
        <v>8273</v>
      </c>
      <c r="O2677" s="6">
        <f t="shared" si="246"/>
        <v>0</v>
      </c>
      <c r="P2677">
        <f t="shared" si="247"/>
        <v>1</v>
      </c>
      <c r="Q2677" t="str">
        <f t="shared" si="248"/>
        <v>technology</v>
      </c>
      <c r="R2677" t="str">
        <f t="shared" si="249"/>
        <v>wearables</v>
      </c>
      <c r="S2677" s="9">
        <f t="shared" si="250"/>
        <v>42639.805601851855</v>
      </c>
      <c r="T2677" s="8">
        <f t="shared" si="251"/>
        <v>42669.805601851855</v>
      </c>
    </row>
    <row r="2678" spans="1:20" ht="43.2">
      <c r="A2678">
        <v>682</v>
      </c>
      <c r="B2678" s="3" t="s">
        <v>683</v>
      </c>
      <c r="C2678" s="3" t="s">
        <v>4792</v>
      </c>
      <c r="D2678">
        <v>50000</v>
      </c>
      <c r="E2678">
        <v>53</v>
      </c>
      <c r="F2678" t="s">
        <v>8221</v>
      </c>
      <c r="G2678" t="s">
        <v>8224</v>
      </c>
      <c r="H2678" t="s">
        <v>8246</v>
      </c>
      <c r="I2678">
        <v>1489512122</v>
      </c>
      <c r="J2678">
        <v>1486923722</v>
      </c>
      <c r="K2678" t="b">
        <v>0</v>
      </c>
      <c r="L2678">
        <v>4</v>
      </c>
      <c r="M2678" t="b">
        <v>0</v>
      </c>
      <c r="N2678" t="s">
        <v>8273</v>
      </c>
      <c r="O2678" s="6">
        <f t="shared" si="246"/>
        <v>0</v>
      </c>
      <c r="P2678">
        <f t="shared" si="247"/>
        <v>13.25</v>
      </c>
      <c r="Q2678" t="str">
        <f t="shared" si="248"/>
        <v>technology</v>
      </c>
      <c r="R2678" t="str">
        <f t="shared" si="249"/>
        <v>wearables</v>
      </c>
      <c r="S2678" s="9">
        <f t="shared" si="250"/>
        <v>42778.765300925923</v>
      </c>
      <c r="T2678" s="8">
        <f t="shared" si="251"/>
        <v>42808.723634259259</v>
      </c>
    </row>
    <row r="2679" spans="1:20" ht="57.6">
      <c r="A2679">
        <v>686</v>
      </c>
      <c r="B2679" s="3" t="s">
        <v>687</v>
      </c>
      <c r="C2679" s="3" t="s">
        <v>4796</v>
      </c>
      <c r="D2679">
        <v>500000</v>
      </c>
      <c r="E2679">
        <v>0</v>
      </c>
      <c r="F2679" t="s">
        <v>8221</v>
      </c>
      <c r="G2679" t="s">
        <v>8237</v>
      </c>
      <c r="H2679" t="s">
        <v>8249</v>
      </c>
      <c r="I2679">
        <v>1438618170</v>
      </c>
      <c r="J2679">
        <v>1436026170</v>
      </c>
      <c r="K2679" t="b">
        <v>0</v>
      </c>
      <c r="L2679">
        <v>0</v>
      </c>
      <c r="M2679" t="b">
        <v>0</v>
      </c>
      <c r="N2679" t="s">
        <v>8273</v>
      </c>
      <c r="O2679" s="6">
        <f t="shared" si="246"/>
        <v>0</v>
      </c>
      <c r="P2679">
        <f t="shared" si="247"/>
        <v>0</v>
      </c>
      <c r="Q2679" t="str">
        <f t="shared" si="248"/>
        <v>technology</v>
      </c>
      <c r="R2679" t="str">
        <f t="shared" si="249"/>
        <v>wearables</v>
      </c>
      <c r="S2679" s="9">
        <f t="shared" si="250"/>
        <v>42189.673263888893</v>
      </c>
      <c r="T2679" s="8">
        <f t="shared" si="251"/>
        <v>42219.673263888893</v>
      </c>
    </row>
    <row r="2680" spans="1:20" ht="43.2">
      <c r="A2680">
        <v>694</v>
      </c>
      <c r="B2680" s="3" t="s">
        <v>695</v>
      </c>
      <c r="C2680" s="3" t="s">
        <v>4804</v>
      </c>
      <c r="D2680">
        <v>150000</v>
      </c>
      <c r="E2680">
        <v>590</v>
      </c>
      <c r="F2680" t="s">
        <v>8221</v>
      </c>
      <c r="G2680" t="s">
        <v>8224</v>
      </c>
      <c r="H2680" t="s">
        <v>8246</v>
      </c>
      <c r="I2680">
        <v>1485964559</v>
      </c>
      <c r="J2680">
        <v>1483372559</v>
      </c>
      <c r="K2680" t="b">
        <v>0</v>
      </c>
      <c r="L2680">
        <v>7</v>
      </c>
      <c r="M2680" t="b">
        <v>0</v>
      </c>
      <c r="N2680" t="s">
        <v>8273</v>
      </c>
      <c r="O2680" s="6">
        <f t="shared" si="246"/>
        <v>0</v>
      </c>
      <c r="P2680">
        <f t="shared" si="247"/>
        <v>84.29</v>
      </c>
      <c r="Q2680" t="str">
        <f t="shared" si="248"/>
        <v>technology</v>
      </c>
      <c r="R2680" t="str">
        <f t="shared" si="249"/>
        <v>wearables</v>
      </c>
      <c r="S2680" s="9">
        <f t="shared" si="250"/>
        <v>42737.663877314815</v>
      </c>
      <c r="T2680" s="8">
        <f t="shared" si="251"/>
        <v>42767.663877314815</v>
      </c>
    </row>
    <row r="2681" spans="1:20" ht="28.8">
      <c r="A2681">
        <v>696</v>
      </c>
      <c r="B2681" s="3" t="s">
        <v>697</v>
      </c>
      <c r="C2681" s="3" t="s">
        <v>4806</v>
      </c>
      <c r="D2681">
        <v>175000</v>
      </c>
      <c r="E2681">
        <v>1</v>
      </c>
      <c r="F2681" t="s">
        <v>8221</v>
      </c>
      <c r="G2681" t="s">
        <v>8233</v>
      </c>
      <c r="H2681" t="s">
        <v>8249</v>
      </c>
      <c r="I2681">
        <v>1406326502</v>
      </c>
      <c r="J2681">
        <v>1403734502</v>
      </c>
      <c r="K2681" t="b">
        <v>0</v>
      </c>
      <c r="L2681">
        <v>1</v>
      </c>
      <c r="M2681" t="b">
        <v>0</v>
      </c>
      <c r="N2681" t="s">
        <v>8273</v>
      </c>
      <c r="O2681" s="6">
        <f t="shared" si="246"/>
        <v>0</v>
      </c>
      <c r="P2681">
        <f t="shared" si="247"/>
        <v>1</v>
      </c>
      <c r="Q2681" t="str">
        <f t="shared" si="248"/>
        <v>technology</v>
      </c>
      <c r="R2681" t="str">
        <f t="shared" si="249"/>
        <v>wearables</v>
      </c>
      <c r="S2681" s="9">
        <f t="shared" si="250"/>
        <v>41815.927106481482</v>
      </c>
      <c r="T2681" s="8">
        <f t="shared" si="251"/>
        <v>41845.927106481482</v>
      </c>
    </row>
    <row r="2682" spans="1:20" ht="43.2">
      <c r="A2682">
        <v>706</v>
      </c>
      <c r="B2682" s="3" t="s">
        <v>707</v>
      </c>
      <c r="C2682" s="3" t="s">
        <v>4816</v>
      </c>
      <c r="D2682">
        <v>100000</v>
      </c>
      <c r="E2682">
        <v>0</v>
      </c>
      <c r="F2682" t="s">
        <v>8221</v>
      </c>
      <c r="G2682" t="s">
        <v>8227</v>
      </c>
      <c r="H2682" t="s">
        <v>8249</v>
      </c>
      <c r="I2682">
        <v>1481740740</v>
      </c>
      <c r="J2682">
        <v>1478130783</v>
      </c>
      <c r="K2682" t="b">
        <v>0</v>
      </c>
      <c r="L2682">
        <v>0</v>
      </c>
      <c r="M2682" t="b">
        <v>0</v>
      </c>
      <c r="N2682" t="s">
        <v>8273</v>
      </c>
      <c r="O2682" s="6">
        <f t="shared" ref="O2682:O2745" si="252">ROUND((E2682/D2682),2)</f>
        <v>0</v>
      </c>
      <c r="P2682">
        <f t="shared" ref="P2682:P2745" si="253">IF(L2682&gt;0,ROUND(E2682/L2682,2),0)</f>
        <v>0</v>
      </c>
      <c r="Q2682" t="str">
        <f t="shared" ref="Q2682:Q2745" si="254">LEFT(N2682, SEARCH("/",N2682,1)-1)</f>
        <v>technology</v>
      </c>
      <c r="R2682" t="str">
        <f t="shared" ref="R2682:R2745" si="255">RIGHT(N2682,LEN(N2682)-SEARCH("/",N2682,1))</f>
        <v>wearables</v>
      </c>
      <c r="S2682" s="9">
        <f t="shared" ref="S2682:S2745" si="256">(J2682/86400)+DATE(1970,1,1)</f>
        <v>42676.995173611111</v>
      </c>
      <c r="T2682" s="8">
        <f t="shared" ref="T2682:T2745" si="257">(I2682/86400)+DATE(1970,1,1)</f>
        <v>42718.777083333334</v>
      </c>
    </row>
    <row r="2683" spans="1:20" ht="28.8">
      <c r="A2683">
        <v>709</v>
      </c>
      <c r="B2683" s="3" t="s">
        <v>710</v>
      </c>
      <c r="C2683" s="3" t="s">
        <v>4819</v>
      </c>
      <c r="D2683">
        <v>15000</v>
      </c>
      <c r="E2683">
        <v>61</v>
      </c>
      <c r="F2683" t="s">
        <v>8221</v>
      </c>
      <c r="G2683" t="s">
        <v>8224</v>
      </c>
      <c r="H2683" t="s">
        <v>8246</v>
      </c>
      <c r="I2683">
        <v>1417741159</v>
      </c>
      <c r="J2683">
        <v>1415149159</v>
      </c>
      <c r="K2683" t="b">
        <v>0</v>
      </c>
      <c r="L2683">
        <v>2</v>
      </c>
      <c r="M2683" t="b">
        <v>0</v>
      </c>
      <c r="N2683" t="s">
        <v>8273</v>
      </c>
      <c r="O2683" s="6">
        <f t="shared" si="252"/>
        <v>0</v>
      </c>
      <c r="P2683">
        <f t="shared" si="253"/>
        <v>30.5</v>
      </c>
      <c r="Q2683" t="str">
        <f t="shared" si="254"/>
        <v>technology</v>
      </c>
      <c r="R2683" t="str">
        <f t="shared" si="255"/>
        <v>wearables</v>
      </c>
      <c r="S2683" s="9">
        <f t="shared" si="256"/>
        <v>41948.041192129633</v>
      </c>
      <c r="T2683" s="8">
        <f t="shared" si="257"/>
        <v>41978.041192129633</v>
      </c>
    </row>
    <row r="2684" spans="1:20" ht="28.8">
      <c r="A2684">
        <v>710</v>
      </c>
      <c r="B2684" s="3" t="s">
        <v>711</v>
      </c>
      <c r="C2684" s="3" t="s">
        <v>4820</v>
      </c>
      <c r="D2684">
        <v>1200</v>
      </c>
      <c r="E2684">
        <v>0</v>
      </c>
      <c r="F2684" t="s">
        <v>8221</v>
      </c>
      <c r="G2684" t="s">
        <v>8229</v>
      </c>
      <c r="H2684" t="s">
        <v>8251</v>
      </c>
      <c r="I2684">
        <v>1408495440</v>
      </c>
      <c r="J2684">
        <v>1405640302</v>
      </c>
      <c r="K2684" t="b">
        <v>0</v>
      </c>
      <c r="L2684">
        <v>0</v>
      </c>
      <c r="M2684" t="b">
        <v>0</v>
      </c>
      <c r="N2684" t="s">
        <v>8273</v>
      </c>
      <c r="O2684" s="6">
        <f t="shared" si="252"/>
        <v>0</v>
      </c>
      <c r="P2684">
        <f t="shared" si="253"/>
        <v>0</v>
      </c>
      <c r="Q2684" t="str">
        <f t="shared" si="254"/>
        <v>technology</v>
      </c>
      <c r="R2684" t="str">
        <f t="shared" si="255"/>
        <v>wearables</v>
      </c>
      <c r="S2684" s="9">
        <f t="shared" si="256"/>
        <v>41837.984976851854</v>
      </c>
      <c r="T2684" s="8">
        <f t="shared" si="257"/>
        <v>41871.030555555553</v>
      </c>
    </row>
    <row r="2685" spans="1:20" ht="57.6">
      <c r="A2685">
        <v>712</v>
      </c>
      <c r="B2685" s="3" t="s">
        <v>713</v>
      </c>
      <c r="C2685" s="3" t="s">
        <v>4822</v>
      </c>
      <c r="D2685">
        <v>48500</v>
      </c>
      <c r="E2685">
        <v>105</v>
      </c>
      <c r="F2685" t="s">
        <v>8221</v>
      </c>
      <c r="G2685" t="s">
        <v>8224</v>
      </c>
      <c r="H2685" t="s">
        <v>8246</v>
      </c>
      <c r="I2685">
        <v>1455466832</v>
      </c>
      <c r="J2685">
        <v>1452874832</v>
      </c>
      <c r="K2685" t="b">
        <v>0</v>
      </c>
      <c r="L2685">
        <v>4</v>
      </c>
      <c r="M2685" t="b">
        <v>0</v>
      </c>
      <c r="N2685" t="s">
        <v>8273</v>
      </c>
      <c r="O2685" s="6">
        <f t="shared" si="252"/>
        <v>0</v>
      </c>
      <c r="P2685">
        <f t="shared" si="253"/>
        <v>26.25</v>
      </c>
      <c r="Q2685" t="str">
        <f t="shared" si="254"/>
        <v>technology</v>
      </c>
      <c r="R2685" t="str">
        <f t="shared" si="255"/>
        <v>wearables</v>
      </c>
      <c r="S2685" s="9">
        <f t="shared" si="256"/>
        <v>42384.680925925924</v>
      </c>
      <c r="T2685" s="8">
        <f t="shared" si="257"/>
        <v>42414.680925925924</v>
      </c>
    </row>
    <row r="2686" spans="1:20">
      <c r="A2686">
        <v>717</v>
      </c>
      <c r="B2686" s="3" t="s">
        <v>718</v>
      </c>
      <c r="C2686" s="3" t="s">
        <v>4827</v>
      </c>
      <c r="D2686">
        <v>100000</v>
      </c>
      <c r="E2686">
        <v>305</v>
      </c>
      <c r="F2686" t="s">
        <v>8221</v>
      </c>
      <c r="G2686" t="s">
        <v>8224</v>
      </c>
      <c r="H2686" t="s">
        <v>8246</v>
      </c>
      <c r="I2686">
        <v>1409949002</v>
      </c>
      <c r="J2686">
        <v>1407357002</v>
      </c>
      <c r="K2686" t="b">
        <v>0</v>
      </c>
      <c r="L2686">
        <v>4</v>
      </c>
      <c r="M2686" t="b">
        <v>0</v>
      </c>
      <c r="N2686" t="s">
        <v>8273</v>
      </c>
      <c r="O2686" s="6">
        <f t="shared" si="252"/>
        <v>0</v>
      </c>
      <c r="P2686">
        <f t="shared" si="253"/>
        <v>76.25</v>
      </c>
      <c r="Q2686" t="str">
        <f t="shared" si="254"/>
        <v>technology</v>
      </c>
      <c r="R2686" t="str">
        <f t="shared" si="255"/>
        <v>wearables</v>
      </c>
      <c r="S2686" s="9">
        <f t="shared" si="256"/>
        <v>41857.854189814811</v>
      </c>
      <c r="T2686" s="8">
        <f t="shared" si="257"/>
        <v>41887.854189814811</v>
      </c>
    </row>
    <row r="2687" spans="1:20" ht="43.2">
      <c r="A2687">
        <v>760</v>
      </c>
      <c r="B2687" s="3" t="s">
        <v>761</v>
      </c>
      <c r="C2687" s="3" t="s">
        <v>4870</v>
      </c>
      <c r="D2687">
        <v>2200</v>
      </c>
      <c r="E2687">
        <v>0</v>
      </c>
      <c r="F2687" t="s">
        <v>8221</v>
      </c>
      <c r="G2687" t="s">
        <v>8224</v>
      </c>
      <c r="H2687" t="s">
        <v>8246</v>
      </c>
      <c r="I2687">
        <v>1480188013</v>
      </c>
      <c r="J2687">
        <v>1477592413</v>
      </c>
      <c r="K2687" t="b">
        <v>0</v>
      </c>
      <c r="L2687">
        <v>0</v>
      </c>
      <c r="M2687" t="b">
        <v>0</v>
      </c>
      <c r="N2687" t="s">
        <v>8275</v>
      </c>
      <c r="O2687" s="6">
        <f t="shared" si="252"/>
        <v>0</v>
      </c>
      <c r="P2687">
        <f t="shared" si="253"/>
        <v>0</v>
      </c>
      <c r="Q2687" t="str">
        <f t="shared" si="254"/>
        <v>publishing</v>
      </c>
      <c r="R2687" t="str">
        <f t="shared" si="255"/>
        <v>fiction</v>
      </c>
      <c r="S2687" s="9">
        <f t="shared" si="256"/>
        <v>42670.764039351852</v>
      </c>
      <c r="T2687" s="8">
        <f t="shared" si="257"/>
        <v>42700.805706018524</v>
      </c>
    </row>
    <row r="2688" spans="1:20" ht="43.2">
      <c r="A2688">
        <v>762</v>
      </c>
      <c r="B2688" s="3" t="s">
        <v>763</v>
      </c>
      <c r="C2688" s="3" t="s">
        <v>4872</v>
      </c>
      <c r="D2688">
        <v>3500</v>
      </c>
      <c r="E2688">
        <v>0</v>
      </c>
      <c r="F2688" t="s">
        <v>8221</v>
      </c>
      <c r="G2688" t="s">
        <v>8238</v>
      </c>
      <c r="H2688" t="s">
        <v>8256</v>
      </c>
      <c r="I2688">
        <v>1480831200</v>
      </c>
      <c r="J2688">
        <v>1479328570</v>
      </c>
      <c r="K2688" t="b">
        <v>0</v>
      </c>
      <c r="L2688">
        <v>0</v>
      </c>
      <c r="M2688" t="b">
        <v>0</v>
      </c>
      <c r="N2688" t="s">
        <v>8275</v>
      </c>
      <c r="O2688" s="6">
        <f t="shared" si="252"/>
        <v>0</v>
      </c>
      <c r="P2688">
        <f t="shared" si="253"/>
        <v>0</v>
      </c>
      <c r="Q2688" t="str">
        <f t="shared" si="254"/>
        <v>publishing</v>
      </c>
      <c r="R2688" t="str">
        <f t="shared" si="255"/>
        <v>fiction</v>
      </c>
      <c r="S2688" s="9">
        <f t="shared" si="256"/>
        <v>42690.858449074076</v>
      </c>
      <c r="T2688" s="8">
        <f t="shared" si="257"/>
        <v>42708.25</v>
      </c>
    </row>
    <row r="2689" spans="1:20" ht="43.2">
      <c r="A2689">
        <v>763</v>
      </c>
      <c r="B2689" s="3" t="s">
        <v>764</v>
      </c>
      <c r="C2689" s="3" t="s">
        <v>4873</v>
      </c>
      <c r="D2689">
        <v>4290</v>
      </c>
      <c r="E2689">
        <v>5</v>
      </c>
      <c r="F2689" t="s">
        <v>8221</v>
      </c>
      <c r="G2689" t="s">
        <v>8225</v>
      </c>
      <c r="H2689" t="s">
        <v>8247</v>
      </c>
      <c r="I2689">
        <v>1376563408</v>
      </c>
      <c r="J2689">
        <v>1373971408</v>
      </c>
      <c r="K2689" t="b">
        <v>0</v>
      </c>
      <c r="L2689">
        <v>1</v>
      </c>
      <c r="M2689" t="b">
        <v>0</v>
      </c>
      <c r="N2689" t="s">
        <v>8275</v>
      </c>
      <c r="O2689" s="6">
        <f t="shared" si="252"/>
        <v>0</v>
      </c>
      <c r="P2689">
        <f t="shared" si="253"/>
        <v>5</v>
      </c>
      <c r="Q2689" t="str">
        <f t="shared" si="254"/>
        <v>publishing</v>
      </c>
      <c r="R2689" t="str">
        <f t="shared" si="255"/>
        <v>fiction</v>
      </c>
      <c r="S2689" s="9">
        <f t="shared" si="256"/>
        <v>41471.446851851855</v>
      </c>
      <c r="T2689" s="8">
        <f t="shared" si="257"/>
        <v>41501.446851851855</v>
      </c>
    </row>
    <row r="2690" spans="1:20" ht="43.2">
      <c r="A2690">
        <v>764</v>
      </c>
      <c r="B2690" s="3" t="s">
        <v>765</v>
      </c>
      <c r="C2690" s="3" t="s">
        <v>4874</v>
      </c>
      <c r="D2690">
        <v>5000</v>
      </c>
      <c r="E2690">
        <v>0</v>
      </c>
      <c r="F2690" t="s">
        <v>8221</v>
      </c>
      <c r="G2690" t="s">
        <v>8224</v>
      </c>
      <c r="H2690" t="s">
        <v>8246</v>
      </c>
      <c r="I2690">
        <v>1441858161</v>
      </c>
      <c r="J2690">
        <v>1439266161</v>
      </c>
      <c r="K2690" t="b">
        <v>0</v>
      </c>
      <c r="L2690">
        <v>0</v>
      </c>
      <c r="M2690" t="b">
        <v>0</v>
      </c>
      <c r="N2690" t="s">
        <v>8275</v>
      </c>
      <c r="O2690" s="6">
        <f t="shared" si="252"/>
        <v>0</v>
      </c>
      <c r="P2690">
        <f t="shared" si="253"/>
        <v>0</v>
      </c>
      <c r="Q2690" t="str">
        <f t="shared" si="254"/>
        <v>publishing</v>
      </c>
      <c r="R2690" t="str">
        <f t="shared" si="255"/>
        <v>fiction</v>
      </c>
      <c r="S2690" s="9">
        <f t="shared" si="256"/>
        <v>42227.173159722224</v>
      </c>
      <c r="T2690" s="8">
        <f t="shared" si="257"/>
        <v>42257.173159722224</v>
      </c>
    </row>
    <row r="2691" spans="1:20" ht="43.2">
      <c r="A2691">
        <v>766</v>
      </c>
      <c r="B2691" s="3" t="s">
        <v>767</v>
      </c>
      <c r="C2691" s="3" t="s">
        <v>4876</v>
      </c>
      <c r="D2691">
        <v>4000</v>
      </c>
      <c r="E2691">
        <v>0</v>
      </c>
      <c r="F2691" t="s">
        <v>8221</v>
      </c>
      <c r="G2691" t="s">
        <v>8229</v>
      </c>
      <c r="H2691" t="s">
        <v>8251</v>
      </c>
      <c r="I2691">
        <v>1424112483</v>
      </c>
      <c r="J2691">
        <v>1421520483</v>
      </c>
      <c r="K2691" t="b">
        <v>0</v>
      </c>
      <c r="L2691">
        <v>0</v>
      </c>
      <c r="M2691" t="b">
        <v>0</v>
      </c>
      <c r="N2691" t="s">
        <v>8275</v>
      </c>
      <c r="O2691" s="6">
        <f t="shared" si="252"/>
        <v>0</v>
      </c>
      <c r="P2691">
        <f t="shared" si="253"/>
        <v>0</v>
      </c>
      <c r="Q2691" t="str">
        <f t="shared" si="254"/>
        <v>publishing</v>
      </c>
      <c r="R2691" t="str">
        <f t="shared" si="255"/>
        <v>fiction</v>
      </c>
      <c r="S2691" s="9">
        <f t="shared" si="256"/>
        <v>42021.783368055556</v>
      </c>
      <c r="T2691" s="8">
        <f t="shared" si="257"/>
        <v>42051.783368055556</v>
      </c>
    </row>
    <row r="2692" spans="1:20" ht="43.2">
      <c r="A2692">
        <v>768</v>
      </c>
      <c r="B2692" s="3" t="s">
        <v>769</v>
      </c>
      <c r="C2692" s="3" t="s">
        <v>4878</v>
      </c>
      <c r="D2692">
        <v>2500</v>
      </c>
      <c r="E2692">
        <v>0</v>
      </c>
      <c r="F2692" t="s">
        <v>8221</v>
      </c>
      <c r="G2692" t="s">
        <v>8224</v>
      </c>
      <c r="H2692" t="s">
        <v>8246</v>
      </c>
      <c r="I2692">
        <v>1387169890</v>
      </c>
      <c r="J2692">
        <v>1384577890</v>
      </c>
      <c r="K2692" t="b">
        <v>0</v>
      </c>
      <c r="L2692">
        <v>0</v>
      </c>
      <c r="M2692" t="b">
        <v>0</v>
      </c>
      <c r="N2692" t="s">
        <v>8275</v>
      </c>
      <c r="O2692" s="6">
        <f t="shared" si="252"/>
        <v>0</v>
      </c>
      <c r="P2692">
        <f t="shared" si="253"/>
        <v>0</v>
      </c>
      <c r="Q2692" t="str">
        <f t="shared" si="254"/>
        <v>publishing</v>
      </c>
      <c r="R2692" t="str">
        <f t="shared" si="255"/>
        <v>fiction</v>
      </c>
      <c r="S2692" s="9">
        <f t="shared" si="256"/>
        <v>41594.207060185188</v>
      </c>
      <c r="T2692" s="8">
        <f t="shared" si="257"/>
        <v>41624.207060185188</v>
      </c>
    </row>
    <row r="2693" spans="1:20" ht="43.2">
      <c r="A2693">
        <v>770</v>
      </c>
      <c r="B2693" s="3" t="s">
        <v>771</v>
      </c>
      <c r="C2693" s="3" t="s">
        <v>4880</v>
      </c>
      <c r="D2693">
        <v>17500</v>
      </c>
      <c r="E2693">
        <v>0</v>
      </c>
      <c r="F2693" t="s">
        <v>8221</v>
      </c>
      <c r="G2693" t="s">
        <v>8224</v>
      </c>
      <c r="H2693" t="s">
        <v>8246</v>
      </c>
      <c r="I2693">
        <v>1361750369</v>
      </c>
      <c r="J2693">
        <v>1358294369</v>
      </c>
      <c r="K2693" t="b">
        <v>0</v>
      </c>
      <c r="L2693">
        <v>0</v>
      </c>
      <c r="M2693" t="b">
        <v>0</v>
      </c>
      <c r="N2693" t="s">
        <v>8275</v>
      </c>
      <c r="O2693" s="6">
        <f t="shared" si="252"/>
        <v>0</v>
      </c>
      <c r="P2693">
        <f t="shared" si="253"/>
        <v>0</v>
      </c>
      <c r="Q2693" t="str">
        <f t="shared" si="254"/>
        <v>publishing</v>
      </c>
      <c r="R2693" t="str">
        <f t="shared" si="255"/>
        <v>fiction</v>
      </c>
      <c r="S2693" s="9">
        <f t="shared" si="256"/>
        <v>41289.9996412037</v>
      </c>
      <c r="T2693" s="8">
        <f t="shared" si="257"/>
        <v>41329.9996412037</v>
      </c>
    </row>
    <row r="2694" spans="1:20" ht="43.2">
      <c r="A2694">
        <v>771</v>
      </c>
      <c r="B2694" s="3" t="s">
        <v>772</v>
      </c>
      <c r="C2694" s="3" t="s">
        <v>4881</v>
      </c>
      <c r="D2694">
        <v>38000</v>
      </c>
      <c r="E2694">
        <v>10</v>
      </c>
      <c r="F2694" t="s">
        <v>8221</v>
      </c>
      <c r="G2694" t="s">
        <v>8224</v>
      </c>
      <c r="H2694" t="s">
        <v>8246</v>
      </c>
      <c r="I2694">
        <v>1454183202</v>
      </c>
      <c r="J2694">
        <v>1449863202</v>
      </c>
      <c r="K2694" t="b">
        <v>0</v>
      </c>
      <c r="L2694">
        <v>1</v>
      </c>
      <c r="M2694" t="b">
        <v>0</v>
      </c>
      <c r="N2694" t="s">
        <v>8275</v>
      </c>
      <c r="O2694" s="6">
        <f t="shared" si="252"/>
        <v>0</v>
      </c>
      <c r="P2694">
        <f t="shared" si="253"/>
        <v>10</v>
      </c>
      <c r="Q2694" t="str">
        <f t="shared" si="254"/>
        <v>publishing</v>
      </c>
      <c r="R2694" t="str">
        <f t="shared" si="255"/>
        <v>fiction</v>
      </c>
      <c r="S2694" s="9">
        <f t="shared" si="256"/>
        <v>42349.824097222227</v>
      </c>
      <c r="T2694" s="8">
        <f t="shared" si="257"/>
        <v>42399.824097222227</v>
      </c>
    </row>
    <row r="2695" spans="1:20" ht="43.2">
      <c r="A2695">
        <v>778</v>
      </c>
      <c r="B2695" s="3" t="s">
        <v>779</v>
      </c>
      <c r="C2695" s="3" t="s">
        <v>4888</v>
      </c>
      <c r="D2695">
        <v>500</v>
      </c>
      <c r="E2695">
        <v>2</v>
      </c>
      <c r="F2695" t="s">
        <v>8221</v>
      </c>
      <c r="G2695" t="s">
        <v>8224</v>
      </c>
      <c r="H2695" t="s">
        <v>8246</v>
      </c>
      <c r="I2695">
        <v>1398876680</v>
      </c>
      <c r="J2695">
        <v>1396284680</v>
      </c>
      <c r="K2695" t="b">
        <v>0</v>
      </c>
      <c r="L2695">
        <v>1</v>
      </c>
      <c r="M2695" t="b">
        <v>0</v>
      </c>
      <c r="N2695" t="s">
        <v>8275</v>
      </c>
      <c r="O2695" s="6">
        <f t="shared" si="252"/>
        <v>0</v>
      </c>
      <c r="P2695">
        <f t="shared" si="253"/>
        <v>2</v>
      </c>
      <c r="Q2695" t="str">
        <f t="shared" si="254"/>
        <v>publishing</v>
      </c>
      <c r="R2695" t="str">
        <f t="shared" si="255"/>
        <v>fiction</v>
      </c>
      <c r="S2695" s="9">
        <f t="shared" si="256"/>
        <v>41729.702314814815</v>
      </c>
      <c r="T2695" s="8">
        <f t="shared" si="257"/>
        <v>41759.702314814815</v>
      </c>
    </row>
    <row r="2696" spans="1:20" ht="43.2">
      <c r="A2696">
        <v>862</v>
      </c>
      <c r="B2696" s="3" t="s">
        <v>863</v>
      </c>
      <c r="C2696" s="3" t="s">
        <v>4972</v>
      </c>
      <c r="D2696">
        <v>50000</v>
      </c>
      <c r="E2696">
        <v>170</v>
      </c>
      <c r="F2696" t="s">
        <v>8221</v>
      </c>
      <c r="G2696" t="s">
        <v>8225</v>
      </c>
      <c r="H2696" t="s">
        <v>8247</v>
      </c>
      <c r="I2696">
        <v>1384179548</v>
      </c>
      <c r="J2696">
        <v>1381583948</v>
      </c>
      <c r="K2696" t="b">
        <v>0</v>
      </c>
      <c r="L2696">
        <v>4</v>
      </c>
      <c r="M2696" t="b">
        <v>0</v>
      </c>
      <c r="N2696" t="s">
        <v>8278</v>
      </c>
      <c r="O2696" s="6">
        <f t="shared" si="252"/>
        <v>0</v>
      </c>
      <c r="P2696">
        <f t="shared" si="253"/>
        <v>42.5</v>
      </c>
      <c r="Q2696" t="str">
        <f t="shared" si="254"/>
        <v>music</v>
      </c>
      <c r="R2696" t="str">
        <f t="shared" si="255"/>
        <v>jazz</v>
      </c>
      <c r="S2696" s="9">
        <f t="shared" si="256"/>
        <v>41559.5549537037</v>
      </c>
      <c r="T2696" s="8">
        <f t="shared" si="257"/>
        <v>41589.596620370372</v>
      </c>
    </row>
    <row r="2697" spans="1:20" ht="57.6">
      <c r="A2697">
        <v>868</v>
      </c>
      <c r="B2697" s="3" t="s">
        <v>869</v>
      </c>
      <c r="C2697" s="3" t="s">
        <v>4978</v>
      </c>
      <c r="D2697">
        <v>45000</v>
      </c>
      <c r="E2697">
        <v>50</v>
      </c>
      <c r="F2697" t="s">
        <v>8221</v>
      </c>
      <c r="G2697" t="s">
        <v>8224</v>
      </c>
      <c r="H2697" t="s">
        <v>8246</v>
      </c>
      <c r="I2697">
        <v>1389055198</v>
      </c>
      <c r="J2697">
        <v>1386463198</v>
      </c>
      <c r="K2697" t="b">
        <v>0</v>
      </c>
      <c r="L2697">
        <v>1</v>
      </c>
      <c r="M2697" t="b">
        <v>0</v>
      </c>
      <c r="N2697" t="s">
        <v>8278</v>
      </c>
      <c r="O2697" s="6">
        <f t="shared" si="252"/>
        <v>0</v>
      </c>
      <c r="P2697">
        <f t="shared" si="253"/>
        <v>50</v>
      </c>
      <c r="Q2697" t="str">
        <f t="shared" si="254"/>
        <v>music</v>
      </c>
      <c r="R2697" t="str">
        <f t="shared" si="255"/>
        <v>jazz</v>
      </c>
      <c r="S2697" s="9">
        <f t="shared" si="256"/>
        <v>41616.027754629627</v>
      </c>
      <c r="T2697" s="8">
        <f t="shared" si="257"/>
        <v>41646.027754629627</v>
      </c>
    </row>
    <row r="2698" spans="1:20" ht="43.2">
      <c r="A2698">
        <v>870</v>
      </c>
      <c r="B2698" s="3" t="s">
        <v>871</v>
      </c>
      <c r="C2698" s="3" t="s">
        <v>4980</v>
      </c>
      <c r="D2698">
        <v>20000</v>
      </c>
      <c r="E2698">
        <v>62</v>
      </c>
      <c r="F2698" t="s">
        <v>8221</v>
      </c>
      <c r="G2698" t="s">
        <v>8225</v>
      </c>
      <c r="H2698" t="s">
        <v>8247</v>
      </c>
      <c r="I2698">
        <v>1377995523</v>
      </c>
      <c r="J2698">
        <v>1375403523</v>
      </c>
      <c r="K2698" t="b">
        <v>0</v>
      </c>
      <c r="L2698">
        <v>5</v>
      </c>
      <c r="M2698" t="b">
        <v>0</v>
      </c>
      <c r="N2698" t="s">
        <v>8278</v>
      </c>
      <c r="O2698" s="6">
        <f t="shared" si="252"/>
        <v>0</v>
      </c>
      <c r="P2698">
        <f t="shared" si="253"/>
        <v>12.4</v>
      </c>
      <c r="Q2698" t="str">
        <f t="shared" si="254"/>
        <v>music</v>
      </c>
      <c r="R2698" t="str">
        <f t="shared" si="255"/>
        <v>jazz</v>
      </c>
      <c r="S2698" s="9">
        <f t="shared" si="256"/>
        <v>41488.022256944445</v>
      </c>
      <c r="T2698" s="8">
        <f t="shared" si="257"/>
        <v>41518.022256944445</v>
      </c>
    </row>
    <row r="2699" spans="1:20" ht="57.6">
      <c r="A2699">
        <v>875</v>
      </c>
      <c r="B2699" s="3" t="s">
        <v>876</v>
      </c>
      <c r="C2699" s="3" t="s">
        <v>4985</v>
      </c>
      <c r="D2699">
        <v>5000</v>
      </c>
      <c r="E2699">
        <v>0</v>
      </c>
      <c r="F2699" t="s">
        <v>8221</v>
      </c>
      <c r="G2699" t="s">
        <v>8224</v>
      </c>
      <c r="H2699" t="s">
        <v>8246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8278</v>
      </c>
      <c r="O2699" s="6">
        <f t="shared" si="252"/>
        <v>0</v>
      </c>
      <c r="P2699">
        <f t="shared" si="253"/>
        <v>0</v>
      </c>
      <c r="Q2699" t="str">
        <f t="shared" si="254"/>
        <v>music</v>
      </c>
      <c r="R2699" t="str">
        <f t="shared" si="255"/>
        <v>jazz</v>
      </c>
      <c r="S2699" s="9">
        <f t="shared" si="256"/>
        <v>42248.723738425921</v>
      </c>
      <c r="T2699" s="8">
        <f t="shared" si="257"/>
        <v>42268.723738425921</v>
      </c>
    </row>
    <row r="2700" spans="1:20" ht="43.2">
      <c r="A2700">
        <v>887</v>
      </c>
      <c r="B2700" s="3" t="s">
        <v>888</v>
      </c>
      <c r="C2700" s="3" t="s">
        <v>4997</v>
      </c>
      <c r="D2700">
        <v>1000</v>
      </c>
      <c r="E2700">
        <v>0</v>
      </c>
      <c r="F2700" t="s">
        <v>8221</v>
      </c>
      <c r="G2700" t="s">
        <v>8224</v>
      </c>
      <c r="H2700" t="s">
        <v>8246</v>
      </c>
      <c r="I2700">
        <v>1338159655</v>
      </c>
      <c r="J2700">
        <v>1335567655</v>
      </c>
      <c r="K2700" t="b">
        <v>0</v>
      </c>
      <c r="L2700">
        <v>0</v>
      </c>
      <c r="M2700" t="b">
        <v>0</v>
      </c>
      <c r="N2700" t="s">
        <v>8279</v>
      </c>
      <c r="O2700" s="6">
        <f t="shared" si="252"/>
        <v>0</v>
      </c>
      <c r="P2700">
        <f t="shared" si="253"/>
        <v>0</v>
      </c>
      <c r="Q2700" t="str">
        <f t="shared" si="254"/>
        <v>music</v>
      </c>
      <c r="R2700" t="str">
        <f t="shared" si="255"/>
        <v>indie rock</v>
      </c>
      <c r="S2700" s="9">
        <f t="shared" si="256"/>
        <v>41026.958969907406</v>
      </c>
      <c r="T2700" s="8">
        <f t="shared" si="257"/>
        <v>41056.958969907406</v>
      </c>
    </row>
    <row r="2701" spans="1:20" ht="43.2">
      <c r="A2701">
        <v>897</v>
      </c>
      <c r="B2701" s="3" t="s">
        <v>898</v>
      </c>
      <c r="C2701" s="3" t="s">
        <v>5007</v>
      </c>
      <c r="D2701">
        <v>3000</v>
      </c>
      <c r="E2701">
        <v>0</v>
      </c>
      <c r="F2701" t="s">
        <v>8221</v>
      </c>
      <c r="G2701" t="s">
        <v>8224</v>
      </c>
      <c r="H2701" t="s">
        <v>8246</v>
      </c>
      <c r="I2701">
        <v>1354123908</v>
      </c>
      <c r="J2701">
        <v>1351528308</v>
      </c>
      <c r="K2701" t="b">
        <v>0</v>
      </c>
      <c r="L2701">
        <v>0</v>
      </c>
      <c r="M2701" t="b">
        <v>0</v>
      </c>
      <c r="N2701" t="s">
        <v>8279</v>
      </c>
      <c r="O2701" s="6">
        <f t="shared" si="252"/>
        <v>0</v>
      </c>
      <c r="P2701">
        <f t="shared" si="253"/>
        <v>0</v>
      </c>
      <c r="Q2701" t="str">
        <f t="shared" si="254"/>
        <v>music</v>
      </c>
      <c r="R2701" t="str">
        <f t="shared" si="255"/>
        <v>indie rock</v>
      </c>
      <c r="S2701" s="9">
        <f t="shared" si="256"/>
        <v>41211.688750000001</v>
      </c>
      <c r="T2701" s="8">
        <f t="shared" si="257"/>
        <v>41241.730416666665</v>
      </c>
    </row>
    <row r="2702" spans="1:20" ht="28.8">
      <c r="A2702">
        <v>900</v>
      </c>
      <c r="B2702" s="3" t="s">
        <v>901</v>
      </c>
      <c r="C2702" s="3" t="s">
        <v>5010</v>
      </c>
      <c r="D2702">
        <v>5000</v>
      </c>
      <c r="E2702">
        <v>21</v>
      </c>
      <c r="F2702" t="s">
        <v>8221</v>
      </c>
      <c r="G2702" t="s">
        <v>8224</v>
      </c>
      <c r="H2702" t="s">
        <v>8246</v>
      </c>
      <c r="I2702">
        <v>1459365802</v>
      </c>
      <c r="J2702">
        <v>1456777402</v>
      </c>
      <c r="K2702" t="b">
        <v>0</v>
      </c>
      <c r="L2702">
        <v>2</v>
      </c>
      <c r="M2702" t="b">
        <v>0</v>
      </c>
      <c r="N2702" t="s">
        <v>8278</v>
      </c>
      <c r="O2702" s="6">
        <f t="shared" si="252"/>
        <v>0</v>
      </c>
      <c r="P2702">
        <f t="shared" si="253"/>
        <v>10.5</v>
      </c>
      <c r="Q2702" t="str">
        <f t="shared" si="254"/>
        <v>music</v>
      </c>
      <c r="R2702" t="str">
        <f t="shared" si="255"/>
        <v>jazz</v>
      </c>
      <c r="S2702" s="9">
        <f t="shared" si="256"/>
        <v>42429.84956018519</v>
      </c>
      <c r="T2702" s="8">
        <f t="shared" si="257"/>
        <v>42459.807893518519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8">
        <f t="shared" si="257"/>
        <v>42832.733032407406</v>
      </c>
    </row>
    <row r="2704" spans="1:20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8">
        <f t="shared" si="257"/>
        <v>42830.760150462964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8">
        <f t="shared" si="257"/>
        <v>42816.648495370369</v>
      </c>
    </row>
    <row r="2706" spans="1:20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0.06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8">
        <f t="shared" si="257"/>
        <v>42830.820763888885</v>
      </c>
    </row>
    <row r="2707" spans="1:20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8">
        <f t="shared" si="257"/>
        <v>42818.874513888892</v>
      </c>
    </row>
    <row r="2708" spans="1:20" ht="43.2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1.1200000000000001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8">
        <f t="shared" si="257"/>
        <v>41928.290972222225</v>
      </c>
    </row>
    <row r="2709" spans="1:20" ht="43.2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8">
        <f t="shared" si="257"/>
        <v>41421.290972222225</v>
      </c>
    </row>
    <row r="2710" spans="1:20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8">
        <f t="shared" si="257"/>
        <v>42572.698217592595</v>
      </c>
    </row>
    <row r="2711" spans="1:20" ht="43.2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8">
        <f t="shared" si="257"/>
        <v>42647.165972222225</v>
      </c>
    </row>
    <row r="2712" spans="1:20" ht="28.8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8">
        <f t="shared" si="257"/>
        <v>41860.083333333336</v>
      </c>
    </row>
    <row r="2713" spans="1:20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8">
        <f t="shared" si="257"/>
        <v>41810.917361111111</v>
      </c>
    </row>
    <row r="2714" spans="1:20" ht="43.2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8">
        <f t="shared" si="257"/>
        <v>41468.75</v>
      </c>
    </row>
    <row r="2715" spans="1:20" ht="43.2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8">
        <f t="shared" si="257"/>
        <v>42362.653749999998</v>
      </c>
    </row>
    <row r="2716" spans="1:20" ht="28.8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1.1599999999999999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8">
        <f t="shared" si="257"/>
        <v>42657.958333333328</v>
      </c>
    </row>
    <row r="2717" spans="1:20" ht="43.2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8">
        <f t="shared" si="257"/>
        <v>42421.398472222223</v>
      </c>
    </row>
    <row r="2718" spans="1:20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1.2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8">
        <f t="shared" si="257"/>
        <v>42285.333252314813</v>
      </c>
    </row>
    <row r="2719" spans="1:20" ht="43.2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8">
        <f t="shared" si="257"/>
        <v>41979.956585648149</v>
      </c>
    </row>
    <row r="2720" spans="1:20" ht="43.2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8">
        <f t="shared" si="257"/>
        <v>42493.958333333328</v>
      </c>
    </row>
    <row r="2721" spans="1:20" ht="43.2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1.0900000000000001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8">
        <f t="shared" si="257"/>
        <v>42477.98951388889</v>
      </c>
    </row>
    <row r="2722" spans="1:20" ht="43.2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8">
        <f t="shared" si="257"/>
        <v>42685.507557870369</v>
      </c>
    </row>
    <row r="2723" spans="1:20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8">
        <f t="shared" si="257"/>
        <v>41523.791666666664</v>
      </c>
    </row>
    <row r="2724" spans="1:20" ht="43.2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2.5299999999999998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8">
        <f t="shared" si="257"/>
        <v>42764.857094907406</v>
      </c>
    </row>
    <row r="2725" spans="1:20" ht="43.2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8">
        <f t="shared" si="257"/>
        <v>42004.880648148144</v>
      </c>
    </row>
    <row r="2726" spans="1:20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8">
        <f t="shared" si="257"/>
        <v>42231.32707175926</v>
      </c>
    </row>
    <row r="2727" spans="1:20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8">
        <f t="shared" si="257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8">
        <f t="shared" si="257"/>
        <v>42482.579988425925</v>
      </c>
    </row>
    <row r="2729" spans="1:20" ht="43.2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8">
        <f t="shared" si="257"/>
        <v>42223.676655092597</v>
      </c>
    </row>
    <row r="2730" spans="1:20" ht="28.8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8">
        <f t="shared" si="257"/>
        <v>42368.59993055556</v>
      </c>
    </row>
    <row r="2731" spans="1:20" ht="28.8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8">
        <f t="shared" si="257"/>
        <v>42125.240706018521</v>
      </c>
    </row>
    <row r="2732" spans="1:20" ht="43.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8">
        <f t="shared" si="257"/>
        <v>41386.541377314818</v>
      </c>
    </row>
    <row r="2733" spans="1:20" ht="57.6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8">
        <f t="shared" si="257"/>
        <v>41930.166666666664</v>
      </c>
    </row>
    <row r="2734" spans="1:20" ht="43.2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8">
        <f t="shared" si="257"/>
        <v>41422</v>
      </c>
    </row>
    <row r="2735" spans="1:20" ht="43.2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8">
        <f t="shared" si="257"/>
        <v>42104.231180555551</v>
      </c>
    </row>
    <row r="2736" spans="1:20" ht="43.2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8">
        <f t="shared" si="257"/>
        <v>42656.915972222225</v>
      </c>
    </row>
    <row r="2737" spans="1:20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9.7799999999999994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8">
        <f t="shared" si="257"/>
        <v>41346.833333333336</v>
      </c>
    </row>
    <row r="2738" spans="1:20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8">
        <f t="shared" si="257"/>
        <v>41752.666354166664</v>
      </c>
    </row>
    <row r="2739" spans="1:20" ht="43.2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8">
        <f t="shared" si="257"/>
        <v>41654.791666666664</v>
      </c>
    </row>
    <row r="2740" spans="1:20" ht="43.2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8">
        <f t="shared" si="257"/>
        <v>42680.143564814818</v>
      </c>
    </row>
    <row r="2741" spans="1:20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8">
        <f t="shared" si="257"/>
        <v>41764.887928240743</v>
      </c>
    </row>
    <row r="2742" spans="1:20" ht="43.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8">
        <f t="shared" si="257"/>
        <v>42074.99018518519</v>
      </c>
    </row>
    <row r="2743" spans="1:20" ht="57.6">
      <c r="A2743">
        <v>901</v>
      </c>
      <c r="B2743" s="3" t="s">
        <v>902</v>
      </c>
      <c r="C2743" s="3" t="s">
        <v>5011</v>
      </c>
      <c r="D2743">
        <v>6500</v>
      </c>
      <c r="E2743">
        <v>0</v>
      </c>
      <c r="F2743" t="s">
        <v>8221</v>
      </c>
      <c r="G2743" t="s">
        <v>8224</v>
      </c>
      <c r="H2743" t="s">
        <v>8246</v>
      </c>
      <c r="I2743">
        <v>1276024260</v>
      </c>
      <c r="J2743">
        <v>1272050914</v>
      </c>
      <c r="K2743" t="b">
        <v>0</v>
      </c>
      <c r="L2743">
        <v>0</v>
      </c>
      <c r="M2743" t="b">
        <v>0</v>
      </c>
      <c r="N2743" t="s">
        <v>8278</v>
      </c>
      <c r="O2743" s="6">
        <f t="shared" si="252"/>
        <v>0</v>
      </c>
      <c r="P2743">
        <f t="shared" si="253"/>
        <v>0</v>
      </c>
      <c r="Q2743" t="str">
        <f t="shared" si="254"/>
        <v>music</v>
      </c>
      <c r="R2743" t="str">
        <f t="shared" si="255"/>
        <v>jazz</v>
      </c>
      <c r="S2743" s="9">
        <f t="shared" si="256"/>
        <v>40291.81150462963</v>
      </c>
      <c r="T2743" s="8">
        <f t="shared" si="257"/>
        <v>40337.799305555556</v>
      </c>
    </row>
    <row r="2744" spans="1:20" ht="57.6">
      <c r="A2744">
        <v>902</v>
      </c>
      <c r="B2744" s="3" t="s">
        <v>903</v>
      </c>
      <c r="C2744" s="3" t="s">
        <v>5012</v>
      </c>
      <c r="D2744">
        <v>30000</v>
      </c>
      <c r="E2744">
        <v>90</v>
      </c>
      <c r="F2744" t="s">
        <v>8221</v>
      </c>
      <c r="G2744" t="s">
        <v>8224</v>
      </c>
      <c r="H2744" t="s">
        <v>8246</v>
      </c>
      <c r="I2744">
        <v>1409412600</v>
      </c>
      <c r="J2744">
        <v>1404947422</v>
      </c>
      <c r="K2744" t="b">
        <v>0</v>
      </c>
      <c r="L2744">
        <v>3</v>
      </c>
      <c r="M2744" t="b">
        <v>0</v>
      </c>
      <c r="N2744" t="s">
        <v>8278</v>
      </c>
      <c r="O2744" s="6">
        <f t="shared" si="252"/>
        <v>0</v>
      </c>
      <c r="P2744">
        <f t="shared" si="253"/>
        <v>30</v>
      </c>
      <c r="Q2744" t="str">
        <f t="shared" si="254"/>
        <v>music</v>
      </c>
      <c r="R2744" t="str">
        <f t="shared" si="255"/>
        <v>jazz</v>
      </c>
      <c r="S2744" s="9">
        <f t="shared" si="256"/>
        <v>41829.965532407405</v>
      </c>
      <c r="T2744" s="8">
        <f t="shared" si="257"/>
        <v>41881.645833333336</v>
      </c>
    </row>
    <row r="2745" spans="1:20" ht="43.2">
      <c r="A2745">
        <v>904</v>
      </c>
      <c r="B2745" s="3" t="s">
        <v>905</v>
      </c>
      <c r="C2745" s="3" t="s">
        <v>5014</v>
      </c>
      <c r="D2745">
        <v>50000</v>
      </c>
      <c r="E2745">
        <v>151</v>
      </c>
      <c r="F2745" t="s">
        <v>8221</v>
      </c>
      <c r="G2745" t="s">
        <v>8224</v>
      </c>
      <c r="H2745" t="s">
        <v>8246</v>
      </c>
      <c r="I2745">
        <v>1451786137</v>
      </c>
      <c r="J2745">
        <v>1449194137</v>
      </c>
      <c r="K2745" t="b">
        <v>0</v>
      </c>
      <c r="L2745">
        <v>3</v>
      </c>
      <c r="M2745" t="b">
        <v>0</v>
      </c>
      <c r="N2745" t="s">
        <v>8278</v>
      </c>
      <c r="O2745" s="6">
        <f t="shared" si="252"/>
        <v>0</v>
      </c>
      <c r="P2745">
        <f t="shared" si="253"/>
        <v>50.33</v>
      </c>
      <c r="Q2745" t="str">
        <f t="shared" si="254"/>
        <v>music</v>
      </c>
      <c r="R2745" t="str">
        <f t="shared" si="255"/>
        <v>jazz</v>
      </c>
      <c r="S2745" s="9">
        <f t="shared" si="256"/>
        <v>42342.080289351856</v>
      </c>
      <c r="T2745" s="8">
        <f t="shared" si="257"/>
        <v>42372.080289351856</v>
      </c>
    </row>
    <row r="2746" spans="1:20" ht="28.8">
      <c r="A2746">
        <v>906</v>
      </c>
      <c r="B2746" s="3" t="s">
        <v>907</v>
      </c>
      <c r="C2746" s="3" t="s">
        <v>5016</v>
      </c>
      <c r="D2746">
        <v>15000</v>
      </c>
      <c r="E2746">
        <v>0</v>
      </c>
      <c r="F2746" t="s">
        <v>8221</v>
      </c>
      <c r="G2746" t="s">
        <v>8224</v>
      </c>
      <c r="H2746" t="s">
        <v>8246</v>
      </c>
      <c r="I2746">
        <v>1394681590</v>
      </c>
      <c r="J2746">
        <v>1392093190</v>
      </c>
      <c r="K2746" t="b">
        <v>0</v>
      </c>
      <c r="L2746">
        <v>0</v>
      </c>
      <c r="M2746" t="b">
        <v>0</v>
      </c>
      <c r="N2746" t="s">
        <v>8278</v>
      </c>
      <c r="O2746" s="6">
        <f t="shared" ref="O2746:O2809" si="258">ROUND((E2746/D2746),2)</f>
        <v>0</v>
      </c>
      <c r="P2746">
        <f t="shared" ref="P2746:P2809" si="259">IF(L2746&gt;0,ROUND(E2746/L2746,2),0)</f>
        <v>0</v>
      </c>
      <c r="Q2746" t="str">
        <f t="shared" ref="Q2746:Q2809" si="260">LEFT(N2746, SEARCH("/",N2746,1)-1)</f>
        <v>music</v>
      </c>
      <c r="R2746" t="str">
        <f t="shared" ref="R2746:R2809" si="261">RIGHT(N2746,LEN(N2746)-SEARCH("/",N2746,1))</f>
        <v>jazz</v>
      </c>
      <c r="S2746" s="9">
        <f t="shared" ref="S2746:S2809" si="262">(J2746/86400)+DATE(1970,1,1)</f>
        <v>41681.189699074072</v>
      </c>
      <c r="T2746" s="8">
        <f t="shared" ref="T2746:T2809" si="263">(I2746/86400)+DATE(1970,1,1)</f>
        <v>41711.148032407407</v>
      </c>
    </row>
    <row r="2747" spans="1:20" ht="28.8">
      <c r="A2747">
        <v>907</v>
      </c>
      <c r="B2747" s="3" t="s">
        <v>908</v>
      </c>
      <c r="C2747" s="3" t="s">
        <v>5017</v>
      </c>
      <c r="D2747">
        <v>2900</v>
      </c>
      <c r="E2747">
        <v>0</v>
      </c>
      <c r="F2747" t="s">
        <v>8221</v>
      </c>
      <c r="G2747" t="s">
        <v>8224</v>
      </c>
      <c r="H2747" t="s">
        <v>8246</v>
      </c>
      <c r="I2747">
        <v>1315715823</v>
      </c>
      <c r="J2747">
        <v>1313123823</v>
      </c>
      <c r="K2747" t="b">
        <v>0</v>
      </c>
      <c r="L2747">
        <v>0</v>
      </c>
      <c r="M2747" t="b">
        <v>0</v>
      </c>
      <c r="N2747" t="s">
        <v>8278</v>
      </c>
      <c r="O2747" s="6">
        <f t="shared" si="258"/>
        <v>0</v>
      </c>
      <c r="P2747">
        <f t="shared" si="259"/>
        <v>0</v>
      </c>
      <c r="Q2747" t="str">
        <f t="shared" si="260"/>
        <v>music</v>
      </c>
      <c r="R2747" t="str">
        <f t="shared" si="261"/>
        <v>jazz</v>
      </c>
      <c r="S2747" s="9">
        <f t="shared" si="262"/>
        <v>40767.192395833335</v>
      </c>
      <c r="T2747" s="8">
        <f t="shared" si="263"/>
        <v>40797.192395833335</v>
      </c>
    </row>
    <row r="2748" spans="1:20" ht="43.2">
      <c r="A2748">
        <v>908</v>
      </c>
      <c r="B2748" s="3" t="s">
        <v>909</v>
      </c>
      <c r="C2748" s="3" t="s">
        <v>5018</v>
      </c>
      <c r="D2748">
        <v>2500</v>
      </c>
      <c r="E2748">
        <v>0</v>
      </c>
      <c r="F2748" t="s">
        <v>8221</v>
      </c>
      <c r="G2748" t="s">
        <v>8224</v>
      </c>
      <c r="H2748" t="s">
        <v>8246</v>
      </c>
      <c r="I2748">
        <v>1280206740</v>
      </c>
      <c r="J2748">
        <v>1276283655</v>
      </c>
      <c r="K2748" t="b">
        <v>0</v>
      </c>
      <c r="L2748">
        <v>0</v>
      </c>
      <c r="M2748" t="b">
        <v>0</v>
      </c>
      <c r="N2748" t="s">
        <v>8278</v>
      </c>
      <c r="O2748" s="6">
        <f t="shared" si="258"/>
        <v>0</v>
      </c>
      <c r="P2748">
        <f t="shared" si="259"/>
        <v>0</v>
      </c>
      <c r="Q2748" t="str">
        <f t="shared" si="260"/>
        <v>music</v>
      </c>
      <c r="R2748" t="str">
        <f t="shared" si="261"/>
        <v>jazz</v>
      </c>
      <c r="S2748" s="9">
        <f t="shared" si="262"/>
        <v>40340.801562499997</v>
      </c>
      <c r="T2748" s="8">
        <f t="shared" si="263"/>
        <v>40386.207638888889</v>
      </c>
    </row>
    <row r="2749" spans="1:20" ht="43.2">
      <c r="A2749">
        <v>911</v>
      </c>
      <c r="B2749" s="3" t="s">
        <v>912</v>
      </c>
      <c r="C2749" s="3" t="s">
        <v>5021</v>
      </c>
      <c r="D2749">
        <v>100000</v>
      </c>
      <c r="E2749">
        <v>0</v>
      </c>
      <c r="F2749" t="s">
        <v>8221</v>
      </c>
      <c r="G2749" t="s">
        <v>8224</v>
      </c>
      <c r="H2749" t="s">
        <v>8246</v>
      </c>
      <c r="I2749">
        <v>1390522045</v>
      </c>
      <c r="J2749">
        <v>1388707645</v>
      </c>
      <c r="K2749" t="b">
        <v>0</v>
      </c>
      <c r="L2749">
        <v>0</v>
      </c>
      <c r="M2749" t="b">
        <v>0</v>
      </c>
      <c r="N2749" t="s">
        <v>8278</v>
      </c>
      <c r="O2749" s="6">
        <f t="shared" si="258"/>
        <v>0</v>
      </c>
      <c r="P2749">
        <f t="shared" si="259"/>
        <v>0</v>
      </c>
      <c r="Q2749" t="str">
        <f t="shared" si="260"/>
        <v>music</v>
      </c>
      <c r="R2749" t="str">
        <f t="shared" si="261"/>
        <v>jazz</v>
      </c>
      <c r="S2749" s="9">
        <f t="shared" si="262"/>
        <v>41642.005150462966</v>
      </c>
      <c r="T2749" s="8">
        <f t="shared" si="263"/>
        <v>41663.005150462966</v>
      </c>
    </row>
    <row r="2750" spans="1:20" ht="43.2">
      <c r="A2750">
        <v>914</v>
      </c>
      <c r="B2750" s="3" t="s">
        <v>915</v>
      </c>
      <c r="C2750" s="3" t="s">
        <v>5024</v>
      </c>
      <c r="D2750">
        <v>1500</v>
      </c>
      <c r="E2750">
        <v>0</v>
      </c>
      <c r="F2750" t="s">
        <v>8221</v>
      </c>
      <c r="G2750" t="s">
        <v>8224</v>
      </c>
      <c r="H2750" t="s">
        <v>8246</v>
      </c>
      <c r="I2750">
        <v>1345918747</v>
      </c>
      <c r="J2750">
        <v>1343326747</v>
      </c>
      <c r="K2750" t="b">
        <v>0</v>
      </c>
      <c r="L2750">
        <v>0</v>
      </c>
      <c r="M2750" t="b">
        <v>0</v>
      </c>
      <c r="N2750" t="s">
        <v>8278</v>
      </c>
      <c r="O2750" s="6">
        <f t="shared" si="258"/>
        <v>0</v>
      </c>
      <c r="P2750">
        <f t="shared" si="259"/>
        <v>0</v>
      </c>
      <c r="Q2750" t="str">
        <f t="shared" si="260"/>
        <v>music</v>
      </c>
      <c r="R2750" t="str">
        <f t="shared" si="261"/>
        <v>jazz</v>
      </c>
      <c r="S2750" s="9">
        <f t="shared" si="262"/>
        <v>41116.763275462959</v>
      </c>
      <c r="T2750" s="8">
        <f t="shared" si="263"/>
        <v>41146.763275462959</v>
      </c>
    </row>
    <row r="2751" spans="1:20" ht="43.2">
      <c r="A2751">
        <v>916</v>
      </c>
      <c r="B2751" s="3" t="s">
        <v>917</v>
      </c>
      <c r="C2751" s="3" t="s">
        <v>5026</v>
      </c>
      <c r="D2751">
        <v>3300</v>
      </c>
      <c r="E2751">
        <v>0</v>
      </c>
      <c r="F2751" t="s">
        <v>8221</v>
      </c>
      <c r="G2751" t="s">
        <v>8224</v>
      </c>
      <c r="H2751" t="s">
        <v>8246</v>
      </c>
      <c r="I2751">
        <v>1287723600</v>
      </c>
      <c r="J2751">
        <v>1284409734</v>
      </c>
      <c r="K2751" t="b">
        <v>0</v>
      </c>
      <c r="L2751">
        <v>0</v>
      </c>
      <c r="M2751" t="b">
        <v>0</v>
      </c>
      <c r="N2751" t="s">
        <v>8278</v>
      </c>
      <c r="O2751" s="6">
        <f t="shared" si="258"/>
        <v>0</v>
      </c>
      <c r="P2751">
        <f t="shared" si="259"/>
        <v>0</v>
      </c>
      <c r="Q2751" t="str">
        <f t="shared" si="260"/>
        <v>music</v>
      </c>
      <c r="R2751" t="str">
        <f t="shared" si="261"/>
        <v>jazz</v>
      </c>
      <c r="S2751" s="9">
        <f t="shared" si="262"/>
        <v>40434.853402777779</v>
      </c>
      <c r="T2751" s="8">
        <f t="shared" si="263"/>
        <v>40473.208333333336</v>
      </c>
    </row>
    <row r="2752" spans="1:20" ht="43.2">
      <c r="A2752">
        <v>920</v>
      </c>
      <c r="B2752" s="3" t="s">
        <v>921</v>
      </c>
      <c r="C2752" s="3" t="s">
        <v>5030</v>
      </c>
      <c r="D2752">
        <v>5500</v>
      </c>
      <c r="E2752">
        <v>0</v>
      </c>
      <c r="F2752" t="s">
        <v>8221</v>
      </c>
      <c r="G2752" t="s">
        <v>8224</v>
      </c>
      <c r="H2752" t="s">
        <v>8246</v>
      </c>
      <c r="I2752">
        <v>1384448822</v>
      </c>
      <c r="J2752">
        <v>1381853222</v>
      </c>
      <c r="K2752" t="b">
        <v>0</v>
      </c>
      <c r="L2752">
        <v>0</v>
      </c>
      <c r="M2752" t="b">
        <v>0</v>
      </c>
      <c r="N2752" t="s">
        <v>8278</v>
      </c>
      <c r="O2752" s="6">
        <f t="shared" si="258"/>
        <v>0</v>
      </c>
      <c r="P2752">
        <f t="shared" si="259"/>
        <v>0</v>
      </c>
      <c r="Q2752" t="str">
        <f t="shared" si="260"/>
        <v>music</v>
      </c>
      <c r="R2752" t="str">
        <f t="shared" si="261"/>
        <v>jazz</v>
      </c>
      <c r="S2752" s="9">
        <f t="shared" si="262"/>
        <v>41562.671550925923</v>
      </c>
      <c r="T2752" s="8">
        <f t="shared" si="263"/>
        <v>41592.713217592594</v>
      </c>
    </row>
    <row r="2753" spans="1:20" ht="57.6">
      <c r="A2753">
        <v>926</v>
      </c>
      <c r="B2753" s="3" t="s">
        <v>927</v>
      </c>
      <c r="C2753" s="3" t="s">
        <v>5036</v>
      </c>
      <c r="D2753">
        <v>7000</v>
      </c>
      <c r="E2753">
        <v>0</v>
      </c>
      <c r="F2753" t="s">
        <v>8221</v>
      </c>
      <c r="G2753" t="s">
        <v>8224</v>
      </c>
      <c r="H2753" t="s">
        <v>8246</v>
      </c>
      <c r="I2753">
        <v>1278628800</v>
      </c>
      <c r="J2753">
        <v>1276043330</v>
      </c>
      <c r="K2753" t="b">
        <v>0</v>
      </c>
      <c r="L2753">
        <v>0</v>
      </c>
      <c r="M2753" t="b">
        <v>0</v>
      </c>
      <c r="N2753" t="s">
        <v>8278</v>
      </c>
      <c r="O2753" s="6">
        <f t="shared" si="258"/>
        <v>0</v>
      </c>
      <c r="P2753">
        <f t="shared" si="259"/>
        <v>0</v>
      </c>
      <c r="Q2753" t="str">
        <f t="shared" si="260"/>
        <v>music</v>
      </c>
      <c r="R2753" t="str">
        <f t="shared" si="261"/>
        <v>jazz</v>
      </c>
      <c r="S2753" s="9">
        <f t="shared" si="262"/>
        <v>40338.02002314815</v>
      </c>
      <c r="T2753" s="8">
        <f t="shared" si="263"/>
        <v>40367.944444444445</v>
      </c>
    </row>
    <row r="2754" spans="1:20" ht="28.8">
      <c r="A2754">
        <v>927</v>
      </c>
      <c r="B2754" s="3" t="s">
        <v>928</v>
      </c>
      <c r="C2754" s="3" t="s">
        <v>5037</v>
      </c>
      <c r="D2754">
        <v>20000</v>
      </c>
      <c r="E2754">
        <v>0</v>
      </c>
      <c r="F2754" t="s">
        <v>8221</v>
      </c>
      <c r="G2754" t="s">
        <v>8224</v>
      </c>
      <c r="H2754" t="s">
        <v>8246</v>
      </c>
      <c r="I2754">
        <v>1337024695</v>
      </c>
      <c r="J2754">
        <v>1334432695</v>
      </c>
      <c r="K2754" t="b">
        <v>0</v>
      </c>
      <c r="L2754">
        <v>0</v>
      </c>
      <c r="M2754" t="b">
        <v>0</v>
      </c>
      <c r="N2754" t="s">
        <v>8278</v>
      </c>
      <c r="O2754" s="6">
        <f t="shared" si="258"/>
        <v>0</v>
      </c>
      <c r="P2754">
        <f t="shared" si="259"/>
        <v>0</v>
      </c>
      <c r="Q2754" t="str">
        <f t="shared" si="260"/>
        <v>music</v>
      </c>
      <c r="R2754" t="str">
        <f t="shared" si="261"/>
        <v>jazz</v>
      </c>
      <c r="S2754" s="9">
        <f t="shared" si="262"/>
        <v>41013.822858796295</v>
      </c>
      <c r="T2754" s="8">
        <f t="shared" si="263"/>
        <v>41043.822858796295</v>
      </c>
    </row>
    <row r="2755" spans="1:20" ht="43.2">
      <c r="A2755">
        <v>929</v>
      </c>
      <c r="B2755" s="3" t="s">
        <v>930</v>
      </c>
      <c r="C2755" s="3" t="s">
        <v>5039</v>
      </c>
      <c r="D2755">
        <v>500</v>
      </c>
      <c r="E2755">
        <v>0</v>
      </c>
      <c r="F2755" t="s">
        <v>8221</v>
      </c>
      <c r="G2755" t="s">
        <v>8224</v>
      </c>
      <c r="H2755" t="s">
        <v>8246</v>
      </c>
      <c r="I2755">
        <v>1333946569</v>
      </c>
      <c r="J2755">
        <v>1331358169</v>
      </c>
      <c r="K2755" t="b">
        <v>0</v>
      </c>
      <c r="L2755">
        <v>0</v>
      </c>
      <c r="M2755" t="b">
        <v>0</v>
      </c>
      <c r="N2755" t="s">
        <v>8278</v>
      </c>
      <c r="O2755" s="6">
        <f t="shared" si="258"/>
        <v>0</v>
      </c>
      <c r="P2755">
        <f t="shared" si="259"/>
        <v>0</v>
      </c>
      <c r="Q2755" t="str">
        <f t="shared" si="260"/>
        <v>music</v>
      </c>
      <c r="R2755" t="str">
        <f t="shared" si="261"/>
        <v>jazz</v>
      </c>
      <c r="S2755" s="9">
        <f t="shared" si="262"/>
        <v>40978.238067129627</v>
      </c>
      <c r="T2755" s="8">
        <f t="shared" si="263"/>
        <v>41008.196400462963</v>
      </c>
    </row>
    <row r="2756" spans="1:20" ht="43.2">
      <c r="A2756">
        <v>936</v>
      </c>
      <c r="B2756" s="3" t="s">
        <v>937</v>
      </c>
      <c r="C2756" s="3" t="s">
        <v>5046</v>
      </c>
      <c r="D2756">
        <v>1400</v>
      </c>
      <c r="E2756">
        <v>0</v>
      </c>
      <c r="F2756" t="s">
        <v>8221</v>
      </c>
      <c r="G2756" t="s">
        <v>8224</v>
      </c>
      <c r="H2756" t="s">
        <v>8246</v>
      </c>
      <c r="I2756">
        <v>1326916800</v>
      </c>
      <c r="J2756">
        <v>1323131689</v>
      </c>
      <c r="K2756" t="b">
        <v>0</v>
      </c>
      <c r="L2756">
        <v>0</v>
      </c>
      <c r="M2756" t="b">
        <v>0</v>
      </c>
      <c r="N2756" t="s">
        <v>8278</v>
      </c>
      <c r="O2756" s="6">
        <f t="shared" si="258"/>
        <v>0</v>
      </c>
      <c r="P2756">
        <f t="shared" si="259"/>
        <v>0</v>
      </c>
      <c r="Q2756" t="str">
        <f t="shared" si="260"/>
        <v>music</v>
      </c>
      <c r="R2756" t="str">
        <f t="shared" si="261"/>
        <v>jazz</v>
      </c>
      <c r="S2756" s="9">
        <f t="shared" si="262"/>
        <v>40883.024178240739</v>
      </c>
      <c r="T2756" s="8">
        <f t="shared" si="263"/>
        <v>40926.833333333336</v>
      </c>
    </row>
    <row r="2757" spans="1:20" ht="43.2">
      <c r="A2757">
        <v>938</v>
      </c>
      <c r="B2757" s="3" t="s">
        <v>939</v>
      </c>
      <c r="C2757" s="3" t="s">
        <v>5048</v>
      </c>
      <c r="D2757">
        <v>7000</v>
      </c>
      <c r="E2757">
        <v>25</v>
      </c>
      <c r="F2757" t="s">
        <v>8221</v>
      </c>
      <c r="G2757" t="s">
        <v>8224</v>
      </c>
      <c r="H2757" t="s">
        <v>8246</v>
      </c>
      <c r="I2757">
        <v>1346585448</v>
      </c>
      <c r="J2757">
        <v>1343993448</v>
      </c>
      <c r="K2757" t="b">
        <v>0</v>
      </c>
      <c r="L2757">
        <v>1</v>
      </c>
      <c r="M2757" t="b">
        <v>0</v>
      </c>
      <c r="N2757" t="s">
        <v>8278</v>
      </c>
      <c r="O2757" s="6">
        <f t="shared" si="258"/>
        <v>0</v>
      </c>
      <c r="P2757">
        <f t="shared" si="259"/>
        <v>25</v>
      </c>
      <c r="Q2757" t="str">
        <f t="shared" si="260"/>
        <v>music</v>
      </c>
      <c r="R2757" t="str">
        <f t="shared" si="261"/>
        <v>jazz</v>
      </c>
      <c r="S2757" s="9">
        <f t="shared" si="262"/>
        <v>41124.479722222226</v>
      </c>
      <c r="T2757" s="8">
        <f t="shared" si="263"/>
        <v>41154.479722222226</v>
      </c>
    </row>
    <row r="2758" spans="1:20" ht="43.2">
      <c r="A2758">
        <v>947</v>
      </c>
      <c r="B2758" s="3" t="s">
        <v>948</v>
      </c>
      <c r="C2758" s="3" t="s">
        <v>5057</v>
      </c>
      <c r="D2758">
        <v>850</v>
      </c>
      <c r="E2758">
        <v>0</v>
      </c>
      <c r="F2758" t="s">
        <v>8221</v>
      </c>
      <c r="G2758" t="s">
        <v>8224</v>
      </c>
      <c r="H2758" t="s">
        <v>8246</v>
      </c>
      <c r="I2758">
        <v>1467312306</v>
      </c>
      <c r="J2758">
        <v>1462128306</v>
      </c>
      <c r="K2758" t="b">
        <v>0</v>
      </c>
      <c r="L2758">
        <v>0</v>
      </c>
      <c r="M2758" t="b">
        <v>0</v>
      </c>
      <c r="N2758" t="s">
        <v>8273</v>
      </c>
      <c r="O2758" s="6">
        <f t="shared" si="258"/>
        <v>0</v>
      </c>
      <c r="P2758">
        <f t="shared" si="259"/>
        <v>0</v>
      </c>
      <c r="Q2758" t="str">
        <f t="shared" si="260"/>
        <v>technology</v>
      </c>
      <c r="R2758" t="str">
        <f t="shared" si="261"/>
        <v>wearables</v>
      </c>
      <c r="S2758" s="9">
        <f t="shared" si="262"/>
        <v>42491.781319444446</v>
      </c>
      <c r="T2758" s="8">
        <f t="shared" si="263"/>
        <v>42551.781319444446</v>
      </c>
    </row>
    <row r="2759" spans="1:20" ht="43.2">
      <c r="A2759">
        <v>971</v>
      </c>
      <c r="B2759" s="3" t="s">
        <v>972</v>
      </c>
      <c r="C2759" s="3" t="s">
        <v>5081</v>
      </c>
      <c r="D2759">
        <v>100000</v>
      </c>
      <c r="E2759">
        <v>226</v>
      </c>
      <c r="F2759" t="s">
        <v>8221</v>
      </c>
      <c r="G2759" t="s">
        <v>8224</v>
      </c>
      <c r="H2759" t="s">
        <v>8246</v>
      </c>
      <c r="I2759">
        <v>1433178060</v>
      </c>
      <c r="J2759">
        <v>1429290060</v>
      </c>
      <c r="K2759" t="b">
        <v>0</v>
      </c>
      <c r="L2759">
        <v>5</v>
      </c>
      <c r="M2759" t="b">
        <v>0</v>
      </c>
      <c r="N2759" t="s">
        <v>8273</v>
      </c>
      <c r="O2759" s="6">
        <f t="shared" si="258"/>
        <v>0</v>
      </c>
      <c r="P2759">
        <f t="shared" si="259"/>
        <v>45.2</v>
      </c>
      <c r="Q2759" t="str">
        <f t="shared" si="260"/>
        <v>technology</v>
      </c>
      <c r="R2759" t="str">
        <f t="shared" si="261"/>
        <v>wearables</v>
      </c>
      <c r="S2759" s="9">
        <f t="shared" si="262"/>
        <v>42111.709027777775</v>
      </c>
      <c r="T2759" s="8">
        <f t="shared" si="263"/>
        <v>42156.709027777775</v>
      </c>
    </row>
    <row r="2760" spans="1:20" ht="57.6">
      <c r="A2760">
        <v>981</v>
      </c>
      <c r="B2760" s="3" t="s">
        <v>982</v>
      </c>
      <c r="C2760" s="3" t="s">
        <v>5091</v>
      </c>
      <c r="D2760">
        <v>88888</v>
      </c>
      <c r="E2760">
        <v>11</v>
      </c>
      <c r="F2760" t="s">
        <v>8221</v>
      </c>
      <c r="G2760" t="s">
        <v>8224</v>
      </c>
      <c r="H2760" t="s">
        <v>8246</v>
      </c>
      <c r="I2760">
        <v>1407624222</v>
      </c>
      <c r="J2760">
        <v>1405032222</v>
      </c>
      <c r="K2760" t="b">
        <v>0</v>
      </c>
      <c r="L2760">
        <v>4</v>
      </c>
      <c r="M2760" t="b">
        <v>0</v>
      </c>
      <c r="N2760" t="s">
        <v>8273</v>
      </c>
      <c r="O2760" s="6">
        <f t="shared" si="258"/>
        <v>0</v>
      </c>
      <c r="P2760">
        <f t="shared" si="259"/>
        <v>2.75</v>
      </c>
      <c r="Q2760" t="str">
        <f t="shared" si="260"/>
        <v>technology</v>
      </c>
      <c r="R2760" t="str">
        <f t="shared" si="261"/>
        <v>wearables</v>
      </c>
      <c r="S2760" s="9">
        <f t="shared" si="262"/>
        <v>41830.947013888886</v>
      </c>
      <c r="T2760" s="8">
        <f t="shared" si="263"/>
        <v>41860.947013888886</v>
      </c>
    </row>
    <row r="2761" spans="1:20" ht="28.8">
      <c r="A2761">
        <v>982</v>
      </c>
      <c r="B2761" s="3" t="s">
        <v>983</v>
      </c>
      <c r="C2761" s="3" t="s">
        <v>5092</v>
      </c>
      <c r="D2761">
        <v>17500</v>
      </c>
      <c r="E2761">
        <v>3</v>
      </c>
      <c r="F2761" t="s">
        <v>8221</v>
      </c>
      <c r="G2761" t="s">
        <v>8224</v>
      </c>
      <c r="H2761" t="s">
        <v>8246</v>
      </c>
      <c r="I2761">
        <v>1475431486</v>
      </c>
      <c r="J2761">
        <v>1472839486</v>
      </c>
      <c r="K2761" t="b">
        <v>0</v>
      </c>
      <c r="L2761">
        <v>3</v>
      </c>
      <c r="M2761" t="b">
        <v>0</v>
      </c>
      <c r="N2761" t="s">
        <v>8273</v>
      </c>
      <c r="O2761" s="6">
        <f t="shared" si="258"/>
        <v>0</v>
      </c>
      <c r="P2761">
        <f t="shared" si="259"/>
        <v>1</v>
      </c>
      <c r="Q2761" t="str">
        <f t="shared" si="260"/>
        <v>technology</v>
      </c>
      <c r="R2761" t="str">
        <f t="shared" si="261"/>
        <v>wearables</v>
      </c>
      <c r="S2761" s="9">
        <f t="shared" si="262"/>
        <v>42615.753310185188</v>
      </c>
      <c r="T2761" s="8">
        <f t="shared" si="263"/>
        <v>42645.753310185188</v>
      </c>
    </row>
    <row r="2762" spans="1:20" ht="57.6">
      <c r="A2762">
        <v>988</v>
      </c>
      <c r="B2762" s="3" t="s">
        <v>989</v>
      </c>
      <c r="C2762" s="3" t="s">
        <v>5098</v>
      </c>
      <c r="D2762">
        <v>5000</v>
      </c>
      <c r="E2762">
        <v>0</v>
      </c>
      <c r="F2762" t="s">
        <v>8221</v>
      </c>
      <c r="G2762" t="s">
        <v>8237</v>
      </c>
      <c r="H2762" t="s">
        <v>8249</v>
      </c>
      <c r="I2762">
        <v>1475310825</v>
      </c>
      <c r="J2762">
        <v>1472718825</v>
      </c>
      <c r="K2762" t="b">
        <v>0</v>
      </c>
      <c r="L2762">
        <v>0</v>
      </c>
      <c r="M2762" t="b">
        <v>0</v>
      </c>
      <c r="N2762" t="s">
        <v>8273</v>
      </c>
      <c r="O2762" s="6">
        <f t="shared" si="258"/>
        <v>0</v>
      </c>
      <c r="P2762">
        <f t="shared" si="259"/>
        <v>0</v>
      </c>
      <c r="Q2762" t="str">
        <f t="shared" si="260"/>
        <v>technology</v>
      </c>
      <c r="R2762" t="str">
        <f t="shared" si="261"/>
        <v>wearables</v>
      </c>
      <c r="S2762" s="9">
        <f t="shared" si="262"/>
        <v>42614.356770833328</v>
      </c>
      <c r="T2762" s="8">
        <f t="shared" si="263"/>
        <v>42644.356770833328</v>
      </c>
    </row>
    <row r="2763" spans="1:20" ht="43.2">
      <c r="A2763">
        <v>990</v>
      </c>
      <c r="B2763" s="3" t="s">
        <v>991</v>
      </c>
      <c r="C2763" s="3" t="s">
        <v>5100</v>
      </c>
      <c r="D2763">
        <v>25000</v>
      </c>
      <c r="E2763">
        <v>26</v>
      </c>
      <c r="F2763" t="s">
        <v>8221</v>
      </c>
      <c r="G2763" t="s">
        <v>8224</v>
      </c>
      <c r="H2763" t="s">
        <v>8246</v>
      </c>
      <c r="I2763">
        <v>1409770164</v>
      </c>
      <c r="J2763">
        <v>1407178164</v>
      </c>
      <c r="K2763" t="b">
        <v>0</v>
      </c>
      <c r="L2763">
        <v>2</v>
      </c>
      <c r="M2763" t="b">
        <v>0</v>
      </c>
      <c r="N2763" t="s">
        <v>8273</v>
      </c>
      <c r="O2763" s="6">
        <f t="shared" si="258"/>
        <v>0</v>
      </c>
      <c r="P2763">
        <f t="shared" si="259"/>
        <v>13</v>
      </c>
      <c r="Q2763" t="str">
        <f t="shared" si="260"/>
        <v>technology</v>
      </c>
      <c r="R2763" t="str">
        <f t="shared" si="261"/>
        <v>wearables</v>
      </c>
      <c r="S2763" s="9">
        <f t="shared" si="262"/>
        <v>41855.784305555557</v>
      </c>
      <c r="T2763" s="8">
        <f t="shared" si="263"/>
        <v>41885.784305555557</v>
      </c>
    </row>
    <row r="2764" spans="1:20" ht="43.2">
      <c r="A2764">
        <v>992</v>
      </c>
      <c r="B2764" s="3" t="s">
        <v>993</v>
      </c>
      <c r="C2764" s="3" t="s">
        <v>5102</v>
      </c>
      <c r="D2764">
        <v>100000</v>
      </c>
      <c r="E2764">
        <v>467</v>
      </c>
      <c r="F2764" t="s">
        <v>8221</v>
      </c>
      <c r="G2764" t="s">
        <v>8224</v>
      </c>
      <c r="H2764" t="s">
        <v>8246</v>
      </c>
      <c r="I2764">
        <v>1462655519</v>
      </c>
      <c r="J2764">
        <v>1457475119</v>
      </c>
      <c r="K2764" t="b">
        <v>0</v>
      </c>
      <c r="L2764">
        <v>4</v>
      </c>
      <c r="M2764" t="b">
        <v>0</v>
      </c>
      <c r="N2764" t="s">
        <v>8273</v>
      </c>
      <c r="O2764" s="6">
        <f t="shared" si="258"/>
        <v>0</v>
      </c>
      <c r="P2764">
        <f t="shared" si="259"/>
        <v>116.75</v>
      </c>
      <c r="Q2764" t="str">
        <f t="shared" si="260"/>
        <v>technology</v>
      </c>
      <c r="R2764" t="str">
        <f t="shared" si="261"/>
        <v>wearables</v>
      </c>
      <c r="S2764" s="9">
        <f t="shared" si="262"/>
        <v>42437.924988425926</v>
      </c>
      <c r="T2764" s="8">
        <f t="shared" si="263"/>
        <v>42497.883321759262</v>
      </c>
    </row>
    <row r="2765" spans="1:20" ht="43.2">
      <c r="A2765">
        <v>1008</v>
      </c>
      <c r="B2765" s="3" t="s">
        <v>1009</v>
      </c>
      <c r="C2765" s="3" t="s">
        <v>5118</v>
      </c>
      <c r="D2765">
        <v>93500</v>
      </c>
      <c r="E2765">
        <v>250</v>
      </c>
      <c r="F2765" t="s">
        <v>8220</v>
      </c>
      <c r="G2765" t="s">
        <v>8238</v>
      </c>
      <c r="H2765" t="s">
        <v>8256</v>
      </c>
      <c r="I2765">
        <v>1482953115</v>
      </c>
      <c r="J2765">
        <v>1480361115</v>
      </c>
      <c r="K2765" t="b">
        <v>0</v>
      </c>
      <c r="L2765">
        <v>1</v>
      </c>
      <c r="M2765" t="b">
        <v>0</v>
      </c>
      <c r="N2765" t="s">
        <v>8273</v>
      </c>
      <c r="O2765" s="6">
        <f t="shared" si="258"/>
        <v>0</v>
      </c>
      <c r="P2765">
        <f t="shared" si="259"/>
        <v>250</v>
      </c>
      <c r="Q2765" t="str">
        <f t="shared" si="260"/>
        <v>technology</v>
      </c>
      <c r="R2765" t="str">
        <f t="shared" si="261"/>
        <v>wearables</v>
      </c>
      <c r="S2765" s="9">
        <f t="shared" si="262"/>
        <v>42702.809201388889</v>
      </c>
      <c r="T2765" s="8">
        <f t="shared" si="263"/>
        <v>42732.809201388889</v>
      </c>
    </row>
    <row r="2766" spans="1:20" ht="43.2">
      <c r="A2766">
        <v>1010</v>
      </c>
      <c r="B2766" s="3" t="s">
        <v>1011</v>
      </c>
      <c r="C2766" s="3" t="s">
        <v>5120</v>
      </c>
      <c r="D2766">
        <v>115250</v>
      </c>
      <c r="E2766">
        <v>220</v>
      </c>
      <c r="F2766" t="s">
        <v>8220</v>
      </c>
      <c r="G2766" t="s">
        <v>8224</v>
      </c>
      <c r="H2766" t="s">
        <v>8246</v>
      </c>
      <c r="I2766">
        <v>1473044340</v>
      </c>
      <c r="J2766">
        <v>1468180462</v>
      </c>
      <c r="K2766" t="b">
        <v>0</v>
      </c>
      <c r="L2766">
        <v>4</v>
      </c>
      <c r="M2766" t="b">
        <v>0</v>
      </c>
      <c r="N2766" t="s">
        <v>8273</v>
      </c>
      <c r="O2766" s="6">
        <f t="shared" si="258"/>
        <v>0</v>
      </c>
      <c r="P2766">
        <f t="shared" si="259"/>
        <v>55</v>
      </c>
      <c r="Q2766" t="str">
        <f t="shared" si="260"/>
        <v>technology</v>
      </c>
      <c r="R2766" t="str">
        <f t="shared" si="261"/>
        <v>wearables</v>
      </c>
      <c r="S2766" s="9">
        <f t="shared" si="262"/>
        <v>42561.829421296294</v>
      </c>
      <c r="T2766" s="8">
        <f t="shared" si="263"/>
        <v>42618.124305555553</v>
      </c>
    </row>
    <row r="2767" spans="1:20" ht="43.2">
      <c r="A2767">
        <v>1011</v>
      </c>
      <c r="B2767" s="3" t="s">
        <v>1012</v>
      </c>
      <c r="C2767" s="3" t="s">
        <v>5121</v>
      </c>
      <c r="D2767">
        <v>20000</v>
      </c>
      <c r="E2767">
        <v>75</v>
      </c>
      <c r="F2767" t="s">
        <v>8220</v>
      </c>
      <c r="G2767" t="s">
        <v>8224</v>
      </c>
      <c r="H2767" t="s">
        <v>8246</v>
      </c>
      <c r="I2767">
        <v>1418938395</v>
      </c>
      <c r="J2767">
        <v>1415050395</v>
      </c>
      <c r="K2767" t="b">
        <v>0</v>
      </c>
      <c r="L2767">
        <v>1</v>
      </c>
      <c r="M2767" t="b">
        <v>0</v>
      </c>
      <c r="N2767" t="s">
        <v>8273</v>
      </c>
      <c r="O2767" s="6">
        <f t="shared" si="258"/>
        <v>0</v>
      </c>
      <c r="P2767">
        <f t="shared" si="259"/>
        <v>75</v>
      </c>
      <c r="Q2767" t="str">
        <f t="shared" si="260"/>
        <v>technology</v>
      </c>
      <c r="R2767" t="str">
        <f t="shared" si="261"/>
        <v>wearables</v>
      </c>
      <c r="S2767" s="9">
        <f t="shared" si="262"/>
        <v>41946.898090277777</v>
      </c>
      <c r="T2767" s="8">
        <f t="shared" si="263"/>
        <v>41991.898090277777</v>
      </c>
    </row>
    <row r="2768" spans="1:20" ht="43.2">
      <c r="A2768">
        <v>1040</v>
      </c>
      <c r="B2768" s="3" t="s">
        <v>1041</v>
      </c>
      <c r="C2768" s="3" t="s">
        <v>5150</v>
      </c>
      <c r="D2768">
        <v>85000</v>
      </c>
      <c r="E2768">
        <v>250</v>
      </c>
      <c r="F2768" t="s">
        <v>8220</v>
      </c>
      <c r="G2768" t="s">
        <v>8224</v>
      </c>
      <c r="H2768" t="s">
        <v>8246</v>
      </c>
      <c r="I2768">
        <v>1472317209</v>
      </c>
      <c r="J2768">
        <v>1469725209</v>
      </c>
      <c r="K2768" t="b">
        <v>0</v>
      </c>
      <c r="L2768">
        <v>1</v>
      </c>
      <c r="M2768" t="b">
        <v>0</v>
      </c>
      <c r="N2768" t="s">
        <v>8281</v>
      </c>
      <c r="O2768" s="6">
        <f t="shared" si="258"/>
        <v>0</v>
      </c>
      <c r="P2768">
        <f t="shared" si="259"/>
        <v>250</v>
      </c>
      <c r="Q2768" t="str">
        <f t="shared" si="260"/>
        <v>journalism</v>
      </c>
      <c r="R2768" t="str">
        <f t="shared" si="261"/>
        <v>audio</v>
      </c>
      <c r="S2768" s="9">
        <f t="shared" si="262"/>
        <v>42579.708437499998</v>
      </c>
      <c r="T2768" s="8">
        <f t="shared" si="263"/>
        <v>42609.708437499998</v>
      </c>
    </row>
    <row r="2769" spans="1:20" ht="43.2">
      <c r="A2769">
        <v>1041</v>
      </c>
      <c r="B2769" s="3" t="s">
        <v>1042</v>
      </c>
      <c r="C2769" s="3" t="s">
        <v>5151</v>
      </c>
      <c r="D2769">
        <v>50</v>
      </c>
      <c r="E2769">
        <v>0</v>
      </c>
      <c r="F2769" t="s">
        <v>8220</v>
      </c>
      <c r="G2769" t="s">
        <v>8224</v>
      </c>
      <c r="H2769" t="s">
        <v>8246</v>
      </c>
      <c r="I2769">
        <v>1406769992</v>
      </c>
      <c r="J2769">
        <v>1405041992</v>
      </c>
      <c r="K2769" t="b">
        <v>0</v>
      </c>
      <c r="L2769">
        <v>0</v>
      </c>
      <c r="M2769" t="b">
        <v>0</v>
      </c>
      <c r="N2769" t="s">
        <v>8281</v>
      </c>
      <c r="O2769" s="6">
        <f t="shared" si="258"/>
        <v>0</v>
      </c>
      <c r="P2769">
        <f t="shared" si="259"/>
        <v>0</v>
      </c>
      <c r="Q2769" t="str">
        <f t="shared" si="260"/>
        <v>journalism</v>
      </c>
      <c r="R2769" t="str">
        <f t="shared" si="261"/>
        <v>audio</v>
      </c>
      <c r="S2769" s="9">
        <f t="shared" si="262"/>
        <v>41831.06009259259</v>
      </c>
      <c r="T2769" s="8">
        <f t="shared" si="263"/>
        <v>41851.06009259259</v>
      </c>
    </row>
    <row r="2770" spans="1:20" ht="43.2">
      <c r="A2770">
        <v>1044</v>
      </c>
      <c r="B2770" s="3" t="s">
        <v>1045</v>
      </c>
      <c r="C2770" s="3" t="s">
        <v>5154</v>
      </c>
      <c r="D2770">
        <v>7000</v>
      </c>
      <c r="E2770">
        <v>6</v>
      </c>
      <c r="F2770" t="s">
        <v>8220</v>
      </c>
      <c r="G2770" t="s">
        <v>8224</v>
      </c>
      <c r="H2770" t="s">
        <v>8246</v>
      </c>
      <c r="I2770">
        <v>1425587220</v>
      </c>
      <c r="J2770">
        <v>1420668801</v>
      </c>
      <c r="K2770" t="b">
        <v>0</v>
      </c>
      <c r="L2770">
        <v>2</v>
      </c>
      <c r="M2770" t="b">
        <v>0</v>
      </c>
      <c r="N2770" t="s">
        <v>8281</v>
      </c>
      <c r="O2770" s="6">
        <f t="shared" si="258"/>
        <v>0</v>
      </c>
      <c r="P2770">
        <f t="shared" si="259"/>
        <v>3</v>
      </c>
      <c r="Q2770" t="str">
        <f t="shared" si="260"/>
        <v>journalism</v>
      </c>
      <c r="R2770" t="str">
        <f t="shared" si="261"/>
        <v>audio</v>
      </c>
      <c r="S2770" s="9">
        <f t="shared" si="262"/>
        <v>42011.925937499997</v>
      </c>
      <c r="T2770" s="8">
        <f t="shared" si="263"/>
        <v>42068.852083333331</v>
      </c>
    </row>
    <row r="2771" spans="1:20" ht="43.2">
      <c r="A2771">
        <v>1046</v>
      </c>
      <c r="B2771" s="3" t="s">
        <v>1047</v>
      </c>
      <c r="C2771" s="3" t="s">
        <v>5156</v>
      </c>
      <c r="D2771">
        <v>3000</v>
      </c>
      <c r="E2771">
        <v>0</v>
      </c>
      <c r="F2771" t="s">
        <v>8220</v>
      </c>
      <c r="G2771" t="s">
        <v>8236</v>
      </c>
      <c r="H2771" t="s">
        <v>8249</v>
      </c>
      <c r="I2771">
        <v>1451161560</v>
      </c>
      <c r="J2771">
        <v>1447273560</v>
      </c>
      <c r="K2771" t="b">
        <v>0</v>
      </c>
      <c r="L2771">
        <v>0</v>
      </c>
      <c r="M2771" t="b">
        <v>0</v>
      </c>
      <c r="N2771" t="s">
        <v>8281</v>
      </c>
      <c r="O2771" s="6">
        <f t="shared" si="258"/>
        <v>0</v>
      </c>
      <c r="P2771">
        <f t="shared" si="259"/>
        <v>0</v>
      </c>
      <c r="Q2771" t="str">
        <f t="shared" si="260"/>
        <v>journalism</v>
      </c>
      <c r="R2771" t="str">
        <f t="shared" si="261"/>
        <v>audio</v>
      </c>
      <c r="S2771" s="9">
        <f t="shared" si="262"/>
        <v>42319.851388888885</v>
      </c>
      <c r="T2771" s="8">
        <f t="shared" si="263"/>
        <v>42364.851388888885</v>
      </c>
    </row>
    <row r="2772" spans="1:20" ht="43.2">
      <c r="A2772">
        <v>1047</v>
      </c>
      <c r="B2772" s="3" t="s">
        <v>1048</v>
      </c>
      <c r="C2772" s="3" t="s">
        <v>5157</v>
      </c>
      <c r="D2772">
        <v>2000</v>
      </c>
      <c r="E2772">
        <v>1</v>
      </c>
      <c r="F2772" t="s">
        <v>8220</v>
      </c>
      <c r="G2772" t="s">
        <v>8224</v>
      </c>
      <c r="H2772" t="s">
        <v>8246</v>
      </c>
      <c r="I2772">
        <v>1415219915</v>
      </c>
      <c r="J2772">
        <v>1412624315</v>
      </c>
      <c r="K2772" t="b">
        <v>0</v>
      </c>
      <c r="L2772">
        <v>1</v>
      </c>
      <c r="M2772" t="b">
        <v>0</v>
      </c>
      <c r="N2772" t="s">
        <v>8281</v>
      </c>
      <c r="O2772" s="6">
        <f t="shared" si="258"/>
        <v>0</v>
      </c>
      <c r="P2772">
        <f t="shared" si="259"/>
        <v>1</v>
      </c>
      <c r="Q2772" t="str">
        <f t="shared" si="260"/>
        <v>journalism</v>
      </c>
      <c r="R2772" t="str">
        <f t="shared" si="261"/>
        <v>audio</v>
      </c>
      <c r="S2772" s="9">
        <f t="shared" si="262"/>
        <v>41918.818460648152</v>
      </c>
      <c r="T2772" s="8">
        <f t="shared" si="263"/>
        <v>41948.860127314816</v>
      </c>
    </row>
    <row r="2773" spans="1:20">
      <c r="A2773">
        <v>1049</v>
      </c>
      <c r="B2773" s="3" t="s">
        <v>1050</v>
      </c>
      <c r="C2773" s="3" t="s">
        <v>5159</v>
      </c>
      <c r="D2773">
        <v>12000</v>
      </c>
      <c r="E2773">
        <v>0</v>
      </c>
      <c r="F2773" t="s">
        <v>8220</v>
      </c>
      <c r="G2773" t="s">
        <v>8224</v>
      </c>
      <c r="H2773" t="s">
        <v>8246</v>
      </c>
      <c r="I2773">
        <v>1455272445</v>
      </c>
      <c r="J2773">
        <v>1452680445</v>
      </c>
      <c r="K2773" t="b">
        <v>0</v>
      </c>
      <c r="L2773">
        <v>0</v>
      </c>
      <c r="M2773" t="b">
        <v>0</v>
      </c>
      <c r="N2773" t="s">
        <v>8281</v>
      </c>
      <c r="O2773" s="6">
        <f t="shared" si="258"/>
        <v>0</v>
      </c>
      <c r="P2773">
        <f t="shared" si="259"/>
        <v>0</v>
      </c>
      <c r="Q2773" t="str">
        <f t="shared" si="260"/>
        <v>journalism</v>
      </c>
      <c r="R2773" t="str">
        <f t="shared" si="261"/>
        <v>audio</v>
      </c>
      <c r="S2773" s="9">
        <f t="shared" si="262"/>
        <v>42382.431076388893</v>
      </c>
      <c r="T2773" s="8">
        <f t="shared" si="263"/>
        <v>42412.431076388893</v>
      </c>
    </row>
    <row r="2774" spans="1:20" ht="28.8">
      <c r="A2774">
        <v>1050</v>
      </c>
      <c r="B2774" s="3" t="s">
        <v>1051</v>
      </c>
      <c r="C2774" s="3" t="s">
        <v>5160</v>
      </c>
      <c r="D2774">
        <v>2500</v>
      </c>
      <c r="E2774">
        <v>0</v>
      </c>
      <c r="F2774" t="s">
        <v>8220</v>
      </c>
      <c r="G2774" t="s">
        <v>8224</v>
      </c>
      <c r="H2774" t="s">
        <v>8246</v>
      </c>
      <c r="I2774">
        <v>1442257677</v>
      </c>
      <c r="J2774">
        <v>1439665677</v>
      </c>
      <c r="K2774" t="b">
        <v>0</v>
      </c>
      <c r="L2774">
        <v>0</v>
      </c>
      <c r="M2774" t="b">
        <v>0</v>
      </c>
      <c r="N2774" t="s">
        <v>8281</v>
      </c>
      <c r="O2774" s="6">
        <f t="shared" si="258"/>
        <v>0</v>
      </c>
      <c r="P2774">
        <f t="shared" si="259"/>
        <v>0</v>
      </c>
      <c r="Q2774" t="str">
        <f t="shared" si="260"/>
        <v>journalism</v>
      </c>
      <c r="R2774" t="str">
        <f t="shared" si="261"/>
        <v>audio</v>
      </c>
      <c r="S2774" s="9">
        <f t="shared" si="262"/>
        <v>42231.7971875</v>
      </c>
      <c r="T2774" s="8">
        <f t="shared" si="263"/>
        <v>42261.7971875</v>
      </c>
    </row>
    <row r="2775" spans="1:20" ht="43.2">
      <c r="A2775">
        <v>1051</v>
      </c>
      <c r="B2775" s="3" t="s">
        <v>1052</v>
      </c>
      <c r="C2775" s="3" t="s">
        <v>5161</v>
      </c>
      <c r="D2775">
        <v>500</v>
      </c>
      <c r="E2775">
        <v>0</v>
      </c>
      <c r="F2775" t="s">
        <v>8220</v>
      </c>
      <c r="G2775" t="s">
        <v>8224</v>
      </c>
      <c r="H2775" t="s">
        <v>8246</v>
      </c>
      <c r="I2775">
        <v>1409098825</v>
      </c>
      <c r="J2775">
        <v>1406679625</v>
      </c>
      <c r="K2775" t="b">
        <v>0</v>
      </c>
      <c r="L2775">
        <v>0</v>
      </c>
      <c r="M2775" t="b">
        <v>0</v>
      </c>
      <c r="N2775" t="s">
        <v>8281</v>
      </c>
      <c r="O2775" s="6">
        <f t="shared" si="258"/>
        <v>0</v>
      </c>
      <c r="P2775">
        <f t="shared" si="259"/>
        <v>0</v>
      </c>
      <c r="Q2775" t="str">
        <f t="shared" si="260"/>
        <v>journalism</v>
      </c>
      <c r="R2775" t="str">
        <f t="shared" si="261"/>
        <v>audio</v>
      </c>
      <c r="S2775" s="9">
        <f t="shared" si="262"/>
        <v>41850.014178240745</v>
      </c>
      <c r="T2775" s="8">
        <f t="shared" si="263"/>
        <v>41878.014178240745</v>
      </c>
    </row>
    <row r="2776" spans="1:20" ht="57.6">
      <c r="A2776">
        <v>1052</v>
      </c>
      <c r="B2776" s="3" t="s">
        <v>1053</v>
      </c>
      <c r="C2776" s="3" t="s">
        <v>5162</v>
      </c>
      <c r="D2776">
        <v>4336</v>
      </c>
      <c r="E2776">
        <v>0</v>
      </c>
      <c r="F2776" t="s">
        <v>8220</v>
      </c>
      <c r="G2776" t="s">
        <v>8224</v>
      </c>
      <c r="H2776" t="s">
        <v>8246</v>
      </c>
      <c r="I2776">
        <v>1465243740</v>
      </c>
      <c r="J2776">
        <v>1461438495</v>
      </c>
      <c r="K2776" t="b">
        <v>0</v>
      </c>
      <c r="L2776">
        <v>0</v>
      </c>
      <c r="M2776" t="b">
        <v>0</v>
      </c>
      <c r="N2776" t="s">
        <v>8281</v>
      </c>
      <c r="O2776" s="6">
        <f t="shared" si="258"/>
        <v>0</v>
      </c>
      <c r="P2776">
        <f t="shared" si="259"/>
        <v>0</v>
      </c>
      <c r="Q2776" t="str">
        <f t="shared" si="260"/>
        <v>journalism</v>
      </c>
      <c r="R2776" t="str">
        <f t="shared" si="261"/>
        <v>audio</v>
      </c>
      <c r="S2776" s="9">
        <f t="shared" si="262"/>
        <v>42483.797395833331</v>
      </c>
      <c r="T2776" s="8">
        <f t="shared" si="263"/>
        <v>42527.839583333334</v>
      </c>
    </row>
    <row r="2777" spans="1:20" ht="57.6">
      <c r="A2777">
        <v>1054</v>
      </c>
      <c r="B2777" s="3" t="s">
        <v>1055</v>
      </c>
      <c r="C2777" s="3" t="s">
        <v>5164</v>
      </c>
      <c r="D2777">
        <v>2500</v>
      </c>
      <c r="E2777">
        <v>0</v>
      </c>
      <c r="F2777" t="s">
        <v>8220</v>
      </c>
      <c r="G2777" t="s">
        <v>8224</v>
      </c>
      <c r="H2777" t="s">
        <v>8246</v>
      </c>
      <c r="I2777">
        <v>1407708000</v>
      </c>
      <c r="J2777">
        <v>1405110399</v>
      </c>
      <c r="K2777" t="b">
        <v>0</v>
      </c>
      <c r="L2777">
        <v>0</v>
      </c>
      <c r="M2777" t="b">
        <v>0</v>
      </c>
      <c r="N2777" t="s">
        <v>8281</v>
      </c>
      <c r="O2777" s="6">
        <f t="shared" si="258"/>
        <v>0</v>
      </c>
      <c r="P2777">
        <f t="shared" si="259"/>
        <v>0</v>
      </c>
      <c r="Q2777" t="str">
        <f t="shared" si="260"/>
        <v>journalism</v>
      </c>
      <c r="R2777" t="str">
        <f t="shared" si="261"/>
        <v>audio</v>
      </c>
      <c r="S2777" s="9">
        <f t="shared" si="262"/>
        <v>41831.851840277777</v>
      </c>
      <c r="T2777" s="8">
        <f t="shared" si="263"/>
        <v>41861.916666666664</v>
      </c>
    </row>
    <row r="2778" spans="1:20" ht="43.2">
      <c r="A2778">
        <v>1055</v>
      </c>
      <c r="B2778" s="3" t="s">
        <v>1056</v>
      </c>
      <c r="C2778" s="3" t="s">
        <v>5165</v>
      </c>
      <c r="D2778">
        <v>3500</v>
      </c>
      <c r="E2778">
        <v>0</v>
      </c>
      <c r="F2778" t="s">
        <v>8220</v>
      </c>
      <c r="G2778" t="s">
        <v>8224</v>
      </c>
      <c r="H2778" t="s">
        <v>8246</v>
      </c>
      <c r="I2778">
        <v>1457394545</v>
      </c>
      <c r="J2778">
        <v>1454802545</v>
      </c>
      <c r="K2778" t="b">
        <v>0</v>
      </c>
      <c r="L2778">
        <v>0</v>
      </c>
      <c r="M2778" t="b">
        <v>0</v>
      </c>
      <c r="N2778" t="s">
        <v>8281</v>
      </c>
      <c r="O2778" s="6">
        <f t="shared" si="258"/>
        <v>0</v>
      </c>
      <c r="P2778">
        <f t="shared" si="259"/>
        <v>0</v>
      </c>
      <c r="Q2778" t="str">
        <f t="shared" si="260"/>
        <v>journalism</v>
      </c>
      <c r="R2778" t="str">
        <f t="shared" si="261"/>
        <v>audio</v>
      </c>
      <c r="S2778" s="9">
        <f t="shared" si="262"/>
        <v>42406.992418981477</v>
      </c>
      <c r="T2778" s="8">
        <f t="shared" si="263"/>
        <v>42436.992418981477</v>
      </c>
    </row>
    <row r="2779" spans="1:20" ht="43.2">
      <c r="A2779">
        <v>1056</v>
      </c>
      <c r="B2779" s="3" t="s">
        <v>1057</v>
      </c>
      <c r="C2779" s="3" t="s">
        <v>5166</v>
      </c>
      <c r="D2779">
        <v>10000</v>
      </c>
      <c r="E2779">
        <v>0</v>
      </c>
      <c r="F2779" t="s">
        <v>8220</v>
      </c>
      <c r="G2779" t="s">
        <v>8224</v>
      </c>
      <c r="H2779" t="s">
        <v>8246</v>
      </c>
      <c r="I2779">
        <v>1429892177</v>
      </c>
      <c r="J2779">
        <v>1424711777</v>
      </c>
      <c r="K2779" t="b">
        <v>0</v>
      </c>
      <c r="L2779">
        <v>0</v>
      </c>
      <c r="M2779" t="b">
        <v>0</v>
      </c>
      <c r="N2779" t="s">
        <v>8281</v>
      </c>
      <c r="O2779" s="6">
        <f t="shared" si="258"/>
        <v>0</v>
      </c>
      <c r="P2779">
        <f t="shared" si="259"/>
        <v>0</v>
      </c>
      <c r="Q2779" t="str">
        <f t="shared" si="260"/>
        <v>journalism</v>
      </c>
      <c r="R2779" t="str">
        <f t="shared" si="261"/>
        <v>audio</v>
      </c>
      <c r="S2779" s="9">
        <f t="shared" si="262"/>
        <v>42058.719641203701</v>
      </c>
      <c r="T2779" s="8">
        <f t="shared" si="263"/>
        <v>42118.677974537037</v>
      </c>
    </row>
    <row r="2780" spans="1:20" ht="43.2">
      <c r="A2780">
        <v>1057</v>
      </c>
      <c r="B2780" s="3" t="s">
        <v>1058</v>
      </c>
      <c r="C2780" s="3" t="s">
        <v>5167</v>
      </c>
      <c r="D2780">
        <v>10000</v>
      </c>
      <c r="E2780">
        <v>0</v>
      </c>
      <c r="F2780" t="s">
        <v>8220</v>
      </c>
      <c r="G2780" t="s">
        <v>8224</v>
      </c>
      <c r="H2780" t="s">
        <v>8246</v>
      </c>
      <c r="I2780">
        <v>1480888483</v>
      </c>
      <c r="J2780">
        <v>1478292883</v>
      </c>
      <c r="K2780" t="b">
        <v>0</v>
      </c>
      <c r="L2780">
        <v>0</v>
      </c>
      <c r="M2780" t="b">
        <v>0</v>
      </c>
      <c r="N2780" t="s">
        <v>8281</v>
      </c>
      <c r="O2780" s="6">
        <f t="shared" si="258"/>
        <v>0</v>
      </c>
      <c r="P2780">
        <f t="shared" si="259"/>
        <v>0</v>
      </c>
      <c r="Q2780" t="str">
        <f t="shared" si="260"/>
        <v>journalism</v>
      </c>
      <c r="R2780" t="str">
        <f t="shared" si="261"/>
        <v>audio</v>
      </c>
      <c r="S2780" s="9">
        <f t="shared" si="262"/>
        <v>42678.871331018519</v>
      </c>
      <c r="T2780" s="8">
        <f t="shared" si="263"/>
        <v>42708.912997685184</v>
      </c>
    </row>
    <row r="2781" spans="1:20" ht="43.2">
      <c r="A2781">
        <v>1058</v>
      </c>
      <c r="B2781" s="3" t="s">
        <v>1059</v>
      </c>
      <c r="C2781" s="3" t="s">
        <v>5168</v>
      </c>
      <c r="D2781">
        <v>40000</v>
      </c>
      <c r="E2781">
        <v>0</v>
      </c>
      <c r="F2781" t="s">
        <v>8220</v>
      </c>
      <c r="G2781" t="s">
        <v>8224</v>
      </c>
      <c r="H2781" t="s">
        <v>8246</v>
      </c>
      <c r="I2781">
        <v>1427328000</v>
      </c>
      <c r="J2781">
        <v>1423777043</v>
      </c>
      <c r="K2781" t="b">
        <v>0</v>
      </c>
      <c r="L2781">
        <v>0</v>
      </c>
      <c r="M2781" t="b">
        <v>0</v>
      </c>
      <c r="N2781" t="s">
        <v>8281</v>
      </c>
      <c r="O2781" s="6">
        <f t="shared" si="258"/>
        <v>0</v>
      </c>
      <c r="P2781">
        <f t="shared" si="259"/>
        <v>0</v>
      </c>
      <c r="Q2781" t="str">
        <f t="shared" si="260"/>
        <v>journalism</v>
      </c>
      <c r="R2781" t="str">
        <f t="shared" si="261"/>
        <v>audio</v>
      </c>
      <c r="S2781" s="9">
        <f t="shared" si="262"/>
        <v>42047.900960648149</v>
      </c>
      <c r="T2781" s="8">
        <f t="shared" si="263"/>
        <v>42089</v>
      </c>
    </row>
    <row r="2782" spans="1:20">
      <c r="A2782">
        <v>1059</v>
      </c>
      <c r="B2782" s="3" t="s">
        <v>1060</v>
      </c>
      <c r="C2782" s="3" t="s">
        <v>5169</v>
      </c>
      <c r="D2782">
        <v>1100</v>
      </c>
      <c r="E2782">
        <v>0</v>
      </c>
      <c r="F2782" t="s">
        <v>8220</v>
      </c>
      <c r="G2782" t="s">
        <v>8224</v>
      </c>
      <c r="H2782" t="s">
        <v>8246</v>
      </c>
      <c r="I2782">
        <v>1426269456</v>
      </c>
      <c r="J2782">
        <v>1423681056</v>
      </c>
      <c r="K2782" t="b">
        <v>0</v>
      </c>
      <c r="L2782">
        <v>0</v>
      </c>
      <c r="M2782" t="b">
        <v>0</v>
      </c>
      <c r="N2782" t="s">
        <v>8281</v>
      </c>
      <c r="O2782" s="6">
        <f t="shared" si="258"/>
        <v>0</v>
      </c>
      <c r="P2782">
        <f t="shared" si="259"/>
        <v>0</v>
      </c>
      <c r="Q2782" t="str">
        <f t="shared" si="260"/>
        <v>journalism</v>
      </c>
      <c r="R2782" t="str">
        <f t="shared" si="261"/>
        <v>audio</v>
      </c>
      <c r="S2782" s="9">
        <f t="shared" si="262"/>
        <v>42046.79</v>
      </c>
      <c r="T2782" s="8">
        <f t="shared" si="263"/>
        <v>42076.748333333337</v>
      </c>
    </row>
    <row r="2783" spans="1:20" ht="43.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8">
        <f t="shared" si="263"/>
        <v>42047.291666666672</v>
      </c>
    </row>
    <row r="2784" spans="1:20" ht="28.8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8">
        <f t="shared" si="263"/>
        <v>42052.207638888889</v>
      </c>
    </row>
    <row r="2785" spans="1:20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1.1499999999999999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8">
        <f t="shared" si="263"/>
        <v>42117.535254629634</v>
      </c>
    </row>
    <row r="2786" spans="1:20" ht="43.2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8">
        <f t="shared" si="263"/>
        <v>41941.787534722222</v>
      </c>
    </row>
    <row r="2787" spans="1:20" ht="43.2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8">
        <f t="shared" si="263"/>
        <v>42587.875</v>
      </c>
    </row>
    <row r="2788" spans="1:20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8">
        <f t="shared" si="263"/>
        <v>41829.569212962961</v>
      </c>
    </row>
    <row r="2789" spans="1:20" ht="43.2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1.2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8">
        <f t="shared" si="263"/>
        <v>41838.198518518519</v>
      </c>
    </row>
    <row r="2790" spans="1:20" ht="43.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8">
        <f t="shared" si="263"/>
        <v>42580.701886574076</v>
      </c>
    </row>
    <row r="2791" spans="1:20" ht="28.8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8">
        <f t="shared" si="263"/>
        <v>42075.166666666672</v>
      </c>
    </row>
    <row r="2792" spans="1:20" ht="43.2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8">
        <f t="shared" si="263"/>
        <v>42046.938692129625</v>
      </c>
    </row>
    <row r="2793" spans="1:20" ht="43.2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8">
        <f t="shared" si="263"/>
        <v>42622.166666666672</v>
      </c>
    </row>
    <row r="2794" spans="1:20" ht="43.2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8">
        <f t="shared" si="263"/>
        <v>42228.231006944443</v>
      </c>
    </row>
    <row r="2795" spans="1:20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1.1100000000000001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8">
        <f t="shared" si="263"/>
        <v>42206.419039351851</v>
      </c>
    </row>
    <row r="2796" spans="1:20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8">
        <f t="shared" si="263"/>
        <v>42432.791666666672</v>
      </c>
    </row>
    <row r="2797" spans="1:20" ht="43.2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8">
        <f t="shared" si="263"/>
        <v>41796.958333333336</v>
      </c>
    </row>
    <row r="2798" spans="1:20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1.1599999999999999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8">
        <f t="shared" si="263"/>
        <v>41825.528101851851</v>
      </c>
    </row>
    <row r="2799" spans="1:20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8">
        <f t="shared" si="263"/>
        <v>41828.94027777778</v>
      </c>
    </row>
    <row r="2800" spans="1:20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8">
        <f t="shared" si="263"/>
        <v>42216.666666666672</v>
      </c>
    </row>
    <row r="2801" spans="1:20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8">
        <f t="shared" si="263"/>
        <v>42538.666666666672</v>
      </c>
    </row>
    <row r="2802" spans="1:20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8">
        <f t="shared" si="263"/>
        <v>42008.552847222221</v>
      </c>
    </row>
    <row r="2803" spans="1:20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8">
        <f t="shared" si="263"/>
        <v>41922.458333333336</v>
      </c>
    </row>
    <row r="2804" spans="1:20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8">
        <f t="shared" si="263"/>
        <v>42222.64707175926</v>
      </c>
    </row>
    <row r="2805" spans="1:20" ht="43.2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8">
        <f t="shared" si="263"/>
        <v>42201</v>
      </c>
    </row>
    <row r="2806" spans="1:20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8">
        <f t="shared" si="263"/>
        <v>41911.453587962962</v>
      </c>
    </row>
    <row r="2807" spans="1:20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8">
        <f t="shared" si="263"/>
        <v>42238.505474537036</v>
      </c>
    </row>
    <row r="2808" spans="1:20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1.1200000000000001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8">
        <f t="shared" si="263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8">
        <f t="shared" si="263"/>
        <v>42184.873124999998</v>
      </c>
    </row>
    <row r="2810" spans="1:20" ht="43.2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ref="O2810:O2873" si="264">ROUND((E2810/D2810),2)</f>
        <v>1</v>
      </c>
      <c r="P2810">
        <f t="shared" ref="P2810:P2873" si="265">IF(L2810&gt;0,ROUND(E2810/L2810,2),0)</f>
        <v>65.38</v>
      </c>
      <c r="Q2810" t="str">
        <f t="shared" ref="Q2810:Q2873" si="266">LEFT(N2810, SEARCH("/",N2810,1)-1)</f>
        <v>theater</v>
      </c>
      <c r="R2810" t="str">
        <f t="shared" ref="R2810:R2873" si="267">RIGHT(N2810,LEN(N2810)-SEARCH("/",N2810,1))</f>
        <v>plays</v>
      </c>
      <c r="S2810" s="9">
        <f t="shared" ref="S2810:S2873" si="268">(J2810/86400)+DATE(1970,1,1)</f>
        <v>42208.84646990741</v>
      </c>
      <c r="T2810" s="8">
        <f t="shared" ref="T2810:T2873" si="269">(I2810/86400)+DATE(1970,1,1)</f>
        <v>42238.84646990741</v>
      </c>
    </row>
    <row r="2811" spans="1:20" ht="43.2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1.02</v>
      </c>
      <c r="P2811">
        <f t="shared" si="265"/>
        <v>121.9</v>
      </c>
      <c r="Q2811" t="str">
        <f t="shared" si="266"/>
        <v>theater</v>
      </c>
      <c r="R2811" t="str">
        <f t="shared" si="267"/>
        <v>plays</v>
      </c>
      <c r="S2811" s="9">
        <f t="shared" si="268"/>
        <v>42451.496817129635</v>
      </c>
      <c r="T2811" s="8">
        <f t="shared" si="269"/>
        <v>42459.610416666663</v>
      </c>
    </row>
    <row r="2812" spans="1:20" ht="43.2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1.08</v>
      </c>
      <c r="P2812">
        <f t="shared" si="265"/>
        <v>47.46</v>
      </c>
      <c r="Q2812" t="str">
        <f t="shared" si="266"/>
        <v>theater</v>
      </c>
      <c r="R2812" t="str">
        <f t="shared" si="267"/>
        <v>plays</v>
      </c>
      <c r="S2812" s="9">
        <f t="shared" si="268"/>
        <v>41759.13962962963</v>
      </c>
      <c r="T2812" s="8">
        <f t="shared" si="269"/>
        <v>41791.165972222225</v>
      </c>
    </row>
    <row r="2813" spans="1:20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</v>
      </c>
      <c r="P2813">
        <f t="shared" si="265"/>
        <v>92.84</v>
      </c>
      <c r="Q2813" t="str">
        <f t="shared" si="266"/>
        <v>theater</v>
      </c>
      <c r="R2813" t="str">
        <f t="shared" si="267"/>
        <v>plays</v>
      </c>
      <c r="S2813" s="9">
        <f t="shared" si="268"/>
        <v>42028.496562500004</v>
      </c>
      <c r="T2813" s="8">
        <f t="shared" si="269"/>
        <v>42058.496562500004</v>
      </c>
    </row>
    <row r="2814" spans="1:20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1.1299999999999999</v>
      </c>
      <c r="P2814">
        <f t="shared" si="265"/>
        <v>68.25</v>
      </c>
      <c r="Q2814" t="str">
        <f t="shared" si="266"/>
        <v>theater</v>
      </c>
      <c r="R2814" t="str">
        <f t="shared" si="267"/>
        <v>plays</v>
      </c>
      <c r="S2814" s="9">
        <f t="shared" si="268"/>
        <v>42054.74418981481</v>
      </c>
      <c r="T2814" s="8">
        <f t="shared" si="269"/>
        <v>42100.166666666672</v>
      </c>
    </row>
    <row r="2815" spans="1:20" ht="43.2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1.28</v>
      </c>
      <c r="P2815">
        <f t="shared" si="265"/>
        <v>37.21</v>
      </c>
      <c r="Q2815" t="str">
        <f t="shared" si="266"/>
        <v>theater</v>
      </c>
      <c r="R2815" t="str">
        <f t="shared" si="267"/>
        <v>plays</v>
      </c>
      <c r="S2815" s="9">
        <f t="shared" si="268"/>
        <v>42693.742604166662</v>
      </c>
      <c r="T2815" s="8">
        <f t="shared" si="269"/>
        <v>42718.742604166662</v>
      </c>
    </row>
    <row r="2816" spans="1:20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1.08</v>
      </c>
      <c r="P2816">
        <f t="shared" si="265"/>
        <v>25.25</v>
      </c>
      <c r="Q2816" t="str">
        <f t="shared" si="266"/>
        <v>theater</v>
      </c>
      <c r="R2816" t="str">
        <f t="shared" si="267"/>
        <v>plays</v>
      </c>
      <c r="S2816" s="9">
        <f t="shared" si="268"/>
        <v>42103.399479166663</v>
      </c>
      <c r="T2816" s="8">
        <f t="shared" si="269"/>
        <v>42133.399479166663</v>
      </c>
    </row>
    <row r="2817" spans="1:20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2.42</v>
      </c>
      <c r="P2817">
        <f t="shared" si="265"/>
        <v>43.21</v>
      </c>
      <c r="Q2817" t="str">
        <f t="shared" si="266"/>
        <v>theater</v>
      </c>
      <c r="R2817" t="str">
        <f t="shared" si="267"/>
        <v>plays</v>
      </c>
      <c r="S2817" s="9">
        <f t="shared" si="268"/>
        <v>42559.776724537034</v>
      </c>
      <c r="T2817" s="8">
        <f t="shared" si="269"/>
        <v>42589.776724537034</v>
      </c>
    </row>
    <row r="2818" spans="1:20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1.42</v>
      </c>
      <c r="P2818">
        <f t="shared" si="265"/>
        <v>25.13</v>
      </c>
      <c r="Q2818" t="str">
        <f t="shared" si="266"/>
        <v>theater</v>
      </c>
      <c r="R2818" t="str">
        <f t="shared" si="267"/>
        <v>plays</v>
      </c>
      <c r="S2818" s="9">
        <f t="shared" si="268"/>
        <v>42188.467499999999</v>
      </c>
      <c r="T2818" s="8">
        <f t="shared" si="269"/>
        <v>42218.666666666672</v>
      </c>
    </row>
    <row r="2819" spans="1:20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>
        <f t="shared" si="265"/>
        <v>23.64</v>
      </c>
      <c r="Q2819" t="str">
        <f t="shared" si="266"/>
        <v>theater</v>
      </c>
      <c r="R2819" t="str">
        <f t="shared" si="267"/>
        <v>plays</v>
      </c>
      <c r="S2819" s="9">
        <f t="shared" si="268"/>
        <v>42023.634976851856</v>
      </c>
      <c r="T2819" s="8">
        <f t="shared" si="269"/>
        <v>42063.634976851856</v>
      </c>
    </row>
    <row r="2820" spans="1:20" ht="43.2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8">
        <f t="shared" si="269"/>
        <v>42270.598217592589</v>
      </c>
    </row>
    <row r="2821" spans="1:20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8">
        <f t="shared" si="269"/>
        <v>42169.525567129633</v>
      </c>
    </row>
    <row r="2822" spans="1:20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8">
        <f t="shared" si="269"/>
        <v>42426</v>
      </c>
    </row>
    <row r="2823" spans="1:20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8">
        <f t="shared" si="269"/>
        <v>41905.922858796301</v>
      </c>
    </row>
    <row r="2824" spans="1:20" ht="57.6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8">
        <f t="shared" si="269"/>
        <v>42090.642268518517</v>
      </c>
    </row>
    <row r="2825" spans="1:20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8">
        <f t="shared" si="269"/>
        <v>42094.957638888889</v>
      </c>
    </row>
    <row r="2826" spans="1:20" ht="43.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8">
        <f t="shared" si="269"/>
        <v>42168.071527777778</v>
      </c>
    </row>
    <row r="2827" spans="1:20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8">
        <f t="shared" si="269"/>
        <v>42342.792662037042</v>
      </c>
    </row>
    <row r="2828" spans="1:20" ht="57.6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8">
        <f t="shared" si="269"/>
        <v>42195.291666666672</v>
      </c>
    </row>
    <row r="2829" spans="1:20" ht="57.6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8">
        <f t="shared" si="269"/>
        <v>42524.6875</v>
      </c>
    </row>
    <row r="2830" spans="1:20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8">
        <f t="shared" si="269"/>
        <v>42279.958333333328</v>
      </c>
    </row>
    <row r="2831" spans="1:20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8">
        <f t="shared" si="269"/>
        <v>42523.434236111112</v>
      </c>
    </row>
    <row r="2832" spans="1:20" ht="28.8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8">
        <f t="shared" si="269"/>
        <v>41771.165972222225</v>
      </c>
    </row>
    <row r="2833" spans="1:20" ht="43.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1.1100000000000001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8">
        <f t="shared" si="269"/>
        <v>42201.824884259258</v>
      </c>
    </row>
    <row r="2834" spans="1:20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1.1499999999999999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8">
        <f t="shared" si="26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8">
        <f t="shared" si="269"/>
        <v>42288.083333333328</v>
      </c>
    </row>
    <row r="2836" spans="1:20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8">
        <f t="shared" si="269"/>
        <v>42034.959837962961</v>
      </c>
    </row>
    <row r="2837" spans="1:20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8">
        <f t="shared" si="269"/>
        <v>42343</v>
      </c>
    </row>
    <row r="2838" spans="1:20" ht="57.6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8">
        <f t="shared" si="269"/>
        <v>42784.207638888889</v>
      </c>
    </row>
    <row r="2839" spans="1:20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8">
        <f t="shared" si="269"/>
        <v>42347.950046296297</v>
      </c>
    </row>
    <row r="2840" spans="1:20" ht="43.2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8">
        <f t="shared" si="269"/>
        <v>41864.916666666664</v>
      </c>
    </row>
    <row r="2841" spans="1:20" ht="43.2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1.1100000000000001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8">
        <f t="shared" si="269"/>
        <v>41876.207638888889</v>
      </c>
    </row>
    <row r="2842" spans="1:20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8">
        <f t="shared" si="269"/>
        <v>42081.708333333328</v>
      </c>
    </row>
    <row r="2843" spans="1:20" ht="28.8">
      <c r="A2843">
        <v>1061</v>
      </c>
      <c r="B2843" s="3" t="s">
        <v>1062</v>
      </c>
      <c r="C2843" s="3" t="s">
        <v>5171</v>
      </c>
      <c r="D2843">
        <v>4000</v>
      </c>
      <c r="E2843">
        <v>0</v>
      </c>
      <c r="F2843" t="s">
        <v>8220</v>
      </c>
      <c r="G2843" t="s">
        <v>8224</v>
      </c>
      <c r="H2843" t="s">
        <v>8246</v>
      </c>
      <c r="I2843">
        <v>1462150800</v>
      </c>
      <c r="J2843">
        <v>1456987108</v>
      </c>
      <c r="K2843" t="b">
        <v>0</v>
      </c>
      <c r="L2843">
        <v>0</v>
      </c>
      <c r="M2843" t="b">
        <v>0</v>
      </c>
      <c r="N2843" t="s">
        <v>8281</v>
      </c>
      <c r="O2843" s="6">
        <f t="shared" si="264"/>
        <v>0</v>
      </c>
      <c r="P2843">
        <f t="shared" si="265"/>
        <v>0</v>
      </c>
      <c r="Q2843" t="str">
        <f t="shared" si="266"/>
        <v>journalism</v>
      </c>
      <c r="R2843" t="str">
        <f t="shared" si="267"/>
        <v>audio</v>
      </c>
      <c r="S2843" s="9">
        <f t="shared" si="268"/>
        <v>42432.276712962965</v>
      </c>
      <c r="T2843" s="8">
        <f t="shared" si="269"/>
        <v>42492.041666666672</v>
      </c>
    </row>
    <row r="2844" spans="1:20" ht="43.2">
      <c r="A2844">
        <v>1063</v>
      </c>
      <c r="B2844" s="3" t="s">
        <v>1064</v>
      </c>
      <c r="C2844" s="3" t="s">
        <v>5173</v>
      </c>
      <c r="D2844">
        <v>1000</v>
      </c>
      <c r="E2844">
        <v>0</v>
      </c>
      <c r="F2844" t="s">
        <v>8220</v>
      </c>
      <c r="G2844" t="s">
        <v>8224</v>
      </c>
      <c r="H2844" t="s">
        <v>8246</v>
      </c>
      <c r="I2844">
        <v>1472604262</v>
      </c>
      <c r="J2844">
        <v>1470012262</v>
      </c>
      <c r="K2844" t="b">
        <v>0</v>
      </c>
      <c r="L2844">
        <v>0</v>
      </c>
      <c r="M2844" t="b">
        <v>0</v>
      </c>
      <c r="N2844" t="s">
        <v>8281</v>
      </c>
      <c r="O2844" s="6">
        <f t="shared" si="264"/>
        <v>0</v>
      </c>
      <c r="P2844">
        <f t="shared" si="265"/>
        <v>0</v>
      </c>
      <c r="Q2844" t="str">
        <f t="shared" si="266"/>
        <v>journalism</v>
      </c>
      <c r="R2844" t="str">
        <f t="shared" si="267"/>
        <v>audio</v>
      </c>
      <c r="S2844" s="9">
        <f t="shared" si="268"/>
        <v>42583.030810185184</v>
      </c>
      <c r="T2844" s="8">
        <f t="shared" si="269"/>
        <v>42613.030810185184</v>
      </c>
    </row>
    <row r="2845" spans="1:20" ht="57.6">
      <c r="A2845">
        <v>1068</v>
      </c>
      <c r="B2845" s="3" t="s">
        <v>1069</v>
      </c>
      <c r="C2845" s="3" t="s">
        <v>5178</v>
      </c>
      <c r="D2845">
        <v>30000</v>
      </c>
      <c r="E2845">
        <v>45</v>
      </c>
      <c r="F2845" t="s">
        <v>8221</v>
      </c>
      <c r="G2845" t="s">
        <v>8224</v>
      </c>
      <c r="H2845" t="s">
        <v>8246</v>
      </c>
      <c r="I2845">
        <v>1460274864</v>
      </c>
      <c r="J2845">
        <v>1457686464</v>
      </c>
      <c r="K2845" t="b">
        <v>0</v>
      </c>
      <c r="L2845">
        <v>4</v>
      </c>
      <c r="M2845" t="b">
        <v>0</v>
      </c>
      <c r="N2845" t="s">
        <v>8282</v>
      </c>
      <c r="O2845" s="6">
        <f t="shared" si="264"/>
        <v>0</v>
      </c>
      <c r="P2845">
        <f t="shared" si="265"/>
        <v>11.25</v>
      </c>
      <c r="Q2845" t="str">
        <f t="shared" si="266"/>
        <v>games</v>
      </c>
      <c r="R2845" t="str">
        <f t="shared" si="267"/>
        <v>video games</v>
      </c>
      <c r="S2845" s="9">
        <f t="shared" si="268"/>
        <v>42440.371111111112</v>
      </c>
      <c r="T2845" s="8">
        <f t="shared" si="269"/>
        <v>42470.329444444447</v>
      </c>
    </row>
    <row r="2846" spans="1:20" ht="43.2">
      <c r="A2846">
        <v>1071</v>
      </c>
      <c r="B2846" s="3" t="s">
        <v>1072</v>
      </c>
      <c r="C2846" s="3" t="s">
        <v>5181</v>
      </c>
      <c r="D2846">
        <v>100</v>
      </c>
      <c r="E2846">
        <v>0</v>
      </c>
      <c r="F2846" t="s">
        <v>8221</v>
      </c>
      <c r="G2846" t="s">
        <v>8234</v>
      </c>
      <c r="H2846" t="s">
        <v>8254</v>
      </c>
      <c r="I2846">
        <v>1447787093</v>
      </c>
      <c r="J2846">
        <v>1445191493</v>
      </c>
      <c r="K2846" t="b">
        <v>0</v>
      </c>
      <c r="L2846">
        <v>0</v>
      </c>
      <c r="M2846" t="b">
        <v>0</v>
      </c>
      <c r="N2846" t="s">
        <v>8282</v>
      </c>
      <c r="O2846" s="6">
        <f t="shared" si="264"/>
        <v>0</v>
      </c>
      <c r="P2846">
        <f t="shared" si="265"/>
        <v>0</v>
      </c>
      <c r="Q2846" t="str">
        <f t="shared" si="266"/>
        <v>games</v>
      </c>
      <c r="R2846" t="str">
        <f t="shared" si="267"/>
        <v>video games</v>
      </c>
      <c r="S2846" s="9">
        <f t="shared" si="268"/>
        <v>42295.753391203703</v>
      </c>
      <c r="T2846" s="8">
        <f t="shared" si="269"/>
        <v>42325.795057870375</v>
      </c>
    </row>
    <row r="2847" spans="1:20" ht="43.2">
      <c r="A2847">
        <v>1072</v>
      </c>
      <c r="B2847" s="3" t="s">
        <v>1073</v>
      </c>
      <c r="C2847" s="3" t="s">
        <v>5182</v>
      </c>
      <c r="D2847">
        <v>75000</v>
      </c>
      <c r="E2847">
        <v>51</v>
      </c>
      <c r="F2847" t="s">
        <v>8221</v>
      </c>
      <c r="G2847" t="s">
        <v>8224</v>
      </c>
      <c r="H2847" t="s">
        <v>8246</v>
      </c>
      <c r="I2847">
        <v>1391630297</v>
      </c>
      <c r="J2847">
        <v>1389038297</v>
      </c>
      <c r="K2847" t="b">
        <v>0</v>
      </c>
      <c r="L2847">
        <v>4</v>
      </c>
      <c r="M2847" t="b">
        <v>0</v>
      </c>
      <c r="N2847" t="s">
        <v>8282</v>
      </c>
      <c r="O2847" s="6">
        <f t="shared" si="264"/>
        <v>0</v>
      </c>
      <c r="P2847">
        <f t="shared" si="265"/>
        <v>12.75</v>
      </c>
      <c r="Q2847" t="str">
        <f t="shared" si="266"/>
        <v>games</v>
      </c>
      <c r="R2847" t="str">
        <f t="shared" si="267"/>
        <v>video games</v>
      </c>
      <c r="S2847" s="9">
        <f t="shared" si="268"/>
        <v>41645.832141203704</v>
      </c>
      <c r="T2847" s="8">
        <f t="shared" si="269"/>
        <v>41675.832141203704</v>
      </c>
    </row>
    <row r="2848" spans="1:20" ht="43.2">
      <c r="A2848">
        <v>1081</v>
      </c>
      <c r="B2848" s="3" t="s">
        <v>1082</v>
      </c>
      <c r="C2848" s="3" t="s">
        <v>5191</v>
      </c>
      <c r="D2848">
        <v>68000</v>
      </c>
      <c r="E2848">
        <v>12</v>
      </c>
      <c r="F2848" t="s">
        <v>8221</v>
      </c>
      <c r="G2848" t="s">
        <v>8224</v>
      </c>
      <c r="H2848" t="s">
        <v>8246</v>
      </c>
      <c r="I2848">
        <v>1422483292</v>
      </c>
      <c r="J2848">
        <v>1419891292</v>
      </c>
      <c r="K2848" t="b">
        <v>0</v>
      </c>
      <c r="L2848">
        <v>4</v>
      </c>
      <c r="M2848" t="b">
        <v>0</v>
      </c>
      <c r="N2848" t="s">
        <v>8282</v>
      </c>
      <c r="O2848" s="6">
        <f t="shared" si="264"/>
        <v>0</v>
      </c>
      <c r="P2848">
        <f t="shared" si="265"/>
        <v>3</v>
      </c>
      <c r="Q2848" t="str">
        <f t="shared" si="266"/>
        <v>games</v>
      </c>
      <c r="R2848" t="str">
        <f t="shared" si="267"/>
        <v>video games</v>
      </c>
      <c r="S2848" s="9">
        <f t="shared" si="268"/>
        <v>42002.926990740743</v>
      </c>
      <c r="T2848" s="8">
        <f t="shared" si="269"/>
        <v>42032.926990740743</v>
      </c>
    </row>
    <row r="2849" spans="1:20">
      <c r="A2849">
        <v>1084</v>
      </c>
      <c r="B2849" s="3" t="s">
        <v>1085</v>
      </c>
      <c r="C2849" s="3" t="s">
        <v>5194</v>
      </c>
      <c r="D2849">
        <v>550</v>
      </c>
      <c r="E2849">
        <v>0</v>
      </c>
      <c r="F2849" t="s">
        <v>8221</v>
      </c>
      <c r="G2849" t="s">
        <v>8224</v>
      </c>
      <c r="H2849" t="s">
        <v>8246</v>
      </c>
      <c r="I2849">
        <v>1407534804</v>
      </c>
      <c r="J2849">
        <v>1404942804</v>
      </c>
      <c r="K2849" t="b">
        <v>0</v>
      </c>
      <c r="L2849">
        <v>0</v>
      </c>
      <c r="M2849" t="b">
        <v>0</v>
      </c>
      <c r="N2849" t="s">
        <v>8282</v>
      </c>
      <c r="O2849" s="6">
        <f t="shared" si="264"/>
        <v>0</v>
      </c>
      <c r="P2849">
        <f t="shared" si="265"/>
        <v>0</v>
      </c>
      <c r="Q2849" t="str">
        <f t="shared" si="266"/>
        <v>games</v>
      </c>
      <c r="R2849" t="str">
        <f t="shared" si="267"/>
        <v>video games</v>
      </c>
      <c r="S2849" s="9">
        <f t="shared" si="268"/>
        <v>41829.912083333329</v>
      </c>
      <c r="T2849" s="8">
        <f t="shared" si="269"/>
        <v>41859.912083333329</v>
      </c>
    </row>
    <row r="2850" spans="1:20">
      <c r="A2850">
        <v>1086</v>
      </c>
      <c r="B2850" s="3" t="s">
        <v>1087</v>
      </c>
      <c r="C2850" s="3" t="s">
        <v>5196</v>
      </c>
      <c r="D2850">
        <v>18000</v>
      </c>
      <c r="E2850">
        <v>15</v>
      </c>
      <c r="F2850" t="s">
        <v>8221</v>
      </c>
      <c r="G2850" t="s">
        <v>8224</v>
      </c>
      <c r="H2850" t="s">
        <v>8246</v>
      </c>
      <c r="I2850">
        <v>1408913291</v>
      </c>
      <c r="J2850">
        <v>1406321291</v>
      </c>
      <c r="K2850" t="b">
        <v>0</v>
      </c>
      <c r="L2850">
        <v>2</v>
      </c>
      <c r="M2850" t="b">
        <v>0</v>
      </c>
      <c r="N2850" t="s">
        <v>8282</v>
      </c>
      <c r="O2850" s="6">
        <f t="shared" si="264"/>
        <v>0</v>
      </c>
      <c r="P2850">
        <f t="shared" si="265"/>
        <v>7.5</v>
      </c>
      <c r="Q2850" t="str">
        <f t="shared" si="266"/>
        <v>games</v>
      </c>
      <c r="R2850" t="str">
        <f t="shared" si="267"/>
        <v>video games</v>
      </c>
      <c r="S2850" s="9">
        <f t="shared" si="268"/>
        <v>41845.866793981484</v>
      </c>
      <c r="T2850" s="8">
        <f t="shared" si="269"/>
        <v>41875.866793981484</v>
      </c>
    </row>
    <row r="2851" spans="1:20" ht="43.2">
      <c r="A2851">
        <v>1087</v>
      </c>
      <c r="B2851" s="3" t="s">
        <v>1088</v>
      </c>
      <c r="C2851" s="3" t="s">
        <v>5197</v>
      </c>
      <c r="D2851">
        <v>1100</v>
      </c>
      <c r="E2851">
        <v>0</v>
      </c>
      <c r="F2851" t="s">
        <v>8221</v>
      </c>
      <c r="G2851" t="s">
        <v>8224</v>
      </c>
      <c r="H2851" t="s">
        <v>8246</v>
      </c>
      <c r="I2851">
        <v>1402852087</v>
      </c>
      <c r="J2851">
        <v>1400260087</v>
      </c>
      <c r="K2851" t="b">
        <v>0</v>
      </c>
      <c r="L2851">
        <v>0</v>
      </c>
      <c r="M2851" t="b">
        <v>0</v>
      </c>
      <c r="N2851" t="s">
        <v>8282</v>
      </c>
      <c r="O2851" s="6">
        <f t="shared" si="264"/>
        <v>0</v>
      </c>
      <c r="P2851">
        <f t="shared" si="265"/>
        <v>0</v>
      </c>
      <c r="Q2851" t="str">
        <f t="shared" si="266"/>
        <v>games</v>
      </c>
      <c r="R2851" t="str">
        <f t="shared" si="267"/>
        <v>video games</v>
      </c>
      <c r="S2851" s="9">
        <f t="shared" si="268"/>
        <v>41775.713969907403</v>
      </c>
      <c r="T2851" s="8">
        <f t="shared" si="269"/>
        <v>41805.713969907403</v>
      </c>
    </row>
    <row r="2852" spans="1:20" ht="43.2">
      <c r="A2852">
        <v>1090</v>
      </c>
      <c r="B2852" s="3" t="s">
        <v>1091</v>
      </c>
      <c r="C2852" s="3" t="s">
        <v>5200</v>
      </c>
      <c r="D2852">
        <v>12999</v>
      </c>
      <c r="E2852">
        <v>5</v>
      </c>
      <c r="F2852" t="s">
        <v>8221</v>
      </c>
      <c r="G2852" t="s">
        <v>8226</v>
      </c>
      <c r="H2852" t="s">
        <v>8248</v>
      </c>
      <c r="I2852">
        <v>1432873653</v>
      </c>
      <c r="J2852">
        <v>1430281653</v>
      </c>
      <c r="K2852" t="b">
        <v>0</v>
      </c>
      <c r="L2852">
        <v>1</v>
      </c>
      <c r="M2852" t="b">
        <v>0</v>
      </c>
      <c r="N2852" t="s">
        <v>8282</v>
      </c>
      <c r="O2852" s="6">
        <f t="shared" si="264"/>
        <v>0</v>
      </c>
      <c r="P2852">
        <f t="shared" si="265"/>
        <v>5</v>
      </c>
      <c r="Q2852" t="str">
        <f t="shared" si="266"/>
        <v>games</v>
      </c>
      <c r="R2852" t="str">
        <f t="shared" si="267"/>
        <v>video games</v>
      </c>
      <c r="S2852" s="9">
        <f t="shared" si="268"/>
        <v>42123.185798611114</v>
      </c>
      <c r="T2852" s="8">
        <f t="shared" si="269"/>
        <v>42153.185798611114</v>
      </c>
    </row>
    <row r="2853" spans="1:20" ht="43.2">
      <c r="A2853">
        <v>1097</v>
      </c>
      <c r="B2853" s="3" t="s">
        <v>1098</v>
      </c>
      <c r="C2853" s="3" t="s">
        <v>5207</v>
      </c>
      <c r="D2853">
        <v>100000</v>
      </c>
      <c r="E2853">
        <v>47</v>
      </c>
      <c r="F2853" t="s">
        <v>8221</v>
      </c>
      <c r="G2853" t="s">
        <v>8224</v>
      </c>
      <c r="H2853" t="s">
        <v>8246</v>
      </c>
      <c r="I2853">
        <v>1393786877</v>
      </c>
      <c r="J2853">
        <v>1390330877</v>
      </c>
      <c r="K2853" t="b">
        <v>0</v>
      </c>
      <c r="L2853">
        <v>7</v>
      </c>
      <c r="M2853" t="b">
        <v>0</v>
      </c>
      <c r="N2853" t="s">
        <v>8282</v>
      </c>
      <c r="O2853" s="6">
        <f t="shared" si="264"/>
        <v>0</v>
      </c>
      <c r="P2853">
        <f t="shared" si="265"/>
        <v>6.71</v>
      </c>
      <c r="Q2853" t="str">
        <f t="shared" si="266"/>
        <v>games</v>
      </c>
      <c r="R2853" t="str">
        <f t="shared" si="267"/>
        <v>video games</v>
      </c>
      <c r="S2853" s="9">
        <f t="shared" si="268"/>
        <v>41660.792557870373</v>
      </c>
      <c r="T2853" s="8">
        <f t="shared" si="269"/>
        <v>41700.792557870373</v>
      </c>
    </row>
    <row r="2854" spans="1:20" ht="28.8">
      <c r="A2854">
        <v>1101</v>
      </c>
      <c r="B2854" s="3" t="s">
        <v>1102</v>
      </c>
      <c r="C2854" s="3" t="s">
        <v>5211</v>
      </c>
      <c r="D2854">
        <v>100000</v>
      </c>
      <c r="E2854">
        <v>41</v>
      </c>
      <c r="F2854" t="s">
        <v>8221</v>
      </c>
      <c r="G2854" t="s">
        <v>8224</v>
      </c>
      <c r="H2854" t="s">
        <v>8246</v>
      </c>
      <c r="I2854">
        <v>1468519920</v>
      </c>
      <c r="J2854">
        <v>1466188338</v>
      </c>
      <c r="K2854" t="b">
        <v>0</v>
      </c>
      <c r="L2854">
        <v>6</v>
      </c>
      <c r="M2854" t="b">
        <v>0</v>
      </c>
      <c r="N2854" t="s">
        <v>8282</v>
      </c>
      <c r="O2854" s="6">
        <f t="shared" si="264"/>
        <v>0</v>
      </c>
      <c r="P2854">
        <f t="shared" si="265"/>
        <v>6.83</v>
      </c>
      <c r="Q2854" t="str">
        <f t="shared" si="266"/>
        <v>games</v>
      </c>
      <c r="R2854" t="str">
        <f t="shared" si="267"/>
        <v>video games</v>
      </c>
      <c r="S2854" s="9">
        <f t="shared" si="268"/>
        <v>42538.77243055556</v>
      </c>
      <c r="T2854" s="8">
        <f t="shared" si="269"/>
        <v>42565.758333333331</v>
      </c>
    </row>
    <row r="2855" spans="1:20" ht="57.6">
      <c r="A2855">
        <v>1105</v>
      </c>
      <c r="B2855" s="3" t="s">
        <v>1106</v>
      </c>
      <c r="C2855" s="3" t="s">
        <v>5215</v>
      </c>
      <c r="D2855">
        <v>900000</v>
      </c>
      <c r="E2855">
        <v>1431</v>
      </c>
      <c r="F2855" t="s">
        <v>8221</v>
      </c>
      <c r="G2855" t="s">
        <v>8224</v>
      </c>
      <c r="H2855" t="s">
        <v>8246</v>
      </c>
      <c r="I2855">
        <v>1395627327</v>
      </c>
      <c r="J2855">
        <v>1393038927</v>
      </c>
      <c r="K2855" t="b">
        <v>0</v>
      </c>
      <c r="L2855">
        <v>20</v>
      </c>
      <c r="M2855" t="b">
        <v>0</v>
      </c>
      <c r="N2855" t="s">
        <v>8282</v>
      </c>
      <c r="O2855" s="6">
        <f t="shared" si="264"/>
        <v>0</v>
      </c>
      <c r="P2855">
        <f t="shared" si="265"/>
        <v>71.55</v>
      </c>
      <c r="Q2855" t="str">
        <f t="shared" si="266"/>
        <v>games</v>
      </c>
      <c r="R2855" t="str">
        <f t="shared" si="267"/>
        <v>video games</v>
      </c>
      <c r="S2855" s="9">
        <f t="shared" si="268"/>
        <v>41692.135729166665</v>
      </c>
      <c r="T2855" s="8">
        <f t="shared" si="269"/>
        <v>41722.0940625</v>
      </c>
    </row>
    <row r="2856" spans="1:20" ht="57.6">
      <c r="A2856">
        <v>1107</v>
      </c>
      <c r="B2856" s="3" t="s">
        <v>1108</v>
      </c>
      <c r="C2856" s="3" t="s">
        <v>5217</v>
      </c>
      <c r="D2856">
        <v>10000</v>
      </c>
      <c r="E2856">
        <v>0</v>
      </c>
      <c r="F2856" t="s">
        <v>8221</v>
      </c>
      <c r="G2856" t="s">
        <v>8224</v>
      </c>
      <c r="H2856" t="s">
        <v>8246</v>
      </c>
      <c r="I2856">
        <v>1406148024</v>
      </c>
      <c r="J2856">
        <v>1403556024</v>
      </c>
      <c r="K2856" t="b">
        <v>0</v>
      </c>
      <c r="L2856">
        <v>0</v>
      </c>
      <c r="M2856" t="b">
        <v>0</v>
      </c>
      <c r="N2856" t="s">
        <v>8282</v>
      </c>
      <c r="O2856" s="6">
        <f t="shared" si="264"/>
        <v>0</v>
      </c>
      <c r="P2856">
        <f t="shared" si="265"/>
        <v>0</v>
      </c>
      <c r="Q2856" t="str">
        <f t="shared" si="266"/>
        <v>games</v>
      </c>
      <c r="R2856" t="str">
        <f t="shared" si="267"/>
        <v>video games</v>
      </c>
      <c r="S2856" s="9">
        <f t="shared" si="268"/>
        <v>41813.861388888887</v>
      </c>
      <c r="T2856" s="8">
        <f t="shared" si="269"/>
        <v>41843.861388888887</v>
      </c>
    </row>
    <row r="2857" spans="1:20" ht="43.2">
      <c r="A2857">
        <v>1109</v>
      </c>
      <c r="B2857" s="3" t="s">
        <v>1110</v>
      </c>
      <c r="C2857" s="3" t="s">
        <v>5219</v>
      </c>
      <c r="D2857">
        <v>10000</v>
      </c>
      <c r="E2857">
        <v>45</v>
      </c>
      <c r="F2857" t="s">
        <v>8221</v>
      </c>
      <c r="G2857" t="s">
        <v>8224</v>
      </c>
      <c r="H2857" t="s">
        <v>8246</v>
      </c>
      <c r="I2857">
        <v>1479495790</v>
      </c>
      <c r="J2857">
        <v>1476900190</v>
      </c>
      <c r="K2857" t="b">
        <v>0</v>
      </c>
      <c r="L2857">
        <v>3</v>
      </c>
      <c r="M2857" t="b">
        <v>0</v>
      </c>
      <c r="N2857" t="s">
        <v>8282</v>
      </c>
      <c r="O2857" s="6">
        <f t="shared" si="264"/>
        <v>0</v>
      </c>
      <c r="P2857">
        <f t="shared" si="265"/>
        <v>15</v>
      </c>
      <c r="Q2857" t="str">
        <f t="shared" si="266"/>
        <v>games</v>
      </c>
      <c r="R2857" t="str">
        <f t="shared" si="267"/>
        <v>video games</v>
      </c>
      <c r="S2857" s="9">
        <f t="shared" si="268"/>
        <v>42662.752199074079</v>
      </c>
      <c r="T2857" s="8">
        <f t="shared" si="269"/>
        <v>42692.793865740736</v>
      </c>
    </row>
    <row r="2858" spans="1:20" ht="43.2">
      <c r="A2858">
        <v>1111</v>
      </c>
      <c r="B2858" s="3" t="s">
        <v>1112</v>
      </c>
      <c r="C2858" s="3" t="s">
        <v>5221</v>
      </c>
      <c r="D2858">
        <v>2500</v>
      </c>
      <c r="E2858">
        <v>1</v>
      </c>
      <c r="F2858" t="s">
        <v>8221</v>
      </c>
      <c r="G2858" t="s">
        <v>8224</v>
      </c>
      <c r="H2858" t="s">
        <v>8246</v>
      </c>
      <c r="I2858">
        <v>1452228790</v>
      </c>
      <c r="J2858">
        <v>1449636790</v>
      </c>
      <c r="K2858" t="b">
        <v>0</v>
      </c>
      <c r="L2858">
        <v>1</v>
      </c>
      <c r="M2858" t="b">
        <v>0</v>
      </c>
      <c r="N2858" t="s">
        <v>8282</v>
      </c>
      <c r="O2858" s="6">
        <f t="shared" si="264"/>
        <v>0</v>
      </c>
      <c r="P2858">
        <f t="shared" si="265"/>
        <v>1</v>
      </c>
      <c r="Q2858" t="str">
        <f t="shared" si="266"/>
        <v>games</v>
      </c>
      <c r="R2858" t="str">
        <f t="shared" si="267"/>
        <v>video games</v>
      </c>
      <c r="S2858" s="9">
        <f t="shared" si="268"/>
        <v>42347.203587962962</v>
      </c>
      <c r="T2858" s="8">
        <f t="shared" si="269"/>
        <v>42377.203587962962</v>
      </c>
    </row>
    <row r="2859" spans="1:20" ht="43.2">
      <c r="A2859">
        <v>1114</v>
      </c>
      <c r="B2859" s="3" t="s">
        <v>1115</v>
      </c>
      <c r="C2859" s="3" t="s">
        <v>5224</v>
      </c>
      <c r="D2859">
        <v>6000</v>
      </c>
      <c r="E2859">
        <v>10</v>
      </c>
      <c r="F2859" t="s">
        <v>8221</v>
      </c>
      <c r="G2859" t="s">
        <v>8225</v>
      </c>
      <c r="H2859" t="s">
        <v>8247</v>
      </c>
      <c r="I2859">
        <v>1381306687</v>
      </c>
      <c r="J2859">
        <v>1378714687</v>
      </c>
      <c r="K2859" t="b">
        <v>0</v>
      </c>
      <c r="L2859">
        <v>3</v>
      </c>
      <c r="M2859" t="b">
        <v>0</v>
      </c>
      <c r="N2859" t="s">
        <v>8282</v>
      </c>
      <c r="O2859" s="6">
        <f t="shared" si="264"/>
        <v>0</v>
      </c>
      <c r="P2859">
        <f t="shared" si="265"/>
        <v>3.33</v>
      </c>
      <c r="Q2859" t="str">
        <f t="shared" si="266"/>
        <v>games</v>
      </c>
      <c r="R2859" t="str">
        <f t="shared" si="267"/>
        <v>video games</v>
      </c>
      <c r="S2859" s="9">
        <f t="shared" si="268"/>
        <v>41526.345914351856</v>
      </c>
      <c r="T2859" s="8">
        <f t="shared" si="269"/>
        <v>41556.345914351856</v>
      </c>
    </row>
    <row r="2860" spans="1:20" ht="43.2">
      <c r="A2860">
        <v>1115</v>
      </c>
      <c r="B2860" s="3" t="s">
        <v>1116</v>
      </c>
      <c r="C2860" s="3" t="s">
        <v>5225</v>
      </c>
      <c r="D2860">
        <v>40000</v>
      </c>
      <c r="E2860">
        <v>53</v>
      </c>
      <c r="F2860" t="s">
        <v>8221</v>
      </c>
      <c r="G2860" t="s">
        <v>8224</v>
      </c>
      <c r="H2860" t="s">
        <v>8246</v>
      </c>
      <c r="I2860">
        <v>1459352495</v>
      </c>
      <c r="J2860">
        <v>1456764095</v>
      </c>
      <c r="K2860" t="b">
        <v>0</v>
      </c>
      <c r="L2860">
        <v>4</v>
      </c>
      <c r="M2860" t="b">
        <v>0</v>
      </c>
      <c r="N2860" t="s">
        <v>8282</v>
      </c>
      <c r="O2860" s="6">
        <f t="shared" si="264"/>
        <v>0</v>
      </c>
      <c r="P2860">
        <f t="shared" si="265"/>
        <v>13.25</v>
      </c>
      <c r="Q2860" t="str">
        <f t="shared" si="266"/>
        <v>games</v>
      </c>
      <c r="R2860" t="str">
        <f t="shared" si="267"/>
        <v>video games</v>
      </c>
      <c r="S2860" s="9">
        <f t="shared" si="268"/>
        <v>42429.695543981477</v>
      </c>
      <c r="T2860" s="8">
        <f t="shared" si="269"/>
        <v>42459.653877314813</v>
      </c>
    </row>
    <row r="2861" spans="1:20" ht="43.2">
      <c r="A2861">
        <v>1116</v>
      </c>
      <c r="B2861" s="3" t="s">
        <v>1117</v>
      </c>
      <c r="C2861" s="3" t="s">
        <v>5226</v>
      </c>
      <c r="D2861">
        <v>500000</v>
      </c>
      <c r="E2861">
        <v>178.52</v>
      </c>
      <c r="F2861" t="s">
        <v>8221</v>
      </c>
      <c r="G2861" t="s">
        <v>8224</v>
      </c>
      <c r="H2861" t="s">
        <v>8246</v>
      </c>
      <c r="I2861">
        <v>1339273208</v>
      </c>
      <c r="J2861">
        <v>1334089208</v>
      </c>
      <c r="K2861" t="b">
        <v>0</v>
      </c>
      <c r="L2861">
        <v>10</v>
      </c>
      <c r="M2861" t="b">
        <v>0</v>
      </c>
      <c r="N2861" t="s">
        <v>8282</v>
      </c>
      <c r="O2861" s="6">
        <f t="shared" si="264"/>
        <v>0</v>
      </c>
      <c r="P2861">
        <f t="shared" si="265"/>
        <v>17.850000000000001</v>
      </c>
      <c r="Q2861" t="str">
        <f t="shared" si="266"/>
        <v>games</v>
      </c>
      <c r="R2861" t="str">
        <f t="shared" si="267"/>
        <v>video games</v>
      </c>
      <c r="S2861" s="9">
        <f t="shared" si="268"/>
        <v>41009.847314814819</v>
      </c>
      <c r="T2861" s="8">
        <f t="shared" si="269"/>
        <v>41069.847314814819</v>
      </c>
    </row>
    <row r="2862" spans="1:20" ht="57.6">
      <c r="A2862">
        <v>1119</v>
      </c>
      <c r="B2862" s="3" t="s">
        <v>1120</v>
      </c>
      <c r="C2862" s="3" t="s">
        <v>5229</v>
      </c>
      <c r="D2862">
        <v>2100</v>
      </c>
      <c r="E2862">
        <v>5</v>
      </c>
      <c r="F2862" t="s">
        <v>8221</v>
      </c>
      <c r="G2862" t="s">
        <v>8224</v>
      </c>
      <c r="H2862" t="s">
        <v>8246</v>
      </c>
      <c r="I2862">
        <v>1396810864</v>
      </c>
      <c r="J2862">
        <v>1395687664</v>
      </c>
      <c r="K2862" t="b">
        <v>0</v>
      </c>
      <c r="L2862">
        <v>1</v>
      </c>
      <c r="M2862" t="b">
        <v>0</v>
      </c>
      <c r="N2862" t="s">
        <v>8282</v>
      </c>
      <c r="O2862" s="6">
        <f t="shared" si="264"/>
        <v>0</v>
      </c>
      <c r="P2862">
        <f t="shared" si="265"/>
        <v>5</v>
      </c>
      <c r="Q2862" t="str">
        <f t="shared" si="266"/>
        <v>games</v>
      </c>
      <c r="R2862" t="str">
        <f t="shared" si="267"/>
        <v>video games</v>
      </c>
      <c r="S2862" s="9">
        <f t="shared" si="268"/>
        <v>41722.792407407411</v>
      </c>
      <c r="T2862" s="8">
        <f t="shared" si="269"/>
        <v>41735.792407407411</v>
      </c>
    </row>
    <row r="2863" spans="1:20" ht="43.2">
      <c r="A2863">
        <v>1120</v>
      </c>
      <c r="B2863" s="3" t="s">
        <v>1121</v>
      </c>
      <c r="C2863" s="3" t="s">
        <v>5230</v>
      </c>
      <c r="D2863">
        <v>25000</v>
      </c>
      <c r="E2863">
        <v>0</v>
      </c>
      <c r="F2863" t="s">
        <v>8221</v>
      </c>
      <c r="G2863" t="s">
        <v>8224</v>
      </c>
      <c r="H2863" t="s">
        <v>8246</v>
      </c>
      <c r="I2863">
        <v>1319835400</v>
      </c>
      <c r="J2863">
        <v>1315947400</v>
      </c>
      <c r="K2863" t="b">
        <v>0</v>
      </c>
      <c r="L2863">
        <v>0</v>
      </c>
      <c r="M2863" t="b">
        <v>0</v>
      </c>
      <c r="N2863" t="s">
        <v>8282</v>
      </c>
      <c r="O2863" s="6">
        <f t="shared" si="264"/>
        <v>0</v>
      </c>
      <c r="P2863">
        <f t="shared" si="265"/>
        <v>0</v>
      </c>
      <c r="Q2863" t="str">
        <f t="shared" si="266"/>
        <v>games</v>
      </c>
      <c r="R2863" t="str">
        <f t="shared" si="267"/>
        <v>video games</v>
      </c>
      <c r="S2863" s="9">
        <f t="shared" si="268"/>
        <v>40799.872685185182</v>
      </c>
      <c r="T2863" s="8">
        <f t="shared" si="269"/>
        <v>40844.872685185182</v>
      </c>
    </row>
    <row r="2864" spans="1:20" ht="43.2">
      <c r="A2864">
        <v>1121</v>
      </c>
      <c r="B2864" s="3" t="s">
        <v>1122</v>
      </c>
      <c r="C2864" s="3" t="s">
        <v>5231</v>
      </c>
      <c r="D2864">
        <v>250000</v>
      </c>
      <c r="E2864">
        <v>29</v>
      </c>
      <c r="F2864" t="s">
        <v>8221</v>
      </c>
      <c r="G2864" t="s">
        <v>8224</v>
      </c>
      <c r="H2864" t="s">
        <v>8246</v>
      </c>
      <c r="I2864">
        <v>1457904316</v>
      </c>
      <c r="J2864">
        <v>1455315916</v>
      </c>
      <c r="K2864" t="b">
        <v>0</v>
      </c>
      <c r="L2864">
        <v>5</v>
      </c>
      <c r="M2864" t="b">
        <v>0</v>
      </c>
      <c r="N2864" t="s">
        <v>8282</v>
      </c>
      <c r="O2864" s="6">
        <f t="shared" si="264"/>
        <v>0</v>
      </c>
      <c r="P2864">
        <f t="shared" si="265"/>
        <v>5.8</v>
      </c>
      <c r="Q2864" t="str">
        <f t="shared" si="266"/>
        <v>games</v>
      </c>
      <c r="R2864" t="str">
        <f t="shared" si="267"/>
        <v>video games</v>
      </c>
      <c r="S2864" s="9">
        <f t="shared" si="268"/>
        <v>42412.934212962966</v>
      </c>
      <c r="T2864" s="8">
        <f t="shared" si="269"/>
        <v>42442.892546296294</v>
      </c>
    </row>
    <row r="2865" spans="1:20" ht="57.6">
      <c r="A2865">
        <v>1122</v>
      </c>
      <c r="B2865" s="3" t="s">
        <v>1123</v>
      </c>
      <c r="C2865" s="3" t="s">
        <v>5232</v>
      </c>
      <c r="D2865">
        <v>3200</v>
      </c>
      <c r="E2865">
        <v>0</v>
      </c>
      <c r="F2865" t="s">
        <v>8221</v>
      </c>
      <c r="G2865" t="s">
        <v>8225</v>
      </c>
      <c r="H2865" t="s">
        <v>8247</v>
      </c>
      <c r="I2865">
        <v>1369932825</v>
      </c>
      <c r="J2865">
        <v>1368723225</v>
      </c>
      <c r="K2865" t="b">
        <v>0</v>
      </c>
      <c r="L2865">
        <v>0</v>
      </c>
      <c r="M2865" t="b">
        <v>0</v>
      </c>
      <c r="N2865" t="s">
        <v>8282</v>
      </c>
      <c r="O2865" s="6">
        <f t="shared" si="264"/>
        <v>0</v>
      </c>
      <c r="P2865">
        <f t="shared" si="265"/>
        <v>0</v>
      </c>
      <c r="Q2865" t="str">
        <f t="shared" si="266"/>
        <v>games</v>
      </c>
      <c r="R2865" t="str">
        <f t="shared" si="267"/>
        <v>video games</v>
      </c>
      <c r="S2865" s="9">
        <f t="shared" si="268"/>
        <v>41410.703993055555</v>
      </c>
      <c r="T2865" s="8">
        <f t="shared" si="269"/>
        <v>41424.703993055555</v>
      </c>
    </row>
    <row r="2866" spans="1:20" ht="43.2">
      <c r="A2866">
        <v>1123</v>
      </c>
      <c r="B2866" s="3" t="s">
        <v>1124</v>
      </c>
      <c r="C2866" s="3" t="s">
        <v>5233</v>
      </c>
      <c r="D2866">
        <v>5000</v>
      </c>
      <c r="E2866">
        <v>11</v>
      </c>
      <c r="F2866" t="s">
        <v>8221</v>
      </c>
      <c r="G2866" t="s">
        <v>8224</v>
      </c>
      <c r="H2866" t="s">
        <v>8246</v>
      </c>
      <c r="I2866">
        <v>1397910848</v>
      </c>
      <c r="J2866">
        <v>1395318848</v>
      </c>
      <c r="K2866" t="b">
        <v>0</v>
      </c>
      <c r="L2866">
        <v>3</v>
      </c>
      <c r="M2866" t="b">
        <v>0</v>
      </c>
      <c r="N2866" t="s">
        <v>8282</v>
      </c>
      <c r="O2866" s="6">
        <f t="shared" si="264"/>
        <v>0</v>
      </c>
      <c r="P2866">
        <f t="shared" si="265"/>
        <v>3.67</v>
      </c>
      <c r="Q2866" t="str">
        <f t="shared" si="266"/>
        <v>games</v>
      </c>
      <c r="R2866" t="str">
        <f t="shared" si="267"/>
        <v>video games</v>
      </c>
      <c r="S2866" s="9">
        <f t="shared" si="268"/>
        <v>41718.5237037037</v>
      </c>
      <c r="T2866" s="8">
        <f t="shared" si="269"/>
        <v>41748.5237037037</v>
      </c>
    </row>
    <row r="2867" spans="1:20" ht="43.2">
      <c r="A2867">
        <v>1124</v>
      </c>
      <c r="B2867" s="3" t="s">
        <v>1125</v>
      </c>
      <c r="C2867" s="3" t="s">
        <v>5234</v>
      </c>
      <c r="D2867">
        <v>90000</v>
      </c>
      <c r="E2867">
        <v>425</v>
      </c>
      <c r="F2867" t="s">
        <v>8221</v>
      </c>
      <c r="G2867" t="s">
        <v>8224</v>
      </c>
      <c r="H2867" t="s">
        <v>8246</v>
      </c>
      <c r="I2867">
        <v>1430409651</v>
      </c>
      <c r="J2867">
        <v>1427817651</v>
      </c>
      <c r="K2867" t="b">
        <v>0</v>
      </c>
      <c r="L2867">
        <v>7</v>
      </c>
      <c r="M2867" t="b">
        <v>0</v>
      </c>
      <c r="N2867" t="s">
        <v>8283</v>
      </c>
      <c r="O2867" s="6">
        <f t="shared" si="264"/>
        <v>0</v>
      </c>
      <c r="P2867">
        <f t="shared" si="265"/>
        <v>60.71</v>
      </c>
      <c r="Q2867" t="str">
        <f t="shared" si="266"/>
        <v>games</v>
      </c>
      <c r="R2867" t="str">
        <f t="shared" si="267"/>
        <v>mobile games</v>
      </c>
      <c r="S2867" s="9">
        <f t="shared" si="268"/>
        <v>42094.667256944449</v>
      </c>
      <c r="T2867" s="8">
        <f t="shared" si="269"/>
        <v>42124.667256944449</v>
      </c>
    </row>
    <row r="2868" spans="1:20" ht="43.2">
      <c r="A2868">
        <v>1125</v>
      </c>
      <c r="B2868" s="3" t="s">
        <v>1126</v>
      </c>
      <c r="C2868" s="3" t="s">
        <v>5235</v>
      </c>
      <c r="D2868">
        <v>3000</v>
      </c>
      <c r="E2868">
        <v>0</v>
      </c>
      <c r="F2868" t="s">
        <v>8221</v>
      </c>
      <c r="G2868" t="s">
        <v>8225</v>
      </c>
      <c r="H2868" t="s">
        <v>8247</v>
      </c>
      <c r="I2868">
        <v>1443193130</v>
      </c>
      <c r="J2868">
        <v>1438009130</v>
      </c>
      <c r="K2868" t="b">
        <v>0</v>
      </c>
      <c r="L2868">
        <v>0</v>
      </c>
      <c r="M2868" t="b">
        <v>0</v>
      </c>
      <c r="N2868" t="s">
        <v>8283</v>
      </c>
      <c r="O2868" s="6">
        <f t="shared" si="264"/>
        <v>0</v>
      </c>
      <c r="P2868">
        <f t="shared" si="265"/>
        <v>0</v>
      </c>
      <c r="Q2868" t="str">
        <f t="shared" si="266"/>
        <v>games</v>
      </c>
      <c r="R2868" t="str">
        <f t="shared" si="267"/>
        <v>mobile games</v>
      </c>
      <c r="S2868" s="9">
        <f t="shared" si="268"/>
        <v>42212.624189814815</v>
      </c>
      <c r="T2868" s="8">
        <f t="shared" si="269"/>
        <v>42272.624189814815</v>
      </c>
    </row>
    <row r="2869" spans="1:20">
      <c r="A2869">
        <v>1128</v>
      </c>
      <c r="B2869" s="3" t="s">
        <v>1129</v>
      </c>
      <c r="C2869" s="3" t="s">
        <v>5238</v>
      </c>
      <c r="D2869">
        <v>1000</v>
      </c>
      <c r="E2869">
        <v>1</v>
      </c>
      <c r="F2869" t="s">
        <v>8221</v>
      </c>
      <c r="G2869" t="s">
        <v>8225</v>
      </c>
      <c r="H2869" t="s">
        <v>8247</v>
      </c>
      <c r="I2869">
        <v>1407425717</v>
      </c>
      <c r="J2869">
        <v>1404833717</v>
      </c>
      <c r="K2869" t="b">
        <v>0</v>
      </c>
      <c r="L2869">
        <v>1</v>
      </c>
      <c r="M2869" t="b">
        <v>0</v>
      </c>
      <c r="N2869" t="s">
        <v>8283</v>
      </c>
      <c r="O2869" s="6">
        <f t="shared" si="264"/>
        <v>0</v>
      </c>
      <c r="P2869">
        <f t="shared" si="265"/>
        <v>1</v>
      </c>
      <c r="Q2869" t="str">
        <f t="shared" si="266"/>
        <v>games</v>
      </c>
      <c r="R2869" t="str">
        <f t="shared" si="267"/>
        <v>mobile games</v>
      </c>
      <c r="S2869" s="9">
        <f t="shared" si="268"/>
        <v>41828.649502314816</v>
      </c>
      <c r="T2869" s="8">
        <f t="shared" si="269"/>
        <v>41858.649502314816</v>
      </c>
    </row>
    <row r="2870" spans="1:20" ht="43.2">
      <c r="A2870">
        <v>1129</v>
      </c>
      <c r="B2870" s="3" t="s">
        <v>1130</v>
      </c>
      <c r="C2870" s="3" t="s">
        <v>5239</v>
      </c>
      <c r="D2870">
        <v>20000</v>
      </c>
      <c r="E2870">
        <v>21</v>
      </c>
      <c r="F2870" t="s">
        <v>8221</v>
      </c>
      <c r="G2870" t="s">
        <v>8224</v>
      </c>
      <c r="H2870" t="s">
        <v>8246</v>
      </c>
      <c r="I2870">
        <v>1465107693</v>
      </c>
      <c r="J2870">
        <v>1462515693</v>
      </c>
      <c r="K2870" t="b">
        <v>0</v>
      </c>
      <c r="L2870">
        <v>2</v>
      </c>
      <c r="M2870" t="b">
        <v>0</v>
      </c>
      <c r="N2870" t="s">
        <v>8283</v>
      </c>
      <c r="O2870" s="6">
        <f t="shared" si="264"/>
        <v>0</v>
      </c>
      <c r="P2870">
        <f t="shared" si="265"/>
        <v>10.5</v>
      </c>
      <c r="Q2870" t="str">
        <f t="shared" si="266"/>
        <v>games</v>
      </c>
      <c r="R2870" t="str">
        <f t="shared" si="267"/>
        <v>mobile games</v>
      </c>
      <c r="S2870" s="9">
        <f t="shared" si="268"/>
        <v>42496.264965277776</v>
      </c>
      <c r="T2870" s="8">
        <f t="shared" si="269"/>
        <v>42526.264965277776</v>
      </c>
    </row>
    <row r="2871" spans="1:20" ht="43.2">
      <c r="A2871">
        <v>1130</v>
      </c>
      <c r="B2871" s="3" t="s">
        <v>1131</v>
      </c>
      <c r="C2871" s="3" t="s">
        <v>5240</v>
      </c>
      <c r="D2871">
        <v>5000</v>
      </c>
      <c r="E2871">
        <v>11</v>
      </c>
      <c r="F2871" t="s">
        <v>8221</v>
      </c>
      <c r="G2871" t="s">
        <v>8224</v>
      </c>
      <c r="H2871" t="s">
        <v>8246</v>
      </c>
      <c r="I2871">
        <v>1416963300</v>
      </c>
      <c r="J2871">
        <v>1411775700</v>
      </c>
      <c r="K2871" t="b">
        <v>0</v>
      </c>
      <c r="L2871">
        <v>3</v>
      </c>
      <c r="M2871" t="b">
        <v>0</v>
      </c>
      <c r="N2871" t="s">
        <v>8283</v>
      </c>
      <c r="O2871" s="6">
        <f t="shared" si="264"/>
        <v>0</v>
      </c>
      <c r="P2871">
        <f t="shared" si="265"/>
        <v>3.67</v>
      </c>
      <c r="Q2871" t="str">
        <f t="shared" si="266"/>
        <v>games</v>
      </c>
      <c r="R2871" t="str">
        <f t="shared" si="267"/>
        <v>mobile games</v>
      </c>
      <c r="S2871" s="9">
        <f t="shared" si="268"/>
        <v>41908.996527777781</v>
      </c>
      <c r="T2871" s="8">
        <f t="shared" si="269"/>
        <v>41969.038194444445</v>
      </c>
    </row>
    <row r="2872" spans="1:20" ht="43.2">
      <c r="A2872">
        <v>1131</v>
      </c>
      <c r="B2872" s="3" t="s">
        <v>1132</v>
      </c>
      <c r="C2872" s="3" t="s">
        <v>5241</v>
      </c>
      <c r="D2872">
        <v>40000</v>
      </c>
      <c r="E2872">
        <v>0</v>
      </c>
      <c r="F2872" t="s">
        <v>8221</v>
      </c>
      <c r="G2872" t="s">
        <v>8226</v>
      </c>
      <c r="H2872" t="s">
        <v>8248</v>
      </c>
      <c r="I2872">
        <v>1450993668</v>
      </c>
      <c r="J2872">
        <v>1448401668</v>
      </c>
      <c r="K2872" t="b">
        <v>0</v>
      </c>
      <c r="L2872">
        <v>0</v>
      </c>
      <c r="M2872" t="b">
        <v>0</v>
      </c>
      <c r="N2872" t="s">
        <v>8283</v>
      </c>
      <c r="O2872" s="6">
        <f t="shared" si="264"/>
        <v>0</v>
      </c>
      <c r="P2872">
        <f t="shared" si="265"/>
        <v>0</v>
      </c>
      <c r="Q2872" t="str">
        <f t="shared" si="266"/>
        <v>games</v>
      </c>
      <c r="R2872" t="str">
        <f t="shared" si="267"/>
        <v>mobile games</v>
      </c>
      <c r="S2872" s="9">
        <f t="shared" si="268"/>
        <v>42332.908194444448</v>
      </c>
      <c r="T2872" s="8">
        <f t="shared" si="269"/>
        <v>42362.908194444448</v>
      </c>
    </row>
    <row r="2873" spans="1:20" ht="43.2">
      <c r="A2873">
        <v>1134</v>
      </c>
      <c r="B2873" s="3" t="s">
        <v>1135</v>
      </c>
      <c r="C2873" s="3" t="s">
        <v>5244</v>
      </c>
      <c r="D2873">
        <v>25000</v>
      </c>
      <c r="E2873">
        <v>1</v>
      </c>
      <c r="F2873" t="s">
        <v>8221</v>
      </c>
      <c r="G2873" t="s">
        <v>8226</v>
      </c>
      <c r="H2873" t="s">
        <v>8248</v>
      </c>
      <c r="I2873">
        <v>1417235580</v>
      </c>
      <c r="J2873">
        <v>1416034228</v>
      </c>
      <c r="K2873" t="b">
        <v>0</v>
      </c>
      <c r="L2873">
        <v>1</v>
      </c>
      <c r="M2873" t="b">
        <v>0</v>
      </c>
      <c r="N2873" t="s">
        <v>8283</v>
      </c>
      <c r="O2873" s="6">
        <f t="shared" si="264"/>
        <v>0</v>
      </c>
      <c r="P2873">
        <f t="shared" si="265"/>
        <v>1</v>
      </c>
      <c r="Q2873" t="str">
        <f t="shared" si="266"/>
        <v>games</v>
      </c>
      <c r="R2873" t="str">
        <f t="shared" si="267"/>
        <v>mobile games</v>
      </c>
      <c r="S2873" s="9">
        <f t="shared" si="268"/>
        <v>41958.285046296296</v>
      </c>
      <c r="T2873" s="8">
        <f t="shared" si="269"/>
        <v>41972.189583333333</v>
      </c>
    </row>
    <row r="2874" spans="1:20" ht="43.2">
      <c r="A2874">
        <v>1138</v>
      </c>
      <c r="B2874" s="3" t="s">
        <v>1139</v>
      </c>
      <c r="C2874" s="3" t="s">
        <v>5248</v>
      </c>
      <c r="D2874">
        <v>35000</v>
      </c>
      <c r="E2874">
        <v>125</v>
      </c>
      <c r="F2874" t="s">
        <v>8221</v>
      </c>
      <c r="G2874" t="s">
        <v>8224</v>
      </c>
      <c r="H2874" t="s">
        <v>8246</v>
      </c>
      <c r="I2874">
        <v>1485035131</v>
      </c>
      <c r="J2874">
        <v>1483307131</v>
      </c>
      <c r="K2874" t="b">
        <v>0</v>
      </c>
      <c r="L2874">
        <v>4</v>
      </c>
      <c r="M2874" t="b">
        <v>0</v>
      </c>
      <c r="N2874" t="s">
        <v>8283</v>
      </c>
      <c r="O2874" s="6">
        <f t="shared" ref="O2874:O2937" si="270">ROUND((E2874/D2874),2)</f>
        <v>0</v>
      </c>
      <c r="P2874">
        <f t="shared" ref="P2874:P2937" si="271">IF(L2874&gt;0,ROUND(E2874/L2874,2),0)</f>
        <v>31.25</v>
      </c>
      <c r="Q2874" t="str">
        <f t="shared" ref="Q2874:Q2937" si="272">LEFT(N2874, SEARCH("/",N2874,1)-1)</f>
        <v>games</v>
      </c>
      <c r="R2874" t="str">
        <f t="shared" ref="R2874:R2937" si="273">RIGHT(N2874,LEN(N2874)-SEARCH("/",N2874,1))</f>
        <v>mobile games</v>
      </c>
      <c r="S2874" s="9">
        <f t="shared" ref="S2874:S2937" si="274">(J2874/86400)+DATE(1970,1,1)</f>
        <v>42736.9066087963</v>
      </c>
      <c r="T2874" s="8">
        <f t="shared" ref="T2874:T2937" si="275">(I2874/86400)+DATE(1970,1,1)</f>
        <v>42756.9066087963</v>
      </c>
    </row>
    <row r="2875" spans="1:20" ht="43.2">
      <c r="A2875">
        <v>1139</v>
      </c>
      <c r="B2875" s="3" t="s">
        <v>1140</v>
      </c>
      <c r="C2875" s="3" t="s">
        <v>5249</v>
      </c>
      <c r="D2875">
        <v>8000</v>
      </c>
      <c r="E2875">
        <v>5</v>
      </c>
      <c r="F2875" t="s">
        <v>8221</v>
      </c>
      <c r="G2875" t="s">
        <v>8224</v>
      </c>
      <c r="H2875" t="s">
        <v>8246</v>
      </c>
      <c r="I2875">
        <v>1420100426</v>
      </c>
      <c r="J2875">
        <v>1417508426</v>
      </c>
      <c r="K2875" t="b">
        <v>0</v>
      </c>
      <c r="L2875">
        <v>1</v>
      </c>
      <c r="M2875" t="b">
        <v>0</v>
      </c>
      <c r="N2875" t="s">
        <v>8283</v>
      </c>
      <c r="O2875" s="6">
        <f t="shared" si="270"/>
        <v>0</v>
      </c>
      <c r="P2875">
        <f t="shared" si="271"/>
        <v>5</v>
      </c>
      <c r="Q2875" t="str">
        <f t="shared" si="272"/>
        <v>games</v>
      </c>
      <c r="R2875" t="str">
        <f t="shared" si="273"/>
        <v>mobile games</v>
      </c>
      <c r="S2875" s="9">
        <f t="shared" si="274"/>
        <v>41975.34752314815</v>
      </c>
      <c r="T2875" s="8">
        <f t="shared" si="275"/>
        <v>42005.34752314815</v>
      </c>
    </row>
    <row r="2876" spans="1:20" ht="43.2">
      <c r="A2876">
        <v>1140</v>
      </c>
      <c r="B2876" s="3" t="s">
        <v>1141</v>
      </c>
      <c r="C2876" s="3" t="s">
        <v>5250</v>
      </c>
      <c r="D2876">
        <v>5000</v>
      </c>
      <c r="E2876">
        <v>0</v>
      </c>
      <c r="F2876" t="s">
        <v>8221</v>
      </c>
      <c r="G2876" t="s">
        <v>8225</v>
      </c>
      <c r="H2876" t="s">
        <v>8247</v>
      </c>
      <c r="I2876">
        <v>1438859121</v>
      </c>
      <c r="J2876">
        <v>1436267121</v>
      </c>
      <c r="K2876" t="b">
        <v>0</v>
      </c>
      <c r="L2876">
        <v>0</v>
      </c>
      <c r="M2876" t="b">
        <v>0</v>
      </c>
      <c r="N2876" t="s">
        <v>8283</v>
      </c>
      <c r="O2876" s="6">
        <f t="shared" si="270"/>
        <v>0</v>
      </c>
      <c r="P2876">
        <f t="shared" si="271"/>
        <v>0</v>
      </c>
      <c r="Q2876" t="str">
        <f t="shared" si="272"/>
        <v>games</v>
      </c>
      <c r="R2876" t="str">
        <f t="shared" si="273"/>
        <v>mobile games</v>
      </c>
      <c r="S2876" s="9">
        <f t="shared" si="274"/>
        <v>42192.462048611109</v>
      </c>
      <c r="T2876" s="8">
        <f t="shared" si="275"/>
        <v>42222.462048611109</v>
      </c>
    </row>
    <row r="2877" spans="1:20">
      <c r="A2877">
        <v>1141</v>
      </c>
      <c r="B2877" s="3" t="s">
        <v>1142</v>
      </c>
      <c r="C2877" s="3" t="s">
        <v>5251</v>
      </c>
      <c r="D2877">
        <v>500</v>
      </c>
      <c r="E2877">
        <v>0</v>
      </c>
      <c r="F2877" t="s">
        <v>8221</v>
      </c>
      <c r="G2877" t="s">
        <v>8236</v>
      </c>
      <c r="H2877" t="s">
        <v>8249</v>
      </c>
      <c r="I2877">
        <v>1436460450</v>
      </c>
      <c r="J2877">
        <v>1433868450</v>
      </c>
      <c r="K2877" t="b">
        <v>0</v>
      </c>
      <c r="L2877">
        <v>0</v>
      </c>
      <c r="M2877" t="b">
        <v>0</v>
      </c>
      <c r="N2877" t="s">
        <v>8283</v>
      </c>
      <c r="O2877" s="6">
        <f t="shared" si="270"/>
        <v>0</v>
      </c>
      <c r="P2877">
        <f t="shared" si="271"/>
        <v>0</v>
      </c>
      <c r="Q2877" t="str">
        <f t="shared" si="272"/>
        <v>games</v>
      </c>
      <c r="R2877" t="str">
        <f t="shared" si="273"/>
        <v>mobile games</v>
      </c>
      <c r="S2877" s="9">
        <f t="shared" si="274"/>
        <v>42164.699652777781</v>
      </c>
      <c r="T2877" s="8">
        <f t="shared" si="275"/>
        <v>42194.699652777781</v>
      </c>
    </row>
    <row r="2878" spans="1:20" ht="43.2">
      <c r="A2878">
        <v>1142</v>
      </c>
      <c r="B2878" s="3" t="s">
        <v>1143</v>
      </c>
      <c r="C2878" s="3" t="s">
        <v>5252</v>
      </c>
      <c r="D2878">
        <v>4000</v>
      </c>
      <c r="E2878">
        <v>0</v>
      </c>
      <c r="F2878" t="s">
        <v>8221</v>
      </c>
      <c r="G2878" t="s">
        <v>8224</v>
      </c>
      <c r="H2878" t="s">
        <v>8246</v>
      </c>
      <c r="I2878">
        <v>1424131727</v>
      </c>
      <c r="J2878">
        <v>1421539727</v>
      </c>
      <c r="K2878" t="b">
        <v>0</v>
      </c>
      <c r="L2878">
        <v>0</v>
      </c>
      <c r="M2878" t="b">
        <v>0</v>
      </c>
      <c r="N2878" t="s">
        <v>8283</v>
      </c>
      <c r="O2878" s="6">
        <f t="shared" si="270"/>
        <v>0</v>
      </c>
      <c r="P2878">
        <f t="shared" si="271"/>
        <v>0</v>
      </c>
      <c r="Q2878" t="str">
        <f t="shared" si="272"/>
        <v>games</v>
      </c>
      <c r="R2878" t="str">
        <f t="shared" si="273"/>
        <v>mobile games</v>
      </c>
      <c r="S2878" s="9">
        <f t="shared" si="274"/>
        <v>42022.006099537037</v>
      </c>
      <c r="T2878" s="8">
        <f t="shared" si="275"/>
        <v>42052.006099537037</v>
      </c>
    </row>
    <row r="2879" spans="1:20" ht="43.2">
      <c r="A2879">
        <v>1143</v>
      </c>
      <c r="B2879" s="3" t="s">
        <v>1144</v>
      </c>
      <c r="C2879" s="3" t="s">
        <v>5253</v>
      </c>
      <c r="D2879">
        <v>45000</v>
      </c>
      <c r="E2879">
        <v>186</v>
      </c>
      <c r="F2879" t="s">
        <v>8221</v>
      </c>
      <c r="G2879" t="s">
        <v>8224</v>
      </c>
      <c r="H2879" t="s">
        <v>8246</v>
      </c>
      <c r="I2879">
        <v>1450327126</v>
      </c>
      <c r="J2879">
        <v>1447735126</v>
      </c>
      <c r="K2879" t="b">
        <v>0</v>
      </c>
      <c r="L2879">
        <v>8</v>
      </c>
      <c r="M2879" t="b">
        <v>0</v>
      </c>
      <c r="N2879" t="s">
        <v>8283</v>
      </c>
      <c r="O2879" s="6">
        <f t="shared" si="270"/>
        <v>0</v>
      </c>
      <c r="P2879">
        <f t="shared" si="271"/>
        <v>23.25</v>
      </c>
      <c r="Q2879" t="str">
        <f t="shared" si="272"/>
        <v>games</v>
      </c>
      <c r="R2879" t="str">
        <f t="shared" si="273"/>
        <v>mobile games</v>
      </c>
      <c r="S2879" s="9">
        <f t="shared" si="274"/>
        <v>42325.19358796296</v>
      </c>
      <c r="T2879" s="8">
        <f t="shared" si="275"/>
        <v>42355.19358796296</v>
      </c>
    </row>
    <row r="2880" spans="1:20" ht="43.2">
      <c r="A2880">
        <v>1144</v>
      </c>
      <c r="B2880" s="3" t="s">
        <v>1145</v>
      </c>
      <c r="C2880" s="3" t="s">
        <v>5254</v>
      </c>
      <c r="D2880">
        <v>9300</v>
      </c>
      <c r="E2880">
        <v>0</v>
      </c>
      <c r="F2880" t="s">
        <v>8221</v>
      </c>
      <c r="G2880" t="s">
        <v>8224</v>
      </c>
      <c r="H2880" t="s">
        <v>8246</v>
      </c>
      <c r="I2880">
        <v>1430281320</v>
      </c>
      <c r="J2880">
        <v>1427689320</v>
      </c>
      <c r="K2880" t="b">
        <v>0</v>
      </c>
      <c r="L2880">
        <v>0</v>
      </c>
      <c r="M2880" t="b">
        <v>0</v>
      </c>
      <c r="N2880" t="s">
        <v>8284</v>
      </c>
      <c r="O2880" s="6">
        <f t="shared" si="270"/>
        <v>0</v>
      </c>
      <c r="P2880">
        <f t="shared" si="271"/>
        <v>0</v>
      </c>
      <c r="Q2880" t="str">
        <f t="shared" si="272"/>
        <v>food</v>
      </c>
      <c r="R2880" t="str">
        <f t="shared" si="273"/>
        <v>food trucks</v>
      </c>
      <c r="S2880" s="9">
        <f t="shared" si="274"/>
        <v>42093.181944444441</v>
      </c>
      <c r="T2880" s="8">
        <f t="shared" si="275"/>
        <v>42123.181944444441</v>
      </c>
    </row>
    <row r="2881" spans="1:20" ht="43.2">
      <c r="A2881">
        <v>1145</v>
      </c>
      <c r="B2881" s="3" t="s">
        <v>1146</v>
      </c>
      <c r="C2881" s="3" t="s">
        <v>5255</v>
      </c>
      <c r="D2881">
        <v>80000</v>
      </c>
      <c r="E2881">
        <v>100</v>
      </c>
      <c r="F2881" t="s">
        <v>8221</v>
      </c>
      <c r="G2881" t="s">
        <v>8224</v>
      </c>
      <c r="H2881" t="s">
        <v>8246</v>
      </c>
      <c r="I2881">
        <v>1412272592</v>
      </c>
      <c r="J2881">
        <v>1407088592</v>
      </c>
      <c r="K2881" t="b">
        <v>0</v>
      </c>
      <c r="L2881">
        <v>1</v>
      </c>
      <c r="M2881" t="b">
        <v>0</v>
      </c>
      <c r="N2881" t="s">
        <v>8284</v>
      </c>
      <c r="O2881" s="6">
        <f t="shared" si="270"/>
        <v>0</v>
      </c>
      <c r="P2881">
        <f t="shared" si="271"/>
        <v>100</v>
      </c>
      <c r="Q2881" t="str">
        <f t="shared" si="272"/>
        <v>food</v>
      </c>
      <c r="R2881" t="str">
        <f t="shared" si="273"/>
        <v>food trucks</v>
      </c>
      <c r="S2881" s="9">
        <f t="shared" si="274"/>
        <v>41854.74759259259</v>
      </c>
      <c r="T2881" s="8">
        <f t="shared" si="275"/>
        <v>41914.74759259259</v>
      </c>
    </row>
    <row r="2882" spans="1:20" ht="43.2">
      <c r="A2882">
        <v>1147</v>
      </c>
      <c r="B2882" s="3" t="s">
        <v>1148</v>
      </c>
      <c r="C2882" s="3" t="s">
        <v>5257</v>
      </c>
      <c r="D2882">
        <v>25000</v>
      </c>
      <c r="E2882">
        <v>0</v>
      </c>
      <c r="F2882" t="s">
        <v>8221</v>
      </c>
      <c r="G2882" t="s">
        <v>8229</v>
      </c>
      <c r="H2882" t="s">
        <v>8251</v>
      </c>
      <c r="I2882">
        <v>1413760783</v>
      </c>
      <c r="J2882">
        <v>1408576783</v>
      </c>
      <c r="K2882" t="b">
        <v>0</v>
      </c>
      <c r="L2882">
        <v>0</v>
      </c>
      <c r="M2882" t="b">
        <v>0</v>
      </c>
      <c r="N2882" t="s">
        <v>8284</v>
      </c>
      <c r="O2882" s="6">
        <f t="shared" si="270"/>
        <v>0</v>
      </c>
      <c r="P2882">
        <f t="shared" si="271"/>
        <v>0</v>
      </c>
      <c r="Q2882" t="str">
        <f t="shared" si="272"/>
        <v>food</v>
      </c>
      <c r="R2882" t="str">
        <f t="shared" si="273"/>
        <v>food trucks</v>
      </c>
      <c r="S2882" s="9">
        <f t="shared" si="274"/>
        <v>41871.972025462965</v>
      </c>
      <c r="T2882" s="8">
        <f t="shared" si="275"/>
        <v>41931.972025462965</v>
      </c>
    </row>
    <row r="2883" spans="1:20" ht="28.8">
      <c r="A2883">
        <v>1148</v>
      </c>
      <c r="B2883" s="3" t="s">
        <v>1149</v>
      </c>
      <c r="C2883" s="3" t="s">
        <v>5258</v>
      </c>
      <c r="D2883">
        <v>15000</v>
      </c>
      <c r="E2883">
        <v>73</v>
      </c>
      <c r="F2883" t="s">
        <v>8221</v>
      </c>
      <c r="G2883" t="s">
        <v>8224</v>
      </c>
      <c r="H2883" t="s">
        <v>8246</v>
      </c>
      <c r="I2883">
        <v>1480568781</v>
      </c>
      <c r="J2883">
        <v>1477973181</v>
      </c>
      <c r="K2883" t="b">
        <v>0</v>
      </c>
      <c r="L2883">
        <v>3</v>
      </c>
      <c r="M2883" t="b">
        <v>0</v>
      </c>
      <c r="N2883" t="s">
        <v>8284</v>
      </c>
      <c r="O2883" s="6">
        <f t="shared" si="270"/>
        <v>0</v>
      </c>
      <c r="P2883">
        <f t="shared" si="271"/>
        <v>24.33</v>
      </c>
      <c r="Q2883" t="str">
        <f t="shared" si="272"/>
        <v>food</v>
      </c>
      <c r="R2883" t="str">
        <f t="shared" si="273"/>
        <v>food trucks</v>
      </c>
      <c r="S2883" s="9">
        <f t="shared" si="274"/>
        <v>42675.171076388884</v>
      </c>
      <c r="T2883" s="8">
        <f t="shared" si="275"/>
        <v>42705.212743055556</v>
      </c>
    </row>
    <row r="2884" spans="1:20" ht="28.8">
      <c r="A2884">
        <v>1149</v>
      </c>
      <c r="B2884" s="3" t="s">
        <v>1150</v>
      </c>
      <c r="C2884" s="3" t="s">
        <v>5259</v>
      </c>
      <c r="D2884">
        <v>50000</v>
      </c>
      <c r="E2884">
        <v>75</v>
      </c>
      <c r="F2884" t="s">
        <v>8221</v>
      </c>
      <c r="G2884" t="s">
        <v>8224</v>
      </c>
      <c r="H2884" t="s">
        <v>8246</v>
      </c>
      <c r="I2884">
        <v>1466096566</v>
      </c>
      <c r="J2884">
        <v>1463504566</v>
      </c>
      <c r="K2884" t="b">
        <v>0</v>
      </c>
      <c r="L2884">
        <v>2</v>
      </c>
      <c r="M2884" t="b">
        <v>0</v>
      </c>
      <c r="N2884" t="s">
        <v>8284</v>
      </c>
      <c r="O2884" s="6">
        <f t="shared" si="270"/>
        <v>0</v>
      </c>
      <c r="P2884">
        <f t="shared" si="271"/>
        <v>37.5</v>
      </c>
      <c r="Q2884" t="str">
        <f t="shared" si="272"/>
        <v>food</v>
      </c>
      <c r="R2884" t="str">
        <f t="shared" si="273"/>
        <v>food trucks</v>
      </c>
      <c r="S2884" s="9">
        <f t="shared" si="274"/>
        <v>42507.71025462963</v>
      </c>
      <c r="T2884" s="8">
        <f t="shared" si="275"/>
        <v>42537.71025462963</v>
      </c>
    </row>
    <row r="2885" spans="1:20" ht="57.6">
      <c r="A2885">
        <v>1151</v>
      </c>
      <c r="B2885" s="3" t="s">
        <v>1152</v>
      </c>
      <c r="C2885" s="3" t="s">
        <v>5261</v>
      </c>
      <c r="D2885">
        <v>25000</v>
      </c>
      <c r="E2885">
        <v>0</v>
      </c>
      <c r="F2885" t="s">
        <v>8221</v>
      </c>
      <c r="G2885" t="s">
        <v>8224</v>
      </c>
      <c r="H2885" t="s">
        <v>8246</v>
      </c>
      <c r="I2885">
        <v>1441592863</v>
      </c>
      <c r="J2885">
        <v>1439000863</v>
      </c>
      <c r="K2885" t="b">
        <v>0</v>
      </c>
      <c r="L2885">
        <v>0</v>
      </c>
      <c r="M2885" t="b">
        <v>0</v>
      </c>
      <c r="N2885" t="s">
        <v>8284</v>
      </c>
      <c r="O2885" s="6">
        <f t="shared" si="270"/>
        <v>0</v>
      </c>
      <c r="P2885">
        <f t="shared" si="271"/>
        <v>0</v>
      </c>
      <c r="Q2885" t="str">
        <f t="shared" si="272"/>
        <v>food</v>
      </c>
      <c r="R2885" t="str">
        <f t="shared" si="273"/>
        <v>food trucks</v>
      </c>
      <c r="S2885" s="9">
        <f t="shared" si="274"/>
        <v>42224.102581018524</v>
      </c>
      <c r="T2885" s="8">
        <f t="shared" si="275"/>
        <v>42254.102581018524</v>
      </c>
    </row>
    <row r="2886" spans="1:20" ht="43.2">
      <c r="A2886">
        <v>1156</v>
      </c>
      <c r="B2886" s="3" t="s">
        <v>1157</v>
      </c>
      <c r="C2886" s="3" t="s">
        <v>5266</v>
      </c>
      <c r="D2886">
        <v>6500</v>
      </c>
      <c r="E2886">
        <v>0</v>
      </c>
      <c r="F2886" t="s">
        <v>8221</v>
      </c>
      <c r="G2886" t="s">
        <v>8224</v>
      </c>
      <c r="H2886" t="s">
        <v>8246</v>
      </c>
      <c r="I2886">
        <v>1424742162</v>
      </c>
      <c r="J2886">
        <v>1422150162</v>
      </c>
      <c r="K2886" t="b">
        <v>0</v>
      </c>
      <c r="L2886">
        <v>0</v>
      </c>
      <c r="M2886" t="b">
        <v>0</v>
      </c>
      <c r="N2886" t="s">
        <v>8284</v>
      </c>
      <c r="O2886" s="6">
        <f t="shared" si="270"/>
        <v>0</v>
      </c>
      <c r="P2886">
        <f t="shared" si="271"/>
        <v>0</v>
      </c>
      <c r="Q2886" t="str">
        <f t="shared" si="272"/>
        <v>food</v>
      </c>
      <c r="R2886" t="str">
        <f t="shared" si="273"/>
        <v>food trucks</v>
      </c>
      <c r="S2886" s="9">
        <f t="shared" si="274"/>
        <v>42029.07131944444</v>
      </c>
      <c r="T2886" s="8">
        <f t="shared" si="275"/>
        <v>42059.07131944444</v>
      </c>
    </row>
    <row r="2887" spans="1:20" ht="43.2">
      <c r="A2887">
        <v>1158</v>
      </c>
      <c r="B2887" s="3" t="s">
        <v>1159</v>
      </c>
      <c r="C2887" s="3" t="s">
        <v>5268</v>
      </c>
      <c r="D2887">
        <v>7500</v>
      </c>
      <c r="E2887">
        <v>35</v>
      </c>
      <c r="F2887" t="s">
        <v>8221</v>
      </c>
      <c r="G2887" t="s">
        <v>8224</v>
      </c>
      <c r="H2887" t="s">
        <v>8246</v>
      </c>
      <c r="I2887">
        <v>1418091128</v>
      </c>
      <c r="J2887">
        <v>1415499128</v>
      </c>
      <c r="K2887" t="b">
        <v>0</v>
      </c>
      <c r="L2887">
        <v>3</v>
      </c>
      <c r="M2887" t="b">
        <v>0</v>
      </c>
      <c r="N2887" t="s">
        <v>8284</v>
      </c>
      <c r="O2887" s="6">
        <f t="shared" si="270"/>
        <v>0</v>
      </c>
      <c r="P2887">
        <f t="shared" si="271"/>
        <v>11.67</v>
      </c>
      <c r="Q2887" t="str">
        <f t="shared" si="272"/>
        <v>food</v>
      </c>
      <c r="R2887" t="str">
        <f t="shared" si="273"/>
        <v>food trucks</v>
      </c>
      <c r="S2887" s="9">
        <f t="shared" si="274"/>
        <v>41952.09175925926</v>
      </c>
      <c r="T2887" s="8">
        <f t="shared" si="275"/>
        <v>41982.09175925926</v>
      </c>
    </row>
    <row r="2888" spans="1:20" ht="43.2">
      <c r="A2888">
        <v>1159</v>
      </c>
      <c r="B2888" s="3" t="s">
        <v>1160</v>
      </c>
      <c r="C2888" s="3" t="s">
        <v>5269</v>
      </c>
      <c r="D2888">
        <v>6750</v>
      </c>
      <c r="E2888">
        <v>0</v>
      </c>
      <c r="F2888" t="s">
        <v>8221</v>
      </c>
      <c r="G2888" t="s">
        <v>8224</v>
      </c>
      <c r="H2888" t="s">
        <v>8246</v>
      </c>
      <c r="I2888">
        <v>1435679100</v>
      </c>
      <c r="J2888">
        <v>1433006765</v>
      </c>
      <c r="K2888" t="b">
        <v>0</v>
      </c>
      <c r="L2888">
        <v>0</v>
      </c>
      <c r="M2888" t="b">
        <v>0</v>
      </c>
      <c r="N2888" t="s">
        <v>8284</v>
      </c>
      <c r="O2888" s="6">
        <f t="shared" si="270"/>
        <v>0</v>
      </c>
      <c r="P2888">
        <f t="shared" si="271"/>
        <v>0</v>
      </c>
      <c r="Q2888" t="str">
        <f t="shared" si="272"/>
        <v>food</v>
      </c>
      <c r="R2888" t="str">
        <f t="shared" si="273"/>
        <v>food trucks</v>
      </c>
      <c r="S2888" s="9">
        <f t="shared" si="274"/>
        <v>42154.726446759261</v>
      </c>
      <c r="T2888" s="8">
        <f t="shared" si="275"/>
        <v>42185.65625</v>
      </c>
    </row>
    <row r="2889" spans="1:20" ht="43.2">
      <c r="A2889">
        <v>1161</v>
      </c>
      <c r="B2889" s="3" t="s">
        <v>1162</v>
      </c>
      <c r="C2889" s="3" t="s">
        <v>5271</v>
      </c>
      <c r="D2889">
        <v>18000</v>
      </c>
      <c r="E2889">
        <v>0</v>
      </c>
      <c r="F2889" t="s">
        <v>8221</v>
      </c>
      <c r="G2889" t="s">
        <v>8224</v>
      </c>
      <c r="H2889" t="s">
        <v>8246</v>
      </c>
      <c r="I2889">
        <v>1432047989</v>
      </c>
      <c r="J2889">
        <v>1430233589</v>
      </c>
      <c r="K2889" t="b">
        <v>0</v>
      </c>
      <c r="L2889">
        <v>0</v>
      </c>
      <c r="M2889" t="b">
        <v>0</v>
      </c>
      <c r="N2889" t="s">
        <v>8284</v>
      </c>
      <c r="O2889" s="6">
        <f t="shared" si="270"/>
        <v>0</v>
      </c>
      <c r="P2889">
        <f t="shared" si="271"/>
        <v>0</v>
      </c>
      <c r="Q2889" t="str">
        <f t="shared" si="272"/>
        <v>food</v>
      </c>
      <c r="R2889" t="str">
        <f t="shared" si="273"/>
        <v>food trucks</v>
      </c>
      <c r="S2889" s="9">
        <f t="shared" si="274"/>
        <v>42122.629502314812</v>
      </c>
      <c r="T2889" s="8">
        <f t="shared" si="275"/>
        <v>42143.629502314812</v>
      </c>
    </row>
    <row r="2890" spans="1:20" ht="57.6">
      <c r="A2890">
        <v>1162</v>
      </c>
      <c r="B2890" s="3" t="s">
        <v>1163</v>
      </c>
      <c r="C2890" s="3" t="s">
        <v>5272</v>
      </c>
      <c r="D2890">
        <v>60000</v>
      </c>
      <c r="E2890">
        <v>35</v>
      </c>
      <c r="F2890" t="s">
        <v>8221</v>
      </c>
      <c r="G2890" t="s">
        <v>8224</v>
      </c>
      <c r="H2890" t="s">
        <v>8246</v>
      </c>
      <c r="I2890">
        <v>1411662264</v>
      </c>
      <c r="J2890">
        <v>1408983864</v>
      </c>
      <c r="K2890" t="b">
        <v>0</v>
      </c>
      <c r="L2890">
        <v>2</v>
      </c>
      <c r="M2890" t="b">
        <v>0</v>
      </c>
      <c r="N2890" t="s">
        <v>8284</v>
      </c>
      <c r="O2890" s="6">
        <f t="shared" si="270"/>
        <v>0</v>
      </c>
      <c r="P2890">
        <f t="shared" si="271"/>
        <v>17.5</v>
      </c>
      <c r="Q2890" t="str">
        <f t="shared" si="272"/>
        <v>food</v>
      </c>
      <c r="R2890" t="str">
        <f t="shared" si="273"/>
        <v>food trucks</v>
      </c>
      <c r="S2890" s="9">
        <f t="shared" si="274"/>
        <v>41876.683611111112</v>
      </c>
      <c r="T2890" s="8">
        <f t="shared" si="275"/>
        <v>41907.683611111112</v>
      </c>
    </row>
    <row r="2891" spans="1:20" ht="43.2">
      <c r="A2891">
        <v>1163</v>
      </c>
      <c r="B2891" s="3" t="s">
        <v>1164</v>
      </c>
      <c r="C2891" s="3" t="s">
        <v>5273</v>
      </c>
      <c r="D2891">
        <v>5200</v>
      </c>
      <c r="E2891">
        <v>0</v>
      </c>
      <c r="F2891" t="s">
        <v>8221</v>
      </c>
      <c r="G2891" t="s">
        <v>8224</v>
      </c>
      <c r="H2891" t="s">
        <v>8246</v>
      </c>
      <c r="I2891">
        <v>1407604920</v>
      </c>
      <c r="J2891">
        <v>1405012920</v>
      </c>
      <c r="K2891" t="b">
        <v>0</v>
      </c>
      <c r="L2891">
        <v>0</v>
      </c>
      <c r="M2891" t="b">
        <v>0</v>
      </c>
      <c r="N2891" t="s">
        <v>8284</v>
      </c>
      <c r="O2891" s="6">
        <f t="shared" si="270"/>
        <v>0</v>
      </c>
      <c r="P2891">
        <f t="shared" si="271"/>
        <v>0</v>
      </c>
      <c r="Q2891" t="str">
        <f t="shared" si="272"/>
        <v>food</v>
      </c>
      <c r="R2891" t="str">
        <f t="shared" si="273"/>
        <v>food trucks</v>
      </c>
      <c r="S2891" s="9">
        <f t="shared" si="274"/>
        <v>41830.723611111112</v>
      </c>
      <c r="T2891" s="8">
        <f t="shared" si="275"/>
        <v>41860.723611111112</v>
      </c>
    </row>
    <row r="2892" spans="1:20" ht="57.6">
      <c r="A2892">
        <v>1164</v>
      </c>
      <c r="B2892" s="3" t="s">
        <v>1165</v>
      </c>
      <c r="C2892" s="3" t="s">
        <v>5274</v>
      </c>
      <c r="D2892">
        <v>10000</v>
      </c>
      <c r="E2892">
        <v>0</v>
      </c>
      <c r="F2892" t="s">
        <v>8221</v>
      </c>
      <c r="G2892" t="s">
        <v>8224</v>
      </c>
      <c r="H2892" t="s">
        <v>8246</v>
      </c>
      <c r="I2892">
        <v>1466270582</v>
      </c>
      <c r="J2892">
        <v>1463678582</v>
      </c>
      <c r="K2892" t="b">
        <v>0</v>
      </c>
      <c r="L2892">
        <v>0</v>
      </c>
      <c r="M2892" t="b">
        <v>0</v>
      </c>
      <c r="N2892" t="s">
        <v>8284</v>
      </c>
      <c r="O2892" s="6">
        <f t="shared" si="270"/>
        <v>0</v>
      </c>
      <c r="P2892">
        <f t="shared" si="271"/>
        <v>0</v>
      </c>
      <c r="Q2892" t="str">
        <f t="shared" si="272"/>
        <v>food</v>
      </c>
      <c r="R2892" t="str">
        <f t="shared" si="273"/>
        <v>food trucks</v>
      </c>
      <c r="S2892" s="9">
        <f t="shared" si="274"/>
        <v>42509.724328703705</v>
      </c>
      <c r="T2892" s="8">
        <f t="shared" si="275"/>
        <v>42539.724328703705</v>
      </c>
    </row>
    <row r="2893" spans="1:20" ht="43.2">
      <c r="A2893">
        <v>1169</v>
      </c>
      <c r="B2893" s="3" t="s">
        <v>1170</v>
      </c>
      <c r="C2893" s="3" t="s">
        <v>5279</v>
      </c>
      <c r="D2893">
        <v>10000</v>
      </c>
      <c r="E2893">
        <v>17</v>
      </c>
      <c r="F2893" t="s">
        <v>8221</v>
      </c>
      <c r="G2893" t="s">
        <v>8224</v>
      </c>
      <c r="H2893" t="s">
        <v>8246</v>
      </c>
      <c r="I2893">
        <v>1424593763</v>
      </c>
      <c r="J2893">
        <v>1422001763</v>
      </c>
      <c r="K2893" t="b">
        <v>0</v>
      </c>
      <c r="L2893">
        <v>3</v>
      </c>
      <c r="M2893" t="b">
        <v>0</v>
      </c>
      <c r="N2893" t="s">
        <v>8284</v>
      </c>
      <c r="O2893" s="6">
        <f t="shared" si="270"/>
        <v>0</v>
      </c>
      <c r="P2893">
        <f t="shared" si="271"/>
        <v>5.67</v>
      </c>
      <c r="Q2893" t="str">
        <f t="shared" si="272"/>
        <v>food</v>
      </c>
      <c r="R2893" t="str">
        <f t="shared" si="273"/>
        <v>food trucks</v>
      </c>
      <c r="S2893" s="9">
        <f t="shared" si="274"/>
        <v>42027.353738425925</v>
      </c>
      <c r="T2893" s="8">
        <f t="shared" si="275"/>
        <v>42057.353738425925</v>
      </c>
    </row>
    <row r="2894" spans="1:20" ht="43.2">
      <c r="A2894">
        <v>1170</v>
      </c>
      <c r="B2894" s="3" t="s">
        <v>1171</v>
      </c>
      <c r="C2894" s="3" t="s">
        <v>5280</v>
      </c>
      <c r="D2894">
        <v>25000</v>
      </c>
      <c r="E2894">
        <v>100</v>
      </c>
      <c r="F2894" t="s">
        <v>8221</v>
      </c>
      <c r="G2894" t="s">
        <v>8225</v>
      </c>
      <c r="H2894" t="s">
        <v>8247</v>
      </c>
      <c r="I2894">
        <v>1433021171</v>
      </c>
      <c r="J2894">
        <v>1430429171</v>
      </c>
      <c r="K2894" t="b">
        <v>0</v>
      </c>
      <c r="L2894">
        <v>2</v>
      </c>
      <c r="M2894" t="b">
        <v>0</v>
      </c>
      <c r="N2894" t="s">
        <v>8284</v>
      </c>
      <c r="O2894" s="6">
        <f t="shared" si="270"/>
        <v>0</v>
      </c>
      <c r="P2894">
        <f t="shared" si="271"/>
        <v>50</v>
      </c>
      <c r="Q2894" t="str">
        <f t="shared" si="272"/>
        <v>food</v>
      </c>
      <c r="R2894" t="str">
        <f t="shared" si="273"/>
        <v>food trucks</v>
      </c>
      <c r="S2894" s="9">
        <f t="shared" si="274"/>
        <v>42124.893182870372</v>
      </c>
      <c r="T2894" s="8">
        <f t="shared" si="275"/>
        <v>42154.893182870372</v>
      </c>
    </row>
    <row r="2895" spans="1:20" ht="43.2">
      <c r="A2895">
        <v>1171</v>
      </c>
      <c r="B2895" s="3" t="s">
        <v>1172</v>
      </c>
      <c r="C2895" s="3" t="s">
        <v>5281</v>
      </c>
      <c r="D2895">
        <v>25000</v>
      </c>
      <c r="E2895">
        <v>25</v>
      </c>
      <c r="F2895" t="s">
        <v>8221</v>
      </c>
      <c r="G2895" t="s">
        <v>8224</v>
      </c>
      <c r="H2895" t="s">
        <v>8246</v>
      </c>
      <c r="I2895">
        <v>1415909927</v>
      </c>
      <c r="J2895">
        <v>1414351127</v>
      </c>
      <c r="K2895" t="b">
        <v>0</v>
      </c>
      <c r="L2895">
        <v>1</v>
      </c>
      <c r="M2895" t="b">
        <v>0</v>
      </c>
      <c r="N2895" t="s">
        <v>8284</v>
      </c>
      <c r="O2895" s="6">
        <f t="shared" si="270"/>
        <v>0</v>
      </c>
      <c r="P2895">
        <f t="shared" si="271"/>
        <v>25</v>
      </c>
      <c r="Q2895" t="str">
        <f t="shared" si="272"/>
        <v>food</v>
      </c>
      <c r="R2895" t="str">
        <f t="shared" si="273"/>
        <v>food trucks</v>
      </c>
      <c r="S2895" s="9">
        <f t="shared" si="274"/>
        <v>41938.804710648146</v>
      </c>
      <c r="T2895" s="8">
        <f t="shared" si="275"/>
        <v>41956.846377314811</v>
      </c>
    </row>
    <row r="2896" spans="1:20" ht="28.8">
      <c r="A2896">
        <v>1172</v>
      </c>
      <c r="B2896" s="3" t="s">
        <v>1173</v>
      </c>
      <c r="C2896" s="3" t="s">
        <v>5282</v>
      </c>
      <c r="D2896">
        <v>9000</v>
      </c>
      <c r="E2896">
        <v>0</v>
      </c>
      <c r="F2896" t="s">
        <v>8221</v>
      </c>
      <c r="G2896" t="s">
        <v>8224</v>
      </c>
      <c r="H2896" t="s">
        <v>8246</v>
      </c>
      <c r="I2896">
        <v>1408551752</v>
      </c>
      <c r="J2896">
        <v>1405959752</v>
      </c>
      <c r="K2896" t="b">
        <v>0</v>
      </c>
      <c r="L2896">
        <v>0</v>
      </c>
      <c r="M2896" t="b">
        <v>0</v>
      </c>
      <c r="N2896" t="s">
        <v>8284</v>
      </c>
      <c r="O2896" s="6">
        <f t="shared" si="270"/>
        <v>0</v>
      </c>
      <c r="P2896">
        <f t="shared" si="271"/>
        <v>0</v>
      </c>
      <c r="Q2896" t="str">
        <f t="shared" si="272"/>
        <v>food</v>
      </c>
      <c r="R2896" t="str">
        <f t="shared" si="273"/>
        <v>food trucks</v>
      </c>
      <c r="S2896" s="9">
        <f t="shared" si="274"/>
        <v>41841.682314814811</v>
      </c>
      <c r="T2896" s="8">
        <f t="shared" si="275"/>
        <v>41871.682314814811</v>
      </c>
    </row>
    <row r="2897" spans="1:20" ht="43.2">
      <c r="A2897">
        <v>1173</v>
      </c>
      <c r="B2897" s="3" t="s">
        <v>1174</v>
      </c>
      <c r="C2897" s="3" t="s">
        <v>5283</v>
      </c>
      <c r="D2897">
        <v>125000</v>
      </c>
      <c r="E2897">
        <v>30</v>
      </c>
      <c r="F2897" t="s">
        <v>8221</v>
      </c>
      <c r="G2897" t="s">
        <v>8224</v>
      </c>
      <c r="H2897" t="s">
        <v>8246</v>
      </c>
      <c r="I2897">
        <v>1438576057</v>
      </c>
      <c r="J2897">
        <v>1435552057</v>
      </c>
      <c r="K2897" t="b">
        <v>0</v>
      </c>
      <c r="L2897">
        <v>1</v>
      </c>
      <c r="M2897" t="b">
        <v>0</v>
      </c>
      <c r="N2897" t="s">
        <v>8284</v>
      </c>
      <c r="O2897" s="6">
        <f t="shared" si="270"/>
        <v>0</v>
      </c>
      <c r="P2897">
        <f t="shared" si="271"/>
        <v>30</v>
      </c>
      <c r="Q2897" t="str">
        <f t="shared" si="272"/>
        <v>food</v>
      </c>
      <c r="R2897" t="str">
        <f t="shared" si="273"/>
        <v>food trucks</v>
      </c>
      <c r="S2897" s="9">
        <f t="shared" si="274"/>
        <v>42184.185844907406</v>
      </c>
      <c r="T2897" s="8">
        <f t="shared" si="275"/>
        <v>42219.185844907406</v>
      </c>
    </row>
    <row r="2898" spans="1:20" ht="57.6">
      <c r="A2898">
        <v>1176</v>
      </c>
      <c r="B2898" s="3" t="s">
        <v>1177</v>
      </c>
      <c r="C2898" s="3" t="s">
        <v>5286</v>
      </c>
      <c r="D2898">
        <v>175000</v>
      </c>
      <c r="E2898">
        <v>10</v>
      </c>
      <c r="F2898" t="s">
        <v>8221</v>
      </c>
      <c r="G2898" t="s">
        <v>8226</v>
      </c>
      <c r="H2898" t="s">
        <v>8248</v>
      </c>
      <c r="I2898">
        <v>1488805200</v>
      </c>
      <c r="J2898">
        <v>1484094498</v>
      </c>
      <c r="K2898" t="b">
        <v>0</v>
      </c>
      <c r="L2898">
        <v>1</v>
      </c>
      <c r="M2898" t="b">
        <v>0</v>
      </c>
      <c r="N2898" t="s">
        <v>8284</v>
      </c>
      <c r="O2898" s="6">
        <f t="shared" si="270"/>
        <v>0</v>
      </c>
      <c r="P2898">
        <f t="shared" si="271"/>
        <v>10</v>
      </c>
      <c r="Q2898" t="str">
        <f t="shared" si="272"/>
        <v>food</v>
      </c>
      <c r="R2898" t="str">
        <f t="shared" si="273"/>
        <v>food trucks</v>
      </c>
      <c r="S2898" s="9">
        <f t="shared" si="274"/>
        <v>42746.019652777773</v>
      </c>
      <c r="T2898" s="8">
        <f t="shared" si="275"/>
        <v>42800.541666666672</v>
      </c>
    </row>
    <row r="2899" spans="1:20" ht="43.2">
      <c r="A2899">
        <v>1177</v>
      </c>
      <c r="B2899" s="3" t="s">
        <v>1178</v>
      </c>
      <c r="C2899" s="3" t="s">
        <v>5287</v>
      </c>
      <c r="D2899">
        <v>6000</v>
      </c>
      <c r="E2899">
        <v>0</v>
      </c>
      <c r="F2899" t="s">
        <v>8221</v>
      </c>
      <c r="G2899" t="s">
        <v>8225</v>
      </c>
      <c r="H2899" t="s">
        <v>8247</v>
      </c>
      <c r="I2899">
        <v>1413388296</v>
      </c>
      <c r="J2899">
        <v>1410796296</v>
      </c>
      <c r="K2899" t="b">
        <v>0</v>
      </c>
      <c r="L2899">
        <v>0</v>
      </c>
      <c r="M2899" t="b">
        <v>0</v>
      </c>
      <c r="N2899" t="s">
        <v>8284</v>
      </c>
      <c r="O2899" s="6">
        <f t="shared" si="270"/>
        <v>0</v>
      </c>
      <c r="P2899">
        <f t="shared" si="271"/>
        <v>0</v>
      </c>
      <c r="Q2899" t="str">
        <f t="shared" si="272"/>
        <v>food</v>
      </c>
      <c r="R2899" t="str">
        <f t="shared" si="273"/>
        <v>food trucks</v>
      </c>
      <c r="S2899" s="9">
        <f t="shared" si="274"/>
        <v>41897.660833333335</v>
      </c>
      <c r="T2899" s="8">
        <f t="shared" si="275"/>
        <v>41927.660833333335</v>
      </c>
    </row>
    <row r="2900" spans="1:20" ht="43.2">
      <c r="A2900">
        <v>1178</v>
      </c>
      <c r="B2900" s="3" t="s">
        <v>1179</v>
      </c>
      <c r="C2900" s="3" t="s">
        <v>5288</v>
      </c>
      <c r="D2900">
        <v>75000</v>
      </c>
      <c r="E2900">
        <v>5</v>
      </c>
      <c r="F2900" t="s">
        <v>8221</v>
      </c>
      <c r="G2900" t="s">
        <v>8224</v>
      </c>
      <c r="H2900" t="s">
        <v>8246</v>
      </c>
      <c r="I2900">
        <v>1408225452</v>
      </c>
      <c r="J2900">
        <v>1405633452</v>
      </c>
      <c r="K2900" t="b">
        <v>0</v>
      </c>
      <c r="L2900">
        <v>1</v>
      </c>
      <c r="M2900" t="b">
        <v>0</v>
      </c>
      <c r="N2900" t="s">
        <v>8284</v>
      </c>
      <c r="O2900" s="6">
        <f t="shared" si="270"/>
        <v>0</v>
      </c>
      <c r="P2900">
        <f t="shared" si="271"/>
        <v>5</v>
      </c>
      <c r="Q2900" t="str">
        <f t="shared" si="272"/>
        <v>food</v>
      </c>
      <c r="R2900" t="str">
        <f t="shared" si="273"/>
        <v>food trucks</v>
      </c>
      <c r="S2900" s="9">
        <f t="shared" si="274"/>
        <v>41837.905694444446</v>
      </c>
      <c r="T2900" s="8">
        <f t="shared" si="275"/>
        <v>41867.905694444446</v>
      </c>
    </row>
    <row r="2901" spans="1:20" ht="28.8">
      <c r="A2901">
        <v>1181</v>
      </c>
      <c r="B2901" s="3" t="s">
        <v>1182</v>
      </c>
      <c r="C2901" s="3" t="s">
        <v>5291</v>
      </c>
      <c r="D2901">
        <v>50000</v>
      </c>
      <c r="E2901">
        <v>4</v>
      </c>
      <c r="F2901" t="s">
        <v>8221</v>
      </c>
      <c r="G2901" t="s">
        <v>8224</v>
      </c>
      <c r="H2901" t="s">
        <v>8246</v>
      </c>
      <c r="I2901">
        <v>1425197321</v>
      </c>
      <c r="J2901">
        <v>1422605321</v>
      </c>
      <c r="K2901" t="b">
        <v>0</v>
      </c>
      <c r="L2901">
        <v>3</v>
      </c>
      <c r="M2901" t="b">
        <v>0</v>
      </c>
      <c r="N2901" t="s">
        <v>8284</v>
      </c>
      <c r="O2901" s="6">
        <f t="shared" si="270"/>
        <v>0</v>
      </c>
      <c r="P2901">
        <f t="shared" si="271"/>
        <v>1.33</v>
      </c>
      <c r="Q2901" t="str">
        <f t="shared" si="272"/>
        <v>food</v>
      </c>
      <c r="R2901" t="str">
        <f t="shared" si="273"/>
        <v>food trucks</v>
      </c>
      <c r="S2901" s="9">
        <f t="shared" si="274"/>
        <v>42034.339363425926</v>
      </c>
      <c r="T2901" s="8">
        <f t="shared" si="275"/>
        <v>42064.339363425926</v>
      </c>
    </row>
    <row r="2902" spans="1:20" ht="43.2">
      <c r="A2902">
        <v>1227</v>
      </c>
      <c r="B2902" s="3" t="s">
        <v>1228</v>
      </c>
      <c r="C2902" s="3" t="s">
        <v>5337</v>
      </c>
      <c r="D2902">
        <v>2000</v>
      </c>
      <c r="E2902">
        <v>0</v>
      </c>
      <c r="F2902" t="s">
        <v>8220</v>
      </c>
      <c r="G2902" t="s">
        <v>8224</v>
      </c>
      <c r="H2902" t="s">
        <v>8246</v>
      </c>
      <c r="I2902">
        <v>1407394800</v>
      </c>
      <c r="J2902">
        <v>1404770616</v>
      </c>
      <c r="K2902" t="b">
        <v>0</v>
      </c>
      <c r="L2902">
        <v>0</v>
      </c>
      <c r="M2902" t="b">
        <v>0</v>
      </c>
      <c r="N2902" t="s">
        <v>8286</v>
      </c>
      <c r="O2902" s="6">
        <f t="shared" si="270"/>
        <v>0</v>
      </c>
      <c r="P2902">
        <f t="shared" si="271"/>
        <v>0</v>
      </c>
      <c r="Q2902" t="str">
        <f t="shared" si="272"/>
        <v>music</v>
      </c>
      <c r="R2902" t="str">
        <f t="shared" si="273"/>
        <v>world music</v>
      </c>
      <c r="S2902" s="9">
        <f t="shared" si="274"/>
        <v>41827.919166666667</v>
      </c>
      <c r="T2902" s="8">
        <f t="shared" si="275"/>
        <v>41858.291666666664</v>
      </c>
    </row>
    <row r="2903" spans="1:20" ht="43.2">
      <c r="A2903">
        <v>1230</v>
      </c>
      <c r="B2903" s="3" t="s">
        <v>1231</v>
      </c>
      <c r="C2903" s="3" t="s">
        <v>5340</v>
      </c>
      <c r="D2903">
        <v>500000</v>
      </c>
      <c r="E2903">
        <v>0</v>
      </c>
      <c r="F2903" t="s">
        <v>8220</v>
      </c>
      <c r="G2903" t="s">
        <v>8224</v>
      </c>
      <c r="H2903" t="s">
        <v>8246</v>
      </c>
      <c r="I2903">
        <v>1298589630</v>
      </c>
      <c r="J2903">
        <v>1295997630</v>
      </c>
      <c r="K2903" t="b">
        <v>0</v>
      </c>
      <c r="L2903">
        <v>0</v>
      </c>
      <c r="M2903" t="b">
        <v>0</v>
      </c>
      <c r="N2903" t="s">
        <v>8286</v>
      </c>
      <c r="O2903" s="6">
        <f t="shared" si="270"/>
        <v>0</v>
      </c>
      <c r="P2903">
        <f t="shared" si="271"/>
        <v>0</v>
      </c>
      <c r="Q2903" t="str">
        <f t="shared" si="272"/>
        <v>music</v>
      </c>
      <c r="R2903" t="str">
        <f t="shared" si="273"/>
        <v>world music</v>
      </c>
      <c r="S2903" s="9">
        <f t="shared" si="274"/>
        <v>40568.972569444442</v>
      </c>
      <c r="T2903" s="8">
        <f t="shared" si="275"/>
        <v>40598.972569444442</v>
      </c>
    </row>
    <row r="2904" spans="1:20" ht="43.2">
      <c r="A2904">
        <v>1231</v>
      </c>
      <c r="B2904" s="3" t="s">
        <v>1232</v>
      </c>
      <c r="C2904" s="3" t="s">
        <v>5341</v>
      </c>
      <c r="D2904">
        <v>5000</v>
      </c>
      <c r="E2904">
        <v>0</v>
      </c>
      <c r="F2904" t="s">
        <v>8220</v>
      </c>
      <c r="G2904" t="s">
        <v>8224</v>
      </c>
      <c r="H2904" t="s">
        <v>8246</v>
      </c>
      <c r="I2904">
        <v>1440723600</v>
      </c>
      <c r="J2904">
        <v>1436394968</v>
      </c>
      <c r="K2904" t="b">
        <v>0</v>
      </c>
      <c r="L2904">
        <v>0</v>
      </c>
      <c r="M2904" t="b">
        <v>0</v>
      </c>
      <c r="N2904" t="s">
        <v>8286</v>
      </c>
      <c r="O2904" s="6">
        <f t="shared" si="270"/>
        <v>0</v>
      </c>
      <c r="P2904">
        <f t="shared" si="271"/>
        <v>0</v>
      </c>
      <c r="Q2904" t="str">
        <f t="shared" si="272"/>
        <v>music</v>
      </c>
      <c r="R2904" t="str">
        <f t="shared" si="273"/>
        <v>world music</v>
      </c>
      <c r="S2904" s="9">
        <f t="shared" si="274"/>
        <v>42193.941759259258</v>
      </c>
      <c r="T2904" s="8">
        <f t="shared" si="275"/>
        <v>42244.041666666672</v>
      </c>
    </row>
    <row r="2905" spans="1:20" ht="43.2">
      <c r="A2905">
        <v>1234</v>
      </c>
      <c r="B2905" s="3" t="s">
        <v>1235</v>
      </c>
      <c r="C2905" s="3" t="s">
        <v>5344</v>
      </c>
      <c r="D2905">
        <v>50000</v>
      </c>
      <c r="E2905">
        <v>0</v>
      </c>
      <c r="F2905" t="s">
        <v>8220</v>
      </c>
      <c r="G2905" t="s">
        <v>8225</v>
      </c>
      <c r="H2905" t="s">
        <v>8247</v>
      </c>
      <c r="I2905">
        <v>1422903342</v>
      </c>
      <c r="J2905">
        <v>1420311342</v>
      </c>
      <c r="K2905" t="b">
        <v>0</v>
      </c>
      <c r="L2905">
        <v>0</v>
      </c>
      <c r="M2905" t="b">
        <v>0</v>
      </c>
      <c r="N2905" t="s">
        <v>8286</v>
      </c>
      <c r="O2905" s="6">
        <f t="shared" si="270"/>
        <v>0</v>
      </c>
      <c r="P2905">
        <f t="shared" si="271"/>
        <v>0</v>
      </c>
      <c r="Q2905" t="str">
        <f t="shared" si="272"/>
        <v>music</v>
      </c>
      <c r="R2905" t="str">
        <f t="shared" si="273"/>
        <v>world music</v>
      </c>
      <c r="S2905" s="9">
        <f t="shared" si="274"/>
        <v>42007.788680555561</v>
      </c>
      <c r="T2905" s="8">
        <f t="shared" si="275"/>
        <v>42037.788680555561</v>
      </c>
    </row>
    <row r="2906" spans="1:20">
      <c r="A2906">
        <v>1236</v>
      </c>
      <c r="B2906" s="3" t="s">
        <v>1237</v>
      </c>
      <c r="C2906" s="3" t="s">
        <v>5346</v>
      </c>
      <c r="D2906">
        <v>2500</v>
      </c>
      <c r="E2906">
        <v>0</v>
      </c>
      <c r="F2906" t="s">
        <v>8220</v>
      </c>
      <c r="G2906" t="s">
        <v>8224</v>
      </c>
      <c r="H2906" t="s">
        <v>8246</v>
      </c>
      <c r="I2906">
        <v>1343491200</v>
      </c>
      <c r="J2906">
        <v>1342801164</v>
      </c>
      <c r="K2906" t="b">
        <v>0</v>
      </c>
      <c r="L2906">
        <v>0</v>
      </c>
      <c r="M2906" t="b">
        <v>0</v>
      </c>
      <c r="N2906" t="s">
        <v>8286</v>
      </c>
      <c r="O2906" s="6">
        <f t="shared" si="270"/>
        <v>0</v>
      </c>
      <c r="P2906">
        <f t="shared" si="271"/>
        <v>0</v>
      </c>
      <c r="Q2906" t="str">
        <f t="shared" si="272"/>
        <v>music</v>
      </c>
      <c r="R2906" t="str">
        <f t="shared" si="273"/>
        <v>world music</v>
      </c>
      <c r="S2906" s="9">
        <f t="shared" si="274"/>
        <v>41110.680138888885</v>
      </c>
      <c r="T2906" s="8">
        <f t="shared" si="275"/>
        <v>41118.666666666664</v>
      </c>
    </row>
    <row r="2907" spans="1:20" ht="43.2">
      <c r="A2907">
        <v>1237</v>
      </c>
      <c r="B2907" s="3" t="s">
        <v>1238</v>
      </c>
      <c r="C2907" s="3" t="s">
        <v>5347</v>
      </c>
      <c r="D2907">
        <v>25000</v>
      </c>
      <c r="E2907">
        <v>0</v>
      </c>
      <c r="F2907" t="s">
        <v>8220</v>
      </c>
      <c r="G2907" t="s">
        <v>8224</v>
      </c>
      <c r="H2907" t="s">
        <v>8246</v>
      </c>
      <c r="I2907">
        <v>1345790865</v>
      </c>
      <c r="J2907">
        <v>1344062865</v>
      </c>
      <c r="K2907" t="b">
        <v>0</v>
      </c>
      <c r="L2907">
        <v>0</v>
      </c>
      <c r="M2907" t="b">
        <v>0</v>
      </c>
      <c r="N2907" t="s">
        <v>8286</v>
      </c>
      <c r="O2907" s="6">
        <f t="shared" si="270"/>
        <v>0</v>
      </c>
      <c r="P2907">
        <f t="shared" si="271"/>
        <v>0</v>
      </c>
      <c r="Q2907" t="str">
        <f t="shared" si="272"/>
        <v>music</v>
      </c>
      <c r="R2907" t="str">
        <f t="shared" si="273"/>
        <v>world music</v>
      </c>
      <c r="S2907" s="9">
        <f t="shared" si="274"/>
        <v>41125.283159722225</v>
      </c>
      <c r="T2907" s="8">
        <f t="shared" si="275"/>
        <v>41145.283159722225</v>
      </c>
    </row>
    <row r="2908" spans="1:20" ht="28.8">
      <c r="A2908">
        <v>1239</v>
      </c>
      <c r="B2908" s="3" t="s">
        <v>1240</v>
      </c>
      <c r="C2908" s="3" t="s">
        <v>5349</v>
      </c>
      <c r="D2908">
        <v>2500</v>
      </c>
      <c r="E2908">
        <v>0</v>
      </c>
      <c r="F2908" t="s">
        <v>8220</v>
      </c>
      <c r="G2908" t="s">
        <v>8224</v>
      </c>
      <c r="H2908" t="s">
        <v>8246</v>
      </c>
      <c r="I2908">
        <v>1325804767</v>
      </c>
      <c r="J2908">
        <v>1323212767</v>
      </c>
      <c r="K2908" t="b">
        <v>0</v>
      </c>
      <c r="L2908">
        <v>0</v>
      </c>
      <c r="M2908" t="b">
        <v>0</v>
      </c>
      <c r="N2908" t="s">
        <v>8286</v>
      </c>
      <c r="O2908" s="6">
        <f t="shared" si="270"/>
        <v>0</v>
      </c>
      <c r="P2908">
        <f t="shared" si="271"/>
        <v>0</v>
      </c>
      <c r="Q2908" t="str">
        <f t="shared" si="272"/>
        <v>music</v>
      </c>
      <c r="R2908" t="str">
        <f t="shared" si="273"/>
        <v>world music</v>
      </c>
      <c r="S2908" s="9">
        <f t="shared" si="274"/>
        <v>40883.962581018517</v>
      </c>
      <c r="T2908" s="8">
        <f t="shared" si="275"/>
        <v>40913.962581018517</v>
      </c>
    </row>
    <row r="2909" spans="1:20" ht="43.2">
      <c r="A2909">
        <v>1316</v>
      </c>
      <c r="B2909" s="3" t="s">
        <v>1317</v>
      </c>
      <c r="C2909" s="3" t="s">
        <v>5426</v>
      </c>
      <c r="D2909">
        <v>75000</v>
      </c>
      <c r="E2909">
        <v>1</v>
      </c>
      <c r="F2909" t="s">
        <v>8220</v>
      </c>
      <c r="G2909" t="s">
        <v>8224</v>
      </c>
      <c r="H2909" t="s">
        <v>8246</v>
      </c>
      <c r="I2909">
        <v>1456700709</v>
      </c>
      <c r="J2909">
        <v>1453676709</v>
      </c>
      <c r="K2909" t="b">
        <v>0</v>
      </c>
      <c r="L2909">
        <v>1</v>
      </c>
      <c r="M2909" t="b">
        <v>0</v>
      </c>
      <c r="N2909" t="s">
        <v>8273</v>
      </c>
      <c r="O2909" s="6">
        <f t="shared" si="270"/>
        <v>0</v>
      </c>
      <c r="P2909">
        <f t="shared" si="271"/>
        <v>1</v>
      </c>
      <c r="Q2909" t="str">
        <f t="shared" si="272"/>
        <v>technology</v>
      </c>
      <c r="R2909" t="str">
        <f t="shared" si="273"/>
        <v>wearables</v>
      </c>
      <c r="S2909" s="9">
        <f t="shared" si="274"/>
        <v>42393.961909722224</v>
      </c>
      <c r="T2909" s="8">
        <f t="shared" si="275"/>
        <v>42428.961909722224</v>
      </c>
    </row>
    <row r="2910" spans="1:20" ht="43.2">
      <c r="A2910">
        <v>1322</v>
      </c>
      <c r="B2910" s="3" t="s">
        <v>1323</v>
      </c>
      <c r="C2910" s="3" t="s">
        <v>5432</v>
      </c>
      <c r="D2910">
        <v>35000</v>
      </c>
      <c r="E2910">
        <v>106</v>
      </c>
      <c r="F2910" t="s">
        <v>8220</v>
      </c>
      <c r="G2910" t="s">
        <v>8225</v>
      </c>
      <c r="H2910" t="s">
        <v>8247</v>
      </c>
      <c r="I2910">
        <v>1432223125</v>
      </c>
      <c r="J2910">
        <v>1429631125</v>
      </c>
      <c r="K2910" t="b">
        <v>0</v>
      </c>
      <c r="L2910">
        <v>4</v>
      </c>
      <c r="M2910" t="b">
        <v>0</v>
      </c>
      <c r="N2910" t="s">
        <v>8273</v>
      </c>
      <c r="O2910" s="6">
        <f t="shared" si="270"/>
        <v>0</v>
      </c>
      <c r="P2910">
        <f t="shared" si="271"/>
        <v>26.5</v>
      </c>
      <c r="Q2910" t="str">
        <f t="shared" si="272"/>
        <v>technology</v>
      </c>
      <c r="R2910" t="str">
        <f t="shared" si="273"/>
        <v>wearables</v>
      </c>
      <c r="S2910" s="9">
        <f t="shared" si="274"/>
        <v>42115.656539351854</v>
      </c>
      <c r="T2910" s="8">
        <f t="shared" si="275"/>
        <v>42145.656539351854</v>
      </c>
    </row>
    <row r="2911" spans="1:20" ht="43.2">
      <c r="A2911">
        <v>1332</v>
      </c>
      <c r="B2911" s="3" t="s">
        <v>1333</v>
      </c>
      <c r="C2911" s="3" t="s">
        <v>5442</v>
      </c>
      <c r="D2911">
        <v>10115</v>
      </c>
      <c r="E2911">
        <v>0</v>
      </c>
      <c r="F2911" t="s">
        <v>8220</v>
      </c>
      <c r="G2911" t="s">
        <v>8240</v>
      </c>
      <c r="H2911" t="s">
        <v>8257</v>
      </c>
      <c r="I2911">
        <v>1485480408</v>
      </c>
      <c r="J2911">
        <v>1482888408</v>
      </c>
      <c r="K2911" t="b">
        <v>0</v>
      </c>
      <c r="L2911">
        <v>0</v>
      </c>
      <c r="M2911" t="b">
        <v>0</v>
      </c>
      <c r="N2911" t="s">
        <v>8273</v>
      </c>
      <c r="O2911" s="6">
        <f t="shared" si="270"/>
        <v>0</v>
      </c>
      <c r="P2911">
        <f t="shared" si="271"/>
        <v>0</v>
      </c>
      <c r="Q2911" t="str">
        <f t="shared" si="272"/>
        <v>technology</v>
      </c>
      <c r="R2911" t="str">
        <f t="shared" si="273"/>
        <v>wearables</v>
      </c>
      <c r="S2911" s="9">
        <f t="shared" si="274"/>
        <v>42732.060277777782</v>
      </c>
      <c r="T2911" s="8">
        <f t="shared" si="275"/>
        <v>42762.060277777782</v>
      </c>
    </row>
    <row r="2912" spans="1:20" ht="43.2">
      <c r="A2912">
        <v>1333</v>
      </c>
      <c r="B2912" s="3" t="s">
        <v>1334</v>
      </c>
      <c r="C2912" s="3" t="s">
        <v>5443</v>
      </c>
      <c r="D2912">
        <v>2500</v>
      </c>
      <c r="E2912">
        <v>0</v>
      </c>
      <c r="F2912" t="s">
        <v>8220</v>
      </c>
      <c r="G2912" t="s">
        <v>8226</v>
      </c>
      <c r="H2912" t="s">
        <v>8248</v>
      </c>
      <c r="I2912">
        <v>1405478025</v>
      </c>
      <c r="J2912">
        <v>1402886025</v>
      </c>
      <c r="K2912" t="b">
        <v>0</v>
      </c>
      <c r="L2912">
        <v>0</v>
      </c>
      <c r="M2912" t="b">
        <v>0</v>
      </c>
      <c r="N2912" t="s">
        <v>8273</v>
      </c>
      <c r="O2912" s="6">
        <f t="shared" si="270"/>
        <v>0</v>
      </c>
      <c r="P2912">
        <f t="shared" si="271"/>
        <v>0</v>
      </c>
      <c r="Q2912" t="str">
        <f t="shared" si="272"/>
        <v>technology</v>
      </c>
      <c r="R2912" t="str">
        <f t="shared" si="273"/>
        <v>wearables</v>
      </c>
      <c r="S2912" s="9">
        <f t="shared" si="274"/>
        <v>41806.106770833336</v>
      </c>
      <c r="T2912" s="8">
        <f t="shared" si="275"/>
        <v>41836.106770833336</v>
      </c>
    </row>
    <row r="2913" spans="1:20" ht="43.2">
      <c r="A2913">
        <v>1340</v>
      </c>
      <c r="B2913" s="3" t="s">
        <v>1341</v>
      </c>
      <c r="C2913" s="3" t="s">
        <v>5450</v>
      </c>
      <c r="D2913">
        <v>1680</v>
      </c>
      <c r="E2913">
        <v>0</v>
      </c>
      <c r="F2913" t="s">
        <v>8220</v>
      </c>
      <c r="G2913" t="s">
        <v>8224</v>
      </c>
      <c r="H2913" t="s">
        <v>8246</v>
      </c>
      <c r="I2913">
        <v>1408112253</v>
      </c>
      <c r="J2913">
        <v>1405520253</v>
      </c>
      <c r="K2913" t="b">
        <v>0</v>
      </c>
      <c r="L2913">
        <v>0</v>
      </c>
      <c r="M2913" t="b">
        <v>0</v>
      </c>
      <c r="N2913" t="s">
        <v>8273</v>
      </c>
      <c r="O2913" s="6">
        <f t="shared" si="270"/>
        <v>0</v>
      </c>
      <c r="P2913">
        <f t="shared" si="271"/>
        <v>0</v>
      </c>
      <c r="Q2913" t="str">
        <f t="shared" si="272"/>
        <v>technology</v>
      </c>
      <c r="R2913" t="str">
        <f t="shared" si="273"/>
        <v>wearables</v>
      </c>
      <c r="S2913" s="9">
        <f t="shared" si="274"/>
        <v>41836.595520833333</v>
      </c>
      <c r="T2913" s="8">
        <f t="shared" si="275"/>
        <v>41866.595520833333</v>
      </c>
    </row>
    <row r="2914" spans="1:20" ht="43.2">
      <c r="A2914">
        <v>1342</v>
      </c>
      <c r="B2914" s="3" t="s">
        <v>1343</v>
      </c>
      <c r="C2914" s="3" t="s">
        <v>5452</v>
      </c>
      <c r="D2914">
        <v>50000</v>
      </c>
      <c r="E2914">
        <v>100</v>
      </c>
      <c r="F2914" t="s">
        <v>8220</v>
      </c>
      <c r="G2914" t="s">
        <v>8224</v>
      </c>
      <c r="H2914" t="s">
        <v>8246</v>
      </c>
      <c r="I2914">
        <v>1437161739</v>
      </c>
      <c r="J2914">
        <v>1434569739</v>
      </c>
      <c r="K2914" t="b">
        <v>0</v>
      </c>
      <c r="L2914">
        <v>1</v>
      </c>
      <c r="M2914" t="b">
        <v>0</v>
      </c>
      <c r="N2914" t="s">
        <v>8273</v>
      </c>
      <c r="O2914" s="6">
        <f t="shared" si="270"/>
        <v>0</v>
      </c>
      <c r="P2914">
        <f t="shared" si="271"/>
        <v>100</v>
      </c>
      <c r="Q2914" t="str">
        <f t="shared" si="272"/>
        <v>technology</v>
      </c>
      <c r="R2914" t="str">
        <f t="shared" si="273"/>
        <v>wearables</v>
      </c>
      <c r="S2914" s="9">
        <f t="shared" si="274"/>
        <v>42172.816423611112</v>
      </c>
      <c r="T2914" s="8">
        <f t="shared" si="275"/>
        <v>42202.816423611112</v>
      </c>
    </row>
    <row r="2915" spans="1:20" ht="28.8">
      <c r="A2915">
        <v>1405</v>
      </c>
      <c r="B2915" s="3" t="s">
        <v>1406</v>
      </c>
      <c r="C2915" s="3" t="s">
        <v>5515</v>
      </c>
      <c r="D2915">
        <v>25000</v>
      </c>
      <c r="E2915">
        <v>105</v>
      </c>
      <c r="F2915" t="s">
        <v>8221</v>
      </c>
      <c r="G2915" t="s">
        <v>8224</v>
      </c>
      <c r="H2915" t="s">
        <v>8246</v>
      </c>
      <c r="I2915">
        <v>1417195201</v>
      </c>
      <c r="J2915">
        <v>1414599601</v>
      </c>
      <c r="K2915" t="b">
        <v>1</v>
      </c>
      <c r="L2915">
        <v>17</v>
      </c>
      <c r="M2915" t="b">
        <v>0</v>
      </c>
      <c r="N2915" t="s">
        <v>8287</v>
      </c>
      <c r="O2915" s="6">
        <f t="shared" si="270"/>
        <v>0</v>
      </c>
      <c r="P2915">
        <f t="shared" si="271"/>
        <v>6.18</v>
      </c>
      <c r="Q2915" t="str">
        <f t="shared" si="272"/>
        <v>publishing</v>
      </c>
      <c r="R2915" t="str">
        <f t="shared" si="273"/>
        <v>translations</v>
      </c>
      <c r="S2915" s="9">
        <f t="shared" si="274"/>
        <v>41941.680567129632</v>
      </c>
      <c r="T2915" s="8">
        <f t="shared" si="275"/>
        <v>41971.722233796296</v>
      </c>
    </row>
    <row r="2916" spans="1:20">
      <c r="A2916">
        <v>1406</v>
      </c>
      <c r="B2916" s="3" t="s">
        <v>1407</v>
      </c>
      <c r="C2916" s="3" t="s">
        <v>5516</v>
      </c>
      <c r="D2916">
        <v>12000</v>
      </c>
      <c r="E2916">
        <v>15</v>
      </c>
      <c r="F2916" t="s">
        <v>8221</v>
      </c>
      <c r="G2916" t="s">
        <v>8237</v>
      </c>
      <c r="H2916" t="s">
        <v>8249</v>
      </c>
      <c r="I2916">
        <v>1449914400</v>
      </c>
      <c r="J2916">
        <v>1445336607</v>
      </c>
      <c r="K2916" t="b">
        <v>0</v>
      </c>
      <c r="L2916">
        <v>3</v>
      </c>
      <c r="M2916" t="b">
        <v>0</v>
      </c>
      <c r="N2916" t="s">
        <v>8287</v>
      </c>
      <c r="O2916" s="6">
        <f t="shared" si="270"/>
        <v>0</v>
      </c>
      <c r="P2916">
        <f t="shared" si="271"/>
        <v>5</v>
      </c>
      <c r="Q2916" t="str">
        <f t="shared" si="272"/>
        <v>publishing</v>
      </c>
      <c r="R2916" t="str">
        <f t="shared" si="273"/>
        <v>translations</v>
      </c>
      <c r="S2916" s="9">
        <f t="shared" si="274"/>
        <v>42297.432951388888</v>
      </c>
      <c r="T2916" s="8">
        <f t="shared" si="275"/>
        <v>42350.416666666672</v>
      </c>
    </row>
    <row r="2917" spans="1:20" ht="43.2">
      <c r="A2917">
        <v>1409</v>
      </c>
      <c r="B2917" s="3" t="s">
        <v>1410</v>
      </c>
      <c r="C2917" s="3" t="s">
        <v>5519</v>
      </c>
      <c r="D2917">
        <v>4000</v>
      </c>
      <c r="E2917">
        <v>0</v>
      </c>
      <c r="F2917" t="s">
        <v>8221</v>
      </c>
      <c r="G2917" t="s">
        <v>8224</v>
      </c>
      <c r="H2917" t="s">
        <v>8246</v>
      </c>
      <c r="I2917">
        <v>1420085535</v>
      </c>
      <c r="J2917">
        <v>1414897935</v>
      </c>
      <c r="K2917" t="b">
        <v>0</v>
      </c>
      <c r="L2917">
        <v>0</v>
      </c>
      <c r="M2917" t="b">
        <v>0</v>
      </c>
      <c r="N2917" t="s">
        <v>8287</v>
      </c>
      <c r="O2917" s="6">
        <f t="shared" si="270"/>
        <v>0</v>
      </c>
      <c r="P2917">
        <f t="shared" si="271"/>
        <v>0</v>
      </c>
      <c r="Q2917" t="str">
        <f t="shared" si="272"/>
        <v>publishing</v>
      </c>
      <c r="R2917" t="str">
        <f t="shared" si="273"/>
        <v>translations</v>
      </c>
      <c r="S2917" s="9">
        <f t="shared" si="274"/>
        <v>41945.133506944447</v>
      </c>
      <c r="T2917" s="8">
        <f t="shared" si="275"/>
        <v>42005.175173611111</v>
      </c>
    </row>
    <row r="2918" spans="1:20" ht="43.2">
      <c r="A2918">
        <v>1410</v>
      </c>
      <c r="B2918" s="3" t="s">
        <v>1411</v>
      </c>
      <c r="C2918" s="3" t="s">
        <v>5520</v>
      </c>
      <c r="D2918">
        <v>6000</v>
      </c>
      <c r="E2918">
        <v>1</v>
      </c>
      <c r="F2918" t="s">
        <v>8221</v>
      </c>
      <c r="G2918" t="s">
        <v>8237</v>
      </c>
      <c r="H2918" t="s">
        <v>8249</v>
      </c>
      <c r="I2918">
        <v>1464939520</v>
      </c>
      <c r="J2918">
        <v>1461051520</v>
      </c>
      <c r="K2918" t="b">
        <v>0</v>
      </c>
      <c r="L2918">
        <v>1</v>
      </c>
      <c r="M2918" t="b">
        <v>0</v>
      </c>
      <c r="N2918" t="s">
        <v>8287</v>
      </c>
      <c r="O2918" s="6">
        <f t="shared" si="270"/>
        <v>0</v>
      </c>
      <c r="P2918">
        <f t="shared" si="271"/>
        <v>1</v>
      </c>
      <c r="Q2918" t="str">
        <f t="shared" si="272"/>
        <v>publishing</v>
      </c>
      <c r="R2918" t="str">
        <f t="shared" si="273"/>
        <v>translations</v>
      </c>
      <c r="S2918" s="9">
        <f t="shared" si="274"/>
        <v>42479.318518518514</v>
      </c>
      <c r="T2918" s="8">
        <f t="shared" si="275"/>
        <v>42524.318518518514</v>
      </c>
    </row>
    <row r="2919" spans="1:20" ht="57.6">
      <c r="A2919">
        <v>1411</v>
      </c>
      <c r="B2919" s="3" t="s">
        <v>1412</v>
      </c>
      <c r="C2919" s="3" t="s">
        <v>5521</v>
      </c>
      <c r="D2919">
        <v>3000</v>
      </c>
      <c r="E2919">
        <v>7</v>
      </c>
      <c r="F2919" t="s">
        <v>8221</v>
      </c>
      <c r="G2919" t="s">
        <v>8225</v>
      </c>
      <c r="H2919" t="s">
        <v>8247</v>
      </c>
      <c r="I2919">
        <v>1423185900</v>
      </c>
      <c r="J2919">
        <v>1420766700</v>
      </c>
      <c r="K2919" t="b">
        <v>0</v>
      </c>
      <c r="L2919">
        <v>3</v>
      </c>
      <c r="M2919" t="b">
        <v>0</v>
      </c>
      <c r="N2919" t="s">
        <v>8287</v>
      </c>
      <c r="O2919" s="6">
        <f t="shared" si="270"/>
        <v>0</v>
      </c>
      <c r="P2919">
        <f t="shared" si="271"/>
        <v>2.33</v>
      </c>
      <c r="Q2919" t="str">
        <f t="shared" si="272"/>
        <v>publishing</v>
      </c>
      <c r="R2919" t="str">
        <f t="shared" si="273"/>
        <v>translations</v>
      </c>
      <c r="S2919" s="9">
        <f t="shared" si="274"/>
        <v>42013.059027777781</v>
      </c>
      <c r="T2919" s="8">
        <f t="shared" si="275"/>
        <v>42041.059027777781</v>
      </c>
    </row>
    <row r="2920" spans="1:20" ht="43.2">
      <c r="A2920">
        <v>1414</v>
      </c>
      <c r="B2920" s="3" t="s">
        <v>1415</v>
      </c>
      <c r="C2920" s="3" t="s">
        <v>5524</v>
      </c>
      <c r="D2920">
        <v>500</v>
      </c>
      <c r="E2920">
        <v>1</v>
      </c>
      <c r="F2920" t="s">
        <v>8221</v>
      </c>
      <c r="G2920" t="s">
        <v>8224</v>
      </c>
      <c r="H2920" t="s">
        <v>8246</v>
      </c>
      <c r="I2920">
        <v>1483423467</v>
      </c>
      <c r="J2920">
        <v>1480831467</v>
      </c>
      <c r="K2920" t="b">
        <v>0</v>
      </c>
      <c r="L2920">
        <v>1</v>
      </c>
      <c r="M2920" t="b">
        <v>0</v>
      </c>
      <c r="N2920" t="s">
        <v>8287</v>
      </c>
      <c r="O2920" s="6">
        <f t="shared" si="270"/>
        <v>0</v>
      </c>
      <c r="P2920">
        <f t="shared" si="271"/>
        <v>1</v>
      </c>
      <c r="Q2920" t="str">
        <f t="shared" si="272"/>
        <v>publishing</v>
      </c>
      <c r="R2920" t="str">
        <f t="shared" si="273"/>
        <v>translations</v>
      </c>
      <c r="S2920" s="9">
        <f t="shared" si="274"/>
        <v>42708.25309027778</v>
      </c>
      <c r="T2920" s="8">
        <f t="shared" si="275"/>
        <v>42738.25309027778</v>
      </c>
    </row>
    <row r="2921" spans="1:20" ht="43.2">
      <c r="A2921">
        <v>1416</v>
      </c>
      <c r="B2921" s="3" t="s">
        <v>1417</v>
      </c>
      <c r="C2921" s="3" t="s">
        <v>5526</v>
      </c>
      <c r="D2921">
        <v>50000</v>
      </c>
      <c r="E2921">
        <v>0</v>
      </c>
      <c r="F2921" t="s">
        <v>8221</v>
      </c>
      <c r="G2921" t="s">
        <v>8224</v>
      </c>
      <c r="H2921" t="s">
        <v>8246</v>
      </c>
      <c r="I2921">
        <v>1448147619</v>
      </c>
      <c r="J2921">
        <v>1445552019</v>
      </c>
      <c r="K2921" t="b">
        <v>0</v>
      </c>
      <c r="L2921">
        <v>0</v>
      </c>
      <c r="M2921" t="b">
        <v>0</v>
      </c>
      <c r="N2921" t="s">
        <v>8287</v>
      </c>
      <c r="O2921" s="6">
        <f t="shared" si="270"/>
        <v>0</v>
      </c>
      <c r="P2921">
        <f t="shared" si="271"/>
        <v>0</v>
      </c>
      <c r="Q2921" t="str">
        <f t="shared" si="272"/>
        <v>publishing</v>
      </c>
      <c r="R2921" t="str">
        <f t="shared" si="273"/>
        <v>translations</v>
      </c>
      <c r="S2921" s="9">
        <f t="shared" si="274"/>
        <v>42299.926145833335</v>
      </c>
      <c r="T2921" s="8">
        <f t="shared" si="275"/>
        <v>42329.967812499999</v>
      </c>
    </row>
    <row r="2922" spans="1:20" ht="57.6">
      <c r="A2922">
        <v>1418</v>
      </c>
      <c r="B2922" s="3" t="s">
        <v>1419</v>
      </c>
      <c r="C2922" s="3" t="s">
        <v>5528</v>
      </c>
      <c r="D2922">
        <v>3000</v>
      </c>
      <c r="E2922">
        <v>6</v>
      </c>
      <c r="F2922" t="s">
        <v>8221</v>
      </c>
      <c r="G2922" t="s">
        <v>8227</v>
      </c>
      <c r="H2922" t="s">
        <v>8249</v>
      </c>
      <c r="I2922">
        <v>1456397834</v>
      </c>
      <c r="J2922">
        <v>1453805834</v>
      </c>
      <c r="K2922" t="b">
        <v>0</v>
      </c>
      <c r="L2922">
        <v>1</v>
      </c>
      <c r="M2922" t="b">
        <v>0</v>
      </c>
      <c r="N2922" t="s">
        <v>8287</v>
      </c>
      <c r="O2922" s="6">
        <f t="shared" si="270"/>
        <v>0</v>
      </c>
      <c r="P2922">
        <f t="shared" si="271"/>
        <v>6</v>
      </c>
      <c r="Q2922" t="str">
        <f t="shared" si="272"/>
        <v>publishing</v>
      </c>
      <c r="R2922" t="str">
        <f t="shared" si="273"/>
        <v>translations</v>
      </c>
      <c r="S2922" s="9">
        <f t="shared" si="274"/>
        <v>42395.456412037034</v>
      </c>
      <c r="T2922" s="8">
        <f t="shared" si="275"/>
        <v>42425.456412037034</v>
      </c>
    </row>
    <row r="2923" spans="1:20" ht="28.8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8">
        <f t="shared" si="275"/>
        <v>41907.886620370373</v>
      </c>
    </row>
    <row r="2924" spans="1:20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8">
        <f t="shared" si="275"/>
        <v>42142.874155092592</v>
      </c>
    </row>
    <row r="2925" spans="1:20" ht="43.2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8">
        <f t="shared" si="275"/>
        <v>42028.125</v>
      </c>
    </row>
    <row r="2926" spans="1:20" ht="43.2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8">
        <f t="shared" si="275"/>
        <v>42133.165972222225</v>
      </c>
    </row>
    <row r="2927" spans="1:20" ht="43.2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8">
        <f t="shared" si="275"/>
        <v>41893.584120370375</v>
      </c>
    </row>
    <row r="2928" spans="1:20" ht="43.2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8">
        <f t="shared" si="275"/>
        <v>42058.765960648147</v>
      </c>
    </row>
    <row r="2929" spans="1:20" ht="43.2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8">
        <f t="shared" si="275"/>
        <v>41835.208333333336</v>
      </c>
    </row>
    <row r="2930" spans="1:20" ht="28.8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8">
        <f t="shared" si="275"/>
        <v>42433.998217592598</v>
      </c>
    </row>
    <row r="2931" spans="1:20" ht="43.2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8">
        <f t="shared" si="275"/>
        <v>41784.564328703702</v>
      </c>
    </row>
    <row r="2932" spans="1:20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8">
        <f t="shared" si="275"/>
        <v>42131.584074074075</v>
      </c>
    </row>
    <row r="2933" spans="1:20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8">
        <f t="shared" si="275"/>
        <v>41897.255555555559</v>
      </c>
    </row>
    <row r="2934" spans="1:20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8">
        <f t="shared" si="275"/>
        <v>42056.458333333328</v>
      </c>
    </row>
    <row r="2935" spans="1:20" ht="43.2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8">
        <f t="shared" si="275"/>
        <v>42525.956631944442</v>
      </c>
    </row>
    <row r="2936" spans="1:20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8">
        <f t="shared" si="275"/>
        <v>41805.636157407411</v>
      </c>
    </row>
    <row r="2937" spans="1:20" ht="43.2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8">
        <f t="shared" si="275"/>
        <v>42611.708333333328</v>
      </c>
    </row>
    <row r="2938" spans="1:20" ht="43.2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ref="O2938:O3001" si="276">ROUND((E2938/D2938),2)</f>
        <v>1.28</v>
      </c>
      <c r="P2938">
        <f t="shared" ref="P2938:P3001" si="277">IF(L2938&gt;0,ROUND(E2938/L2938,2),0)</f>
        <v>37.65</v>
      </c>
      <c r="Q2938" t="str">
        <f t="shared" ref="Q2938:Q3001" si="278">LEFT(N2938, SEARCH("/",N2938,1)-1)</f>
        <v>theater</v>
      </c>
      <c r="R2938" t="str">
        <f t="shared" ref="R2938:R3001" si="279">RIGHT(N2938,LEN(N2938)-SEARCH("/",N2938,1))</f>
        <v>musical</v>
      </c>
      <c r="S2938" s="9">
        <f t="shared" ref="S2938:S3001" si="280">(J2938/86400)+DATE(1970,1,1)</f>
        <v>41912.650729166664</v>
      </c>
      <c r="T2938" s="8">
        <f t="shared" ref="T2938:T3001" si="281">(I2938/86400)+DATE(1970,1,1)</f>
        <v>41925.207638888889</v>
      </c>
    </row>
    <row r="2939" spans="1:20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1.33</v>
      </c>
      <c r="P2939">
        <f t="shared" si="277"/>
        <v>36.36</v>
      </c>
      <c r="Q2939" t="str">
        <f t="shared" si="278"/>
        <v>theater</v>
      </c>
      <c r="R2939" t="str">
        <f t="shared" si="279"/>
        <v>musical</v>
      </c>
      <c r="S2939" s="9">
        <f t="shared" si="280"/>
        <v>41803.457326388889</v>
      </c>
      <c r="T2939" s="8">
        <f t="shared" si="281"/>
        <v>41833.457326388889</v>
      </c>
    </row>
    <row r="2940" spans="1:20" ht="43.2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1.01</v>
      </c>
      <c r="P2940">
        <f t="shared" si="277"/>
        <v>126.72</v>
      </c>
      <c r="Q2940" t="str">
        <f t="shared" si="278"/>
        <v>theater</v>
      </c>
      <c r="R2940" t="str">
        <f t="shared" si="279"/>
        <v>musical</v>
      </c>
      <c r="S2940" s="9">
        <f t="shared" si="280"/>
        <v>42004.703865740739</v>
      </c>
      <c r="T2940" s="8">
        <f t="shared" si="281"/>
        <v>42034.703865740739</v>
      </c>
    </row>
    <row r="2941" spans="1:20" ht="43.2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1.03</v>
      </c>
      <c r="P2941">
        <f t="shared" si="277"/>
        <v>329.2</v>
      </c>
      <c r="Q2941" t="str">
        <f t="shared" si="278"/>
        <v>theater</v>
      </c>
      <c r="R2941" t="str">
        <f t="shared" si="279"/>
        <v>musical</v>
      </c>
      <c r="S2941" s="9">
        <f t="shared" si="280"/>
        <v>41845.809166666666</v>
      </c>
      <c r="T2941" s="8">
        <f t="shared" si="281"/>
        <v>41879.041666666664</v>
      </c>
    </row>
    <row r="2942" spans="1:20" ht="43.2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1.07</v>
      </c>
      <c r="P2942">
        <f t="shared" si="277"/>
        <v>81.239999999999995</v>
      </c>
      <c r="Q2942" t="str">
        <f t="shared" si="278"/>
        <v>theater</v>
      </c>
      <c r="R2942" t="str">
        <f t="shared" si="279"/>
        <v>musical</v>
      </c>
      <c r="S2942" s="9">
        <f t="shared" si="280"/>
        <v>41982.773356481484</v>
      </c>
      <c r="T2942" s="8">
        <f t="shared" si="281"/>
        <v>42022.773356481484</v>
      </c>
    </row>
    <row r="2943" spans="1:20" ht="57.6">
      <c r="A2943">
        <v>1421</v>
      </c>
      <c r="B2943" s="3" t="s">
        <v>1422</v>
      </c>
      <c r="C2943" s="3" t="s">
        <v>5531</v>
      </c>
      <c r="D2943">
        <v>200000</v>
      </c>
      <c r="E2943">
        <v>200</v>
      </c>
      <c r="F2943" t="s">
        <v>8221</v>
      </c>
      <c r="G2943" t="s">
        <v>8235</v>
      </c>
      <c r="H2943" t="s">
        <v>8255</v>
      </c>
      <c r="I2943">
        <v>1423432709</v>
      </c>
      <c r="J2943">
        <v>1420840709</v>
      </c>
      <c r="K2943" t="b">
        <v>0</v>
      </c>
      <c r="L2943">
        <v>2</v>
      </c>
      <c r="M2943" t="b">
        <v>0</v>
      </c>
      <c r="N2943" t="s">
        <v>8287</v>
      </c>
      <c r="O2943" s="6">
        <f t="shared" si="276"/>
        <v>0</v>
      </c>
      <c r="P2943">
        <f t="shared" si="277"/>
        <v>100</v>
      </c>
      <c r="Q2943" t="str">
        <f t="shared" si="278"/>
        <v>publishing</v>
      </c>
      <c r="R2943" t="str">
        <f t="shared" si="279"/>
        <v>translations</v>
      </c>
      <c r="S2943" s="9">
        <f t="shared" si="280"/>
        <v>42013.915613425925</v>
      </c>
      <c r="T2943" s="8">
        <f t="shared" si="281"/>
        <v>42043.915613425925</v>
      </c>
    </row>
    <row r="2944" spans="1:20" ht="43.2">
      <c r="A2944">
        <v>1422</v>
      </c>
      <c r="B2944" s="3" t="s">
        <v>1423</v>
      </c>
      <c r="C2944" s="3" t="s">
        <v>5532</v>
      </c>
      <c r="D2944">
        <v>25000</v>
      </c>
      <c r="E2944">
        <v>26</v>
      </c>
      <c r="F2944" t="s">
        <v>8221</v>
      </c>
      <c r="G2944" t="s">
        <v>8228</v>
      </c>
      <c r="H2944" t="s">
        <v>8250</v>
      </c>
      <c r="I2944">
        <v>1474436704</v>
      </c>
      <c r="J2944">
        <v>1471844704</v>
      </c>
      <c r="K2944" t="b">
        <v>0</v>
      </c>
      <c r="L2944">
        <v>2</v>
      </c>
      <c r="M2944" t="b">
        <v>0</v>
      </c>
      <c r="N2944" t="s">
        <v>8287</v>
      </c>
      <c r="O2944" s="6">
        <f t="shared" si="276"/>
        <v>0</v>
      </c>
      <c r="P2944">
        <f t="shared" si="277"/>
        <v>13</v>
      </c>
      <c r="Q2944" t="str">
        <f t="shared" si="278"/>
        <v>publishing</v>
      </c>
      <c r="R2944" t="str">
        <f t="shared" si="279"/>
        <v>translations</v>
      </c>
      <c r="S2944" s="9">
        <f t="shared" si="280"/>
        <v>42604.239629629628</v>
      </c>
      <c r="T2944" s="8">
        <f t="shared" si="281"/>
        <v>42634.239629629628</v>
      </c>
    </row>
    <row r="2945" spans="1:20" ht="43.2">
      <c r="A2945">
        <v>1423</v>
      </c>
      <c r="B2945" s="3" t="s">
        <v>1424</v>
      </c>
      <c r="C2945" s="3" t="s">
        <v>5533</v>
      </c>
      <c r="D2945">
        <v>30000</v>
      </c>
      <c r="E2945">
        <v>100</v>
      </c>
      <c r="F2945" t="s">
        <v>8221</v>
      </c>
      <c r="G2945" t="s">
        <v>8226</v>
      </c>
      <c r="H2945" t="s">
        <v>8248</v>
      </c>
      <c r="I2945">
        <v>1451637531</v>
      </c>
      <c r="J2945">
        <v>1449045531</v>
      </c>
      <c r="K2945" t="b">
        <v>0</v>
      </c>
      <c r="L2945">
        <v>1</v>
      </c>
      <c r="M2945" t="b">
        <v>0</v>
      </c>
      <c r="N2945" t="s">
        <v>8287</v>
      </c>
      <c r="O2945" s="6">
        <f t="shared" si="276"/>
        <v>0</v>
      </c>
      <c r="P2945">
        <f t="shared" si="277"/>
        <v>100</v>
      </c>
      <c r="Q2945" t="str">
        <f t="shared" si="278"/>
        <v>publishing</v>
      </c>
      <c r="R2945" t="str">
        <f t="shared" si="279"/>
        <v>translations</v>
      </c>
      <c r="S2945" s="9">
        <f t="shared" si="280"/>
        <v>42340.360312500001</v>
      </c>
      <c r="T2945" s="8">
        <f t="shared" si="281"/>
        <v>42370.360312500001</v>
      </c>
    </row>
    <row r="2946" spans="1:20" ht="43.2">
      <c r="A2946">
        <v>1425</v>
      </c>
      <c r="B2946" s="3" t="s">
        <v>1426</v>
      </c>
      <c r="C2946" s="3" t="s">
        <v>5535</v>
      </c>
      <c r="D2946">
        <v>13000</v>
      </c>
      <c r="E2946">
        <v>0</v>
      </c>
      <c r="F2946" t="s">
        <v>8221</v>
      </c>
      <c r="G2946" t="s">
        <v>8224</v>
      </c>
      <c r="H2946" t="s">
        <v>8246</v>
      </c>
      <c r="I2946">
        <v>1430276959</v>
      </c>
      <c r="J2946">
        <v>1427684959</v>
      </c>
      <c r="K2946" t="b">
        <v>0</v>
      </c>
      <c r="L2946">
        <v>0</v>
      </c>
      <c r="M2946" t="b">
        <v>0</v>
      </c>
      <c r="N2946" t="s">
        <v>8287</v>
      </c>
      <c r="O2946" s="6">
        <f t="shared" si="276"/>
        <v>0</v>
      </c>
      <c r="P2946">
        <f t="shared" si="277"/>
        <v>0</v>
      </c>
      <c r="Q2946" t="str">
        <f t="shared" si="278"/>
        <v>publishing</v>
      </c>
      <c r="R2946" t="str">
        <f t="shared" si="279"/>
        <v>translations</v>
      </c>
      <c r="S2946" s="9">
        <f t="shared" si="280"/>
        <v>42093.131469907406</v>
      </c>
      <c r="T2946" s="8">
        <f t="shared" si="281"/>
        <v>42123.131469907406</v>
      </c>
    </row>
    <row r="2947" spans="1:20" ht="43.2">
      <c r="A2947">
        <v>1426</v>
      </c>
      <c r="B2947" s="3" t="s">
        <v>1427</v>
      </c>
      <c r="C2947" s="3" t="s">
        <v>5536</v>
      </c>
      <c r="D2947">
        <v>1000</v>
      </c>
      <c r="E2947">
        <v>0</v>
      </c>
      <c r="F2947" t="s">
        <v>8221</v>
      </c>
      <c r="G2947" t="s">
        <v>8236</v>
      </c>
      <c r="H2947" t="s">
        <v>8249</v>
      </c>
      <c r="I2947">
        <v>1440408120</v>
      </c>
      <c r="J2947">
        <v>1435224120</v>
      </c>
      <c r="K2947" t="b">
        <v>0</v>
      </c>
      <c r="L2947">
        <v>0</v>
      </c>
      <c r="M2947" t="b">
        <v>0</v>
      </c>
      <c r="N2947" t="s">
        <v>8287</v>
      </c>
      <c r="O2947" s="6">
        <f t="shared" si="276"/>
        <v>0</v>
      </c>
      <c r="P2947">
        <f t="shared" si="277"/>
        <v>0</v>
      </c>
      <c r="Q2947" t="str">
        <f t="shared" si="278"/>
        <v>publishing</v>
      </c>
      <c r="R2947" t="str">
        <f t="shared" si="279"/>
        <v>translations</v>
      </c>
      <c r="S2947" s="9">
        <f t="shared" si="280"/>
        <v>42180.390277777777</v>
      </c>
      <c r="T2947" s="8">
        <f t="shared" si="281"/>
        <v>42240.390277777777</v>
      </c>
    </row>
    <row r="2948" spans="1:20" ht="43.2">
      <c r="A2948">
        <v>1429</v>
      </c>
      <c r="B2948" s="3" t="s">
        <v>1430</v>
      </c>
      <c r="C2948" s="3" t="s">
        <v>5539</v>
      </c>
      <c r="D2948">
        <v>10000</v>
      </c>
      <c r="E2948">
        <v>0</v>
      </c>
      <c r="F2948" t="s">
        <v>8221</v>
      </c>
      <c r="G2948" t="s">
        <v>8224</v>
      </c>
      <c r="H2948" t="s">
        <v>8246</v>
      </c>
      <c r="I2948">
        <v>1428629242</v>
      </c>
      <c r="J2948">
        <v>1426037242</v>
      </c>
      <c r="K2948" t="b">
        <v>0</v>
      </c>
      <c r="L2948">
        <v>0</v>
      </c>
      <c r="M2948" t="b">
        <v>0</v>
      </c>
      <c r="N2948" t="s">
        <v>8287</v>
      </c>
      <c r="O2948" s="6">
        <f t="shared" si="276"/>
        <v>0</v>
      </c>
      <c r="P2948">
        <f t="shared" si="277"/>
        <v>0</v>
      </c>
      <c r="Q2948" t="str">
        <f t="shared" si="278"/>
        <v>publishing</v>
      </c>
      <c r="R2948" t="str">
        <f t="shared" si="279"/>
        <v>translations</v>
      </c>
      <c r="S2948" s="9">
        <f t="shared" si="280"/>
        <v>42074.060671296298</v>
      </c>
      <c r="T2948" s="8">
        <f t="shared" si="281"/>
        <v>42104.060671296298</v>
      </c>
    </row>
    <row r="2949" spans="1:20" ht="43.2">
      <c r="A2949">
        <v>1432</v>
      </c>
      <c r="B2949" s="3" t="s">
        <v>1433</v>
      </c>
      <c r="C2949" s="3" t="s">
        <v>5542</v>
      </c>
      <c r="D2949">
        <v>40000</v>
      </c>
      <c r="E2949">
        <v>0</v>
      </c>
      <c r="F2949" t="s">
        <v>8221</v>
      </c>
      <c r="G2949" t="s">
        <v>8224</v>
      </c>
      <c r="H2949" t="s">
        <v>8246</v>
      </c>
      <c r="I2949">
        <v>1437417828</v>
      </c>
      <c r="J2949">
        <v>1434825828</v>
      </c>
      <c r="K2949" t="b">
        <v>0</v>
      </c>
      <c r="L2949">
        <v>0</v>
      </c>
      <c r="M2949" t="b">
        <v>0</v>
      </c>
      <c r="N2949" t="s">
        <v>8287</v>
      </c>
      <c r="O2949" s="6">
        <f t="shared" si="276"/>
        <v>0</v>
      </c>
      <c r="P2949">
        <f t="shared" si="277"/>
        <v>0</v>
      </c>
      <c r="Q2949" t="str">
        <f t="shared" si="278"/>
        <v>publishing</v>
      </c>
      <c r="R2949" t="str">
        <f t="shared" si="279"/>
        <v>translations</v>
      </c>
      <c r="S2949" s="9">
        <f t="shared" si="280"/>
        <v>42175.780416666668</v>
      </c>
      <c r="T2949" s="8">
        <f t="shared" si="281"/>
        <v>42205.780416666668</v>
      </c>
    </row>
    <row r="2950" spans="1:20" ht="43.2">
      <c r="A2950">
        <v>1435</v>
      </c>
      <c r="B2950" s="3" t="s">
        <v>1436</v>
      </c>
      <c r="C2950" s="3" t="s">
        <v>5545</v>
      </c>
      <c r="D2950">
        <v>15000</v>
      </c>
      <c r="E2950">
        <v>15</v>
      </c>
      <c r="F2950" t="s">
        <v>8221</v>
      </c>
      <c r="G2950" t="s">
        <v>8237</v>
      </c>
      <c r="H2950" t="s">
        <v>8249</v>
      </c>
      <c r="I2950">
        <v>1444589020</v>
      </c>
      <c r="J2950">
        <v>1441997020</v>
      </c>
      <c r="K2950" t="b">
        <v>0</v>
      </c>
      <c r="L2950">
        <v>2</v>
      </c>
      <c r="M2950" t="b">
        <v>0</v>
      </c>
      <c r="N2950" t="s">
        <v>8287</v>
      </c>
      <c r="O2950" s="6">
        <f t="shared" si="276"/>
        <v>0</v>
      </c>
      <c r="P2950">
        <f t="shared" si="277"/>
        <v>7.5</v>
      </c>
      <c r="Q2950" t="str">
        <f t="shared" si="278"/>
        <v>publishing</v>
      </c>
      <c r="R2950" t="str">
        <f t="shared" si="279"/>
        <v>translations</v>
      </c>
      <c r="S2950" s="9">
        <f t="shared" si="280"/>
        <v>42258.780324074076</v>
      </c>
      <c r="T2950" s="8">
        <f t="shared" si="281"/>
        <v>42288.780324074076</v>
      </c>
    </row>
    <row r="2951" spans="1:20" ht="43.2">
      <c r="A2951">
        <v>1440</v>
      </c>
      <c r="B2951" s="3" t="s">
        <v>1441</v>
      </c>
      <c r="C2951" s="3" t="s">
        <v>5550</v>
      </c>
      <c r="D2951">
        <v>13000</v>
      </c>
      <c r="E2951">
        <v>1</v>
      </c>
      <c r="F2951" t="s">
        <v>8221</v>
      </c>
      <c r="G2951" t="s">
        <v>8237</v>
      </c>
      <c r="H2951" t="s">
        <v>8249</v>
      </c>
      <c r="I2951">
        <v>1464285463</v>
      </c>
      <c r="J2951">
        <v>1461693463</v>
      </c>
      <c r="K2951" t="b">
        <v>0</v>
      </c>
      <c r="L2951">
        <v>1</v>
      </c>
      <c r="M2951" t="b">
        <v>0</v>
      </c>
      <c r="N2951" t="s">
        <v>8287</v>
      </c>
      <c r="O2951" s="6">
        <f t="shared" si="276"/>
        <v>0</v>
      </c>
      <c r="P2951">
        <f t="shared" si="277"/>
        <v>1</v>
      </c>
      <c r="Q2951" t="str">
        <f t="shared" si="278"/>
        <v>publishing</v>
      </c>
      <c r="R2951" t="str">
        <f t="shared" si="279"/>
        <v>translations</v>
      </c>
      <c r="S2951" s="9">
        <f t="shared" si="280"/>
        <v>42486.748414351852</v>
      </c>
      <c r="T2951" s="8">
        <f t="shared" si="281"/>
        <v>42516.748414351852</v>
      </c>
    </row>
    <row r="2952" spans="1:20" ht="43.2">
      <c r="A2952">
        <v>1442</v>
      </c>
      <c r="B2952" s="3" t="s">
        <v>1443</v>
      </c>
      <c r="C2952" s="3" t="s">
        <v>5552</v>
      </c>
      <c r="D2952">
        <v>1500</v>
      </c>
      <c r="E2952">
        <v>0</v>
      </c>
      <c r="F2952" t="s">
        <v>8221</v>
      </c>
      <c r="G2952" t="s">
        <v>8224</v>
      </c>
      <c r="H2952" t="s">
        <v>8246</v>
      </c>
      <c r="I2952">
        <v>1464190158</v>
      </c>
      <c r="J2952">
        <v>1461598158</v>
      </c>
      <c r="K2952" t="b">
        <v>0</v>
      </c>
      <c r="L2952">
        <v>0</v>
      </c>
      <c r="M2952" t="b">
        <v>0</v>
      </c>
      <c r="N2952" t="s">
        <v>8287</v>
      </c>
      <c r="O2952" s="6">
        <f t="shared" si="276"/>
        <v>0</v>
      </c>
      <c r="P2952">
        <f t="shared" si="277"/>
        <v>0</v>
      </c>
      <c r="Q2952" t="str">
        <f t="shared" si="278"/>
        <v>publishing</v>
      </c>
      <c r="R2952" t="str">
        <f t="shared" si="279"/>
        <v>translations</v>
      </c>
      <c r="S2952" s="9">
        <f t="shared" si="280"/>
        <v>42485.64534722222</v>
      </c>
      <c r="T2952" s="8">
        <f t="shared" si="281"/>
        <v>42515.64534722222</v>
      </c>
    </row>
    <row r="2953" spans="1:20" ht="43.2">
      <c r="A2953">
        <v>1443</v>
      </c>
      <c r="B2953" s="3" t="s">
        <v>1444</v>
      </c>
      <c r="C2953" s="3" t="s">
        <v>5553</v>
      </c>
      <c r="D2953">
        <v>13000</v>
      </c>
      <c r="E2953">
        <v>0</v>
      </c>
      <c r="F2953" t="s">
        <v>8221</v>
      </c>
      <c r="G2953" t="s">
        <v>8230</v>
      </c>
      <c r="H2953" t="s">
        <v>8249</v>
      </c>
      <c r="I2953">
        <v>1483395209</v>
      </c>
      <c r="J2953">
        <v>1480803209</v>
      </c>
      <c r="K2953" t="b">
        <v>0</v>
      </c>
      <c r="L2953">
        <v>0</v>
      </c>
      <c r="M2953" t="b">
        <v>0</v>
      </c>
      <c r="N2953" t="s">
        <v>8287</v>
      </c>
      <c r="O2953" s="6">
        <f t="shared" si="276"/>
        <v>0</v>
      </c>
      <c r="P2953">
        <f t="shared" si="277"/>
        <v>0</v>
      </c>
      <c r="Q2953" t="str">
        <f t="shared" si="278"/>
        <v>publishing</v>
      </c>
      <c r="R2953" t="str">
        <f t="shared" si="279"/>
        <v>translations</v>
      </c>
      <c r="S2953" s="9">
        <f t="shared" si="280"/>
        <v>42707.926030092596</v>
      </c>
      <c r="T2953" s="8">
        <f t="shared" si="281"/>
        <v>42737.926030092596</v>
      </c>
    </row>
    <row r="2954" spans="1:20" ht="43.2">
      <c r="A2954">
        <v>1444</v>
      </c>
      <c r="B2954" s="3" t="s">
        <v>1445</v>
      </c>
      <c r="C2954" s="3" t="s">
        <v>5554</v>
      </c>
      <c r="D2954">
        <v>4950</v>
      </c>
      <c r="E2954">
        <v>0</v>
      </c>
      <c r="F2954" t="s">
        <v>8221</v>
      </c>
      <c r="G2954" t="s">
        <v>8236</v>
      </c>
      <c r="H2954" t="s">
        <v>8249</v>
      </c>
      <c r="I2954">
        <v>1442091462</v>
      </c>
      <c r="J2954">
        <v>1436907462</v>
      </c>
      <c r="K2954" t="b">
        <v>0</v>
      </c>
      <c r="L2954">
        <v>0</v>
      </c>
      <c r="M2954" t="b">
        <v>0</v>
      </c>
      <c r="N2954" t="s">
        <v>8287</v>
      </c>
      <c r="O2954" s="6">
        <f t="shared" si="276"/>
        <v>0</v>
      </c>
      <c r="P2954">
        <f t="shared" si="277"/>
        <v>0</v>
      </c>
      <c r="Q2954" t="str">
        <f t="shared" si="278"/>
        <v>publishing</v>
      </c>
      <c r="R2954" t="str">
        <f t="shared" si="279"/>
        <v>translations</v>
      </c>
      <c r="S2954" s="9">
        <f t="shared" si="280"/>
        <v>42199.873402777783</v>
      </c>
      <c r="T2954" s="8">
        <f t="shared" si="281"/>
        <v>42259.873402777783</v>
      </c>
    </row>
    <row r="2955" spans="1:20" ht="43.2">
      <c r="A2955">
        <v>1445</v>
      </c>
      <c r="B2955" s="3" t="s">
        <v>1446</v>
      </c>
      <c r="C2955" s="3" t="s">
        <v>5555</v>
      </c>
      <c r="D2955">
        <v>130000</v>
      </c>
      <c r="E2955">
        <v>0</v>
      </c>
      <c r="F2955" t="s">
        <v>8221</v>
      </c>
      <c r="G2955" t="s">
        <v>8236</v>
      </c>
      <c r="H2955" t="s">
        <v>8249</v>
      </c>
      <c r="I2955">
        <v>1434286855</v>
      </c>
      <c r="J2955">
        <v>1431694855</v>
      </c>
      <c r="K2955" t="b">
        <v>0</v>
      </c>
      <c r="L2955">
        <v>0</v>
      </c>
      <c r="M2955" t="b">
        <v>0</v>
      </c>
      <c r="N2955" t="s">
        <v>8287</v>
      </c>
      <c r="O2955" s="6">
        <f t="shared" si="276"/>
        <v>0</v>
      </c>
      <c r="P2955">
        <f t="shared" si="277"/>
        <v>0</v>
      </c>
      <c r="Q2955" t="str">
        <f t="shared" si="278"/>
        <v>publishing</v>
      </c>
      <c r="R2955" t="str">
        <f t="shared" si="279"/>
        <v>translations</v>
      </c>
      <c r="S2955" s="9">
        <f t="shared" si="280"/>
        <v>42139.542303240742</v>
      </c>
      <c r="T2955" s="8">
        <f t="shared" si="281"/>
        <v>42169.542303240742</v>
      </c>
    </row>
    <row r="2956" spans="1:20" ht="43.2">
      <c r="A2956">
        <v>1446</v>
      </c>
      <c r="B2956" s="3" t="s">
        <v>1447</v>
      </c>
      <c r="C2956" s="3" t="s">
        <v>5556</v>
      </c>
      <c r="D2956">
        <v>900</v>
      </c>
      <c r="E2956">
        <v>0</v>
      </c>
      <c r="F2956" t="s">
        <v>8221</v>
      </c>
      <c r="G2956" t="s">
        <v>8237</v>
      </c>
      <c r="H2956" t="s">
        <v>8249</v>
      </c>
      <c r="I2956">
        <v>1461235478</v>
      </c>
      <c r="J2956">
        <v>1459507478</v>
      </c>
      <c r="K2956" t="b">
        <v>0</v>
      </c>
      <c r="L2956">
        <v>0</v>
      </c>
      <c r="M2956" t="b">
        <v>0</v>
      </c>
      <c r="N2956" t="s">
        <v>8287</v>
      </c>
      <c r="O2956" s="6">
        <f t="shared" si="276"/>
        <v>0</v>
      </c>
      <c r="P2956">
        <f t="shared" si="277"/>
        <v>0</v>
      </c>
      <c r="Q2956" t="str">
        <f t="shared" si="278"/>
        <v>publishing</v>
      </c>
      <c r="R2956" t="str">
        <f t="shared" si="279"/>
        <v>translations</v>
      </c>
      <c r="S2956" s="9">
        <f t="shared" si="280"/>
        <v>42461.447662037041</v>
      </c>
      <c r="T2956" s="8">
        <f t="shared" si="281"/>
        <v>42481.447662037041</v>
      </c>
    </row>
    <row r="2957" spans="1:20" ht="28.8">
      <c r="A2957">
        <v>1447</v>
      </c>
      <c r="B2957" s="3" t="s">
        <v>1448</v>
      </c>
      <c r="C2957" s="3" t="s">
        <v>5557</v>
      </c>
      <c r="D2957">
        <v>500000</v>
      </c>
      <c r="E2957">
        <v>75</v>
      </c>
      <c r="F2957" t="s">
        <v>8221</v>
      </c>
      <c r="G2957" t="s">
        <v>8224</v>
      </c>
      <c r="H2957" t="s">
        <v>8246</v>
      </c>
      <c r="I2957">
        <v>1467999134</v>
      </c>
      <c r="J2957">
        <v>1465407134</v>
      </c>
      <c r="K2957" t="b">
        <v>0</v>
      </c>
      <c r="L2957">
        <v>3</v>
      </c>
      <c r="M2957" t="b">
        <v>0</v>
      </c>
      <c r="N2957" t="s">
        <v>8287</v>
      </c>
      <c r="O2957" s="6">
        <f t="shared" si="276"/>
        <v>0</v>
      </c>
      <c r="P2957">
        <f t="shared" si="277"/>
        <v>25</v>
      </c>
      <c r="Q2957" t="str">
        <f t="shared" si="278"/>
        <v>publishing</v>
      </c>
      <c r="R2957" t="str">
        <f t="shared" si="279"/>
        <v>translations</v>
      </c>
      <c r="S2957" s="9">
        <f t="shared" si="280"/>
        <v>42529.730717592596</v>
      </c>
      <c r="T2957" s="8">
        <f t="shared" si="281"/>
        <v>42559.730717592596</v>
      </c>
    </row>
    <row r="2958" spans="1:20" ht="57.6">
      <c r="A2958">
        <v>1448</v>
      </c>
      <c r="B2958" s="3" t="s">
        <v>1449</v>
      </c>
      <c r="C2958" s="3" t="s">
        <v>5558</v>
      </c>
      <c r="D2958">
        <v>200000</v>
      </c>
      <c r="E2958">
        <v>0</v>
      </c>
      <c r="F2958" t="s">
        <v>8221</v>
      </c>
      <c r="G2958" t="s">
        <v>8226</v>
      </c>
      <c r="H2958" t="s">
        <v>8248</v>
      </c>
      <c r="I2958">
        <v>1432272300</v>
      </c>
      <c r="J2958">
        <v>1429655318</v>
      </c>
      <c r="K2958" t="b">
        <v>0</v>
      </c>
      <c r="L2958">
        <v>0</v>
      </c>
      <c r="M2958" t="b">
        <v>0</v>
      </c>
      <c r="N2958" t="s">
        <v>8287</v>
      </c>
      <c r="O2958" s="6">
        <f t="shared" si="276"/>
        <v>0</v>
      </c>
      <c r="P2958">
        <f t="shared" si="277"/>
        <v>0</v>
      </c>
      <c r="Q2958" t="str">
        <f t="shared" si="278"/>
        <v>publishing</v>
      </c>
      <c r="R2958" t="str">
        <f t="shared" si="279"/>
        <v>translations</v>
      </c>
      <c r="S2958" s="9">
        <f t="shared" si="280"/>
        <v>42115.936550925922</v>
      </c>
      <c r="T2958" s="8">
        <f t="shared" si="281"/>
        <v>42146.225694444445</v>
      </c>
    </row>
    <row r="2959" spans="1:20" ht="43.2">
      <c r="A2959">
        <v>1449</v>
      </c>
      <c r="B2959" s="3" t="s">
        <v>1450</v>
      </c>
      <c r="C2959" s="3" t="s">
        <v>5559</v>
      </c>
      <c r="D2959">
        <v>8888</v>
      </c>
      <c r="E2959">
        <v>0</v>
      </c>
      <c r="F2959" t="s">
        <v>8221</v>
      </c>
      <c r="G2959" t="s">
        <v>8224</v>
      </c>
      <c r="H2959" t="s">
        <v>8246</v>
      </c>
      <c r="I2959">
        <v>1431286105</v>
      </c>
      <c r="J2959">
        <v>1427138905</v>
      </c>
      <c r="K2959" t="b">
        <v>0</v>
      </c>
      <c r="L2959">
        <v>0</v>
      </c>
      <c r="M2959" t="b">
        <v>0</v>
      </c>
      <c r="N2959" t="s">
        <v>8287</v>
      </c>
      <c r="O2959" s="6">
        <f t="shared" si="276"/>
        <v>0</v>
      </c>
      <c r="P2959">
        <f t="shared" si="277"/>
        <v>0</v>
      </c>
      <c r="Q2959" t="str">
        <f t="shared" si="278"/>
        <v>publishing</v>
      </c>
      <c r="R2959" t="str">
        <f t="shared" si="279"/>
        <v>translations</v>
      </c>
      <c r="S2959" s="9">
        <f t="shared" si="280"/>
        <v>42086.811400462961</v>
      </c>
      <c r="T2959" s="8">
        <f t="shared" si="281"/>
        <v>42134.811400462961</v>
      </c>
    </row>
    <row r="2960" spans="1:20" ht="57.6">
      <c r="A2960">
        <v>1450</v>
      </c>
      <c r="B2960" s="3" t="s">
        <v>1451</v>
      </c>
      <c r="C2960" s="3" t="s">
        <v>5560</v>
      </c>
      <c r="D2960">
        <v>100000</v>
      </c>
      <c r="E2960">
        <v>1</v>
      </c>
      <c r="F2960" t="s">
        <v>8221</v>
      </c>
      <c r="G2960" t="s">
        <v>8224</v>
      </c>
      <c r="H2960" t="s">
        <v>8246</v>
      </c>
      <c r="I2960">
        <v>1455941197</v>
      </c>
      <c r="J2960">
        <v>1453349197</v>
      </c>
      <c r="K2960" t="b">
        <v>0</v>
      </c>
      <c r="L2960">
        <v>1</v>
      </c>
      <c r="M2960" t="b">
        <v>0</v>
      </c>
      <c r="N2960" t="s">
        <v>8287</v>
      </c>
      <c r="O2960" s="6">
        <f t="shared" si="276"/>
        <v>0</v>
      </c>
      <c r="P2960">
        <f t="shared" si="277"/>
        <v>1</v>
      </c>
      <c r="Q2960" t="str">
        <f t="shared" si="278"/>
        <v>publishing</v>
      </c>
      <c r="R2960" t="str">
        <f t="shared" si="279"/>
        <v>translations</v>
      </c>
      <c r="S2960" s="9">
        <f t="shared" si="280"/>
        <v>42390.171261574069</v>
      </c>
      <c r="T2960" s="8">
        <f t="shared" si="281"/>
        <v>42420.171261574069</v>
      </c>
    </row>
    <row r="2961" spans="1:20" ht="43.2">
      <c r="A2961">
        <v>1451</v>
      </c>
      <c r="B2961" s="3" t="s">
        <v>1452</v>
      </c>
      <c r="C2961" s="3" t="s">
        <v>5561</v>
      </c>
      <c r="D2961">
        <v>18950</v>
      </c>
      <c r="E2961">
        <v>2</v>
      </c>
      <c r="F2961" t="s">
        <v>8220</v>
      </c>
      <c r="G2961" t="s">
        <v>8224</v>
      </c>
      <c r="H2961" t="s">
        <v>8246</v>
      </c>
      <c r="I2961">
        <v>1416355259</v>
      </c>
      <c r="J2961">
        <v>1413759659</v>
      </c>
      <c r="K2961" t="b">
        <v>0</v>
      </c>
      <c r="L2961">
        <v>2</v>
      </c>
      <c r="M2961" t="b">
        <v>0</v>
      </c>
      <c r="N2961" t="s">
        <v>8287</v>
      </c>
      <c r="O2961" s="6">
        <f t="shared" si="276"/>
        <v>0</v>
      </c>
      <c r="P2961">
        <f t="shared" si="277"/>
        <v>1</v>
      </c>
      <c r="Q2961" t="str">
        <f t="shared" si="278"/>
        <v>publishing</v>
      </c>
      <c r="R2961" t="str">
        <f t="shared" si="279"/>
        <v>translations</v>
      </c>
      <c r="S2961" s="9">
        <f t="shared" si="280"/>
        <v>41931.959016203706</v>
      </c>
      <c r="T2961" s="8">
        <f t="shared" si="281"/>
        <v>41962.00068287037</v>
      </c>
    </row>
    <row r="2962" spans="1:20" ht="28.8">
      <c r="A2962">
        <v>1452</v>
      </c>
      <c r="B2962" s="3" t="s">
        <v>1453</v>
      </c>
      <c r="C2962" s="3" t="s">
        <v>5562</v>
      </c>
      <c r="D2962">
        <v>14000</v>
      </c>
      <c r="E2962">
        <v>0</v>
      </c>
      <c r="F2962" t="s">
        <v>8220</v>
      </c>
      <c r="G2962" t="s">
        <v>8224</v>
      </c>
      <c r="H2962" t="s">
        <v>8246</v>
      </c>
      <c r="I2962">
        <v>1406566363</v>
      </c>
      <c r="J2962">
        <v>1403974363</v>
      </c>
      <c r="K2962" t="b">
        <v>0</v>
      </c>
      <c r="L2962">
        <v>0</v>
      </c>
      <c r="M2962" t="b">
        <v>0</v>
      </c>
      <c r="N2962" t="s">
        <v>8287</v>
      </c>
      <c r="O2962" s="6">
        <f t="shared" si="276"/>
        <v>0</v>
      </c>
      <c r="P2962">
        <f t="shared" si="277"/>
        <v>0</v>
      </c>
      <c r="Q2962" t="str">
        <f t="shared" si="278"/>
        <v>publishing</v>
      </c>
      <c r="R2962" t="str">
        <f t="shared" si="279"/>
        <v>translations</v>
      </c>
      <c r="S2962" s="9">
        <f t="shared" si="280"/>
        <v>41818.703275462962</v>
      </c>
      <c r="T2962" s="8">
        <f t="shared" si="281"/>
        <v>41848.703275462962</v>
      </c>
    </row>
    <row r="2963" spans="1:20" ht="43.2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1.1000000000000001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8">
        <f t="shared" si="281"/>
        <v>42089.166666666672</v>
      </c>
    </row>
    <row r="2964" spans="1:20" ht="43.2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8">
        <f t="shared" si="281"/>
        <v>42064.290972222225</v>
      </c>
    </row>
    <row r="2965" spans="1:20" ht="57.6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8">
        <f t="shared" si="281"/>
        <v>42187.470185185186</v>
      </c>
    </row>
    <row r="2966" spans="1:20" ht="43.2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8">
        <f t="shared" si="281"/>
        <v>41857.897222222222</v>
      </c>
    </row>
    <row r="2967" spans="1:20" ht="57.6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8">
        <f t="shared" si="281"/>
        <v>42192.729548611111</v>
      </c>
    </row>
    <row r="2968" spans="1:20" ht="43.2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1.1399999999999999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8">
        <f t="shared" si="281"/>
        <v>42263.738564814819</v>
      </c>
    </row>
    <row r="2969" spans="1:20" ht="43.2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1.1399999999999999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8">
        <f t="shared" si="281"/>
        <v>42072.156157407408</v>
      </c>
    </row>
    <row r="2970" spans="1:20" ht="28.8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8">
        <f t="shared" si="281"/>
        <v>42599.165972222225</v>
      </c>
    </row>
    <row r="2971" spans="1:20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8">
        <f t="shared" si="281"/>
        <v>42127.952083333337</v>
      </c>
    </row>
    <row r="2972" spans="1:20" ht="43.2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8">
        <f t="shared" si="281"/>
        <v>41838.669571759259</v>
      </c>
    </row>
    <row r="2973" spans="1:20" ht="43.2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8">
        <f t="shared" si="281"/>
        <v>41882.658310185187</v>
      </c>
    </row>
    <row r="2974" spans="1:20" ht="28.8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8">
        <f t="shared" si="281"/>
        <v>42709.041666666672</v>
      </c>
    </row>
    <row r="2975" spans="1:20" ht="43.2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8">
        <f t="shared" si="281"/>
        <v>42370.166666666672</v>
      </c>
    </row>
    <row r="2976" spans="1:20" ht="57.6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8">
        <f t="shared" si="281"/>
        <v>41908.065972222219</v>
      </c>
    </row>
    <row r="2977" spans="1:20" ht="43.2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8">
        <f t="shared" si="281"/>
        <v>41970.125</v>
      </c>
    </row>
    <row r="2978" spans="1:20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8">
        <f t="shared" si="281"/>
        <v>42442.5</v>
      </c>
    </row>
    <row r="2979" spans="1:20" ht="57.6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1.1399999999999999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8">
        <f t="shared" si="281"/>
        <v>42086.093055555553</v>
      </c>
    </row>
    <row r="2980" spans="1:20" ht="57.6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8">
        <f t="shared" si="281"/>
        <v>41932.249305555553</v>
      </c>
    </row>
    <row r="2981" spans="1:20" ht="43.2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8">
        <f t="shared" si="281"/>
        <v>42010.25</v>
      </c>
    </row>
    <row r="2982" spans="1:20" ht="43.2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1.0900000000000001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8">
        <f t="shared" si="281"/>
        <v>42240.083333333328</v>
      </c>
    </row>
    <row r="2983" spans="1:20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8">
        <f t="shared" si="281"/>
        <v>42270.559675925921</v>
      </c>
    </row>
    <row r="2984" spans="1:20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8">
        <f t="shared" si="281"/>
        <v>42411.686840277776</v>
      </c>
    </row>
    <row r="2985" spans="1:20" ht="43.2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8">
        <f t="shared" si="281"/>
        <v>41954.674027777779</v>
      </c>
    </row>
    <row r="2986" spans="1:20" ht="57.6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8">
        <f t="shared" si="281"/>
        <v>42606.278715277775</v>
      </c>
    </row>
    <row r="2987" spans="1:20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8">
        <f t="shared" si="281"/>
        <v>42674.166666666672</v>
      </c>
    </row>
    <row r="2988" spans="1:20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8">
        <f t="shared" si="281"/>
        <v>42491.458402777775</v>
      </c>
    </row>
    <row r="2989" spans="1:20" ht="57.6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1.1000000000000001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8">
        <f t="shared" si="281"/>
        <v>42656</v>
      </c>
    </row>
    <row r="2990" spans="1:20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8">
        <f t="shared" si="281"/>
        <v>42541.36204861111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8">
        <f t="shared" si="281"/>
        <v>42359.207638888889</v>
      </c>
    </row>
    <row r="2992" spans="1:20" ht="43.2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8">
        <f t="shared" si="281"/>
        <v>42376.57430555555</v>
      </c>
    </row>
    <row r="2993" spans="1:20" ht="43.2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8">
        <f t="shared" si="281"/>
        <v>42762.837152777778</v>
      </c>
    </row>
    <row r="2994" spans="1:20" ht="43.2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8">
        <f t="shared" si="281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8">
        <f t="shared" si="281"/>
        <v>42420.838738425926</v>
      </c>
    </row>
    <row r="2996" spans="1:20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8">
        <f t="shared" si="281"/>
        <v>41915.478842592594</v>
      </c>
    </row>
    <row r="2997" spans="1:20" ht="43.2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8">
        <f t="shared" si="281"/>
        <v>42754.665173611109</v>
      </c>
    </row>
    <row r="2998" spans="1:20" ht="28.8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8">
        <f t="shared" si="281"/>
        <v>42150.912499999999</v>
      </c>
    </row>
    <row r="2999" spans="1:20" ht="43.2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8">
        <f t="shared" si="281"/>
        <v>42793.207638888889</v>
      </c>
    </row>
    <row r="3000" spans="1:20" ht="43.2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8">
        <f t="shared" si="281"/>
        <v>41806.184027777781</v>
      </c>
    </row>
    <row r="3001" spans="1:20" ht="43.2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8">
        <f t="shared" si="281"/>
        <v>42795.083333333328</v>
      </c>
    </row>
    <row r="3002" spans="1:20" ht="43.2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ref="O3002:O3065" si="282">ROUND((E3002/D3002),2)</f>
        <v>1</v>
      </c>
      <c r="P3002">
        <f t="shared" ref="P3002:P3065" si="283">IF(L3002&gt;0,ROUND(E3002/L3002,2),0)</f>
        <v>62.5</v>
      </c>
      <c r="Q3002" t="str">
        <f t="shared" ref="Q3002:Q3065" si="284">LEFT(N3002, SEARCH("/",N3002,1)-1)</f>
        <v>theater</v>
      </c>
      <c r="R3002" t="str">
        <f t="shared" ref="R3002:R3065" si="285">RIGHT(N3002,LEN(N3002)-SEARCH("/",N3002,1))</f>
        <v>spaces</v>
      </c>
      <c r="S3002" s="9">
        <f t="shared" ref="S3002:S3065" si="286">(J3002/86400)+DATE(1970,1,1)</f>
        <v>42752.827199074076</v>
      </c>
      <c r="T3002" s="8">
        <f t="shared" ref="T3002:T3065" si="287">(I3002/86400)+DATE(1970,1,1)</f>
        <v>42766.75</v>
      </c>
    </row>
    <row r="3003" spans="1:20" ht="43.2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3.19</v>
      </c>
      <c r="P3003">
        <f t="shared" si="283"/>
        <v>131.38</v>
      </c>
      <c r="Q3003" t="str">
        <f t="shared" si="284"/>
        <v>theater</v>
      </c>
      <c r="R3003" t="str">
        <f t="shared" si="285"/>
        <v>spaces</v>
      </c>
      <c r="S3003" s="9">
        <f t="shared" si="286"/>
        <v>42534.895625000005</v>
      </c>
      <c r="T3003" s="8">
        <f t="shared" si="287"/>
        <v>42564.895625000005</v>
      </c>
    </row>
    <row r="3004" spans="1:20" ht="28.8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1.0900000000000001</v>
      </c>
      <c r="P3004">
        <f t="shared" si="283"/>
        <v>73.03</v>
      </c>
      <c r="Q3004" t="str">
        <f t="shared" si="284"/>
        <v>theater</v>
      </c>
      <c r="R3004" t="str">
        <f t="shared" si="285"/>
        <v>spaces</v>
      </c>
      <c r="S3004" s="9">
        <f t="shared" si="286"/>
        <v>41239.83625</v>
      </c>
      <c r="T3004" s="8">
        <f t="shared" si="287"/>
        <v>41269.83625</v>
      </c>
    </row>
    <row r="3005" spans="1:20" ht="43.2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1.01</v>
      </c>
      <c r="P3005">
        <f t="shared" si="283"/>
        <v>178.53</v>
      </c>
      <c r="Q3005" t="str">
        <f t="shared" si="284"/>
        <v>theater</v>
      </c>
      <c r="R3005" t="str">
        <f t="shared" si="285"/>
        <v>spaces</v>
      </c>
      <c r="S3005" s="9">
        <f t="shared" si="286"/>
        <v>42398.849259259259</v>
      </c>
      <c r="T3005" s="8">
        <f t="shared" si="287"/>
        <v>42430.249305555553</v>
      </c>
    </row>
    <row r="3006" spans="1:20" ht="57.6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1.1299999999999999</v>
      </c>
      <c r="P3006">
        <f t="shared" si="283"/>
        <v>162.91</v>
      </c>
      <c r="Q3006" t="str">
        <f t="shared" si="284"/>
        <v>theater</v>
      </c>
      <c r="R3006" t="str">
        <f t="shared" si="285"/>
        <v>spaces</v>
      </c>
      <c r="S3006" s="9">
        <f t="shared" si="286"/>
        <v>41928.881064814814</v>
      </c>
      <c r="T3006" s="8">
        <f t="shared" si="287"/>
        <v>41958.922731481478</v>
      </c>
    </row>
    <row r="3007" spans="1:20" ht="43.2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1.2</v>
      </c>
      <c r="P3007">
        <f t="shared" si="283"/>
        <v>108.24</v>
      </c>
      <c r="Q3007" t="str">
        <f t="shared" si="284"/>
        <v>theater</v>
      </c>
      <c r="R3007" t="str">
        <f t="shared" si="285"/>
        <v>spaces</v>
      </c>
      <c r="S3007" s="9">
        <f t="shared" si="286"/>
        <v>41888.674826388888</v>
      </c>
      <c r="T3007" s="8">
        <f t="shared" si="287"/>
        <v>41918.674826388888</v>
      </c>
    </row>
    <row r="3008" spans="1:20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1.08</v>
      </c>
      <c r="P3008">
        <f t="shared" si="283"/>
        <v>88.87</v>
      </c>
      <c r="Q3008" t="str">
        <f t="shared" si="284"/>
        <v>theater</v>
      </c>
      <c r="R3008" t="str">
        <f t="shared" si="285"/>
        <v>spaces</v>
      </c>
      <c r="S3008" s="9">
        <f t="shared" si="286"/>
        <v>41957.756840277776</v>
      </c>
      <c r="T3008" s="8">
        <f t="shared" si="287"/>
        <v>41987.756840277776</v>
      </c>
    </row>
    <row r="3009" spans="1:20" ht="28.8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1.8</v>
      </c>
      <c r="P3009">
        <f t="shared" si="283"/>
        <v>54</v>
      </c>
      <c r="Q3009" t="str">
        <f t="shared" si="284"/>
        <v>theater</v>
      </c>
      <c r="R3009" t="str">
        <f t="shared" si="285"/>
        <v>spaces</v>
      </c>
      <c r="S3009" s="9">
        <f t="shared" si="286"/>
        <v>42098.216238425928</v>
      </c>
      <c r="T3009" s="8">
        <f t="shared" si="287"/>
        <v>42119.216238425928</v>
      </c>
    </row>
    <row r="3010" spans="1:20" ht="43.2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1.01</v>
      </c>
      <c r="P3010">
        <f t="shared" si="283"/>
        <v>116.73</v>
      </c>
      <c r="Q3010" t="str">
        <f t="shared" si="284"/>
        <v>theater</v>
      </c>
      <c r="R3010" t="str">
        <f t="shared" si="285"/>
        <v>spaces</v>
      </c>
      <c r="S3010" s="9">
        <f t="shared" si="286"/>
        <v>42360.212025462963</v>
      </c>
      <c r="T3010" s="8">
        <f t="shared" si="287"/>
        <v>42390.212025462963</v>
      </c>
    </row>
    <row r="3011" spans="1:20" ht="43.2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1.2</v>
      </c>
      <c r="P3011">
        <f t="shared" si="283"/>
        <v>233.9</v>
      </c>
      <c r="Q3011" t="str">
        <f t="shared" si="284"/>
        <v>theater</v>
      </c>
      <c r="R3011" t="str">
        <f t="shared" si="285"/>
        <v>spaces</v>
      </c>
      <c r="S3011" s="9">
        <f t="shared" si="286"/>
        <v>41939.569907407407</v>
      </c>
      <c r="T3011" s="8">
        <f t="shared" si="287"/>
        <v>41969.611574074079</v>
      </c>
    </row>
    <row r="3012" spans="1:20" ht="43.2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8">
        <f t="shared" si="287"/>
        <v>42056.832395833335</v>
      </c>
    </row>
    <row r="3013" spans="1:20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8">
        <f t="shared" si="287"/>
        <v>42361.957638888889</v>
      </c>
    </row>
    <row r="3014" spans="1:20" ht="43.2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8">
        <f t="shared" si="287"/>
        <v>42045.702893518523</v>
      </c>
    </row>
    <row r="3015" spans="1:20" ht="43.2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8">
        <f t="shared" si="287"/>
        <v>42176.836215277777</v>
      </c>
    </row>
    <row r="3016" spans="1:20" ht="43.2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1.1299999999999999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8">
        <f t="shared" si="287"/>
        <v>41948.208333333336</v>
      </c>
    </row>
    <row r="3017" spans="1:20" ht="43.2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8">
        <f t="shared" si="287"/>
        <v>41801.166666666664</v>
      </c>
    </row>
    <row r="3018" spans="1:20" ht="57.6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8">
        <f t="shared" si="287"/>
        <v>41838.548055555555</v>
      </c>
    </row>
    <row r="3019" spans="1:20" ht="43.2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8">
        <f t="shared" si="287"/>
        <v>41871.850034722222</v>
      </c>
    </row>
    <row r="3020" spans="1:20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8">
        <f t="shared" si="287"/>
        <v>42205.916666666672</v>
      </c>
    </row>
    <row r="3021" spans="1:20" ht="43.2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8">
        <f t="shared" si="287"/>
        <v>41786.125</v>
      </c>
    </row>
    <row r="3022" spans="1:20" ht="43.2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8">
        <f t="shared" si="287"/>
        <v>42230.846446759257</v>
      </c>
    </row>
    <row r="3023" spans="1:20" ht="43.2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1.1599999999999999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8">
        <f t="shared" si="287"/>
        <v>42696.249305555553</v>
      </c>
    </row>
    <row r="3024" spans="1:20" ht="43.2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8">
        <f t="shared" si="287"/>
        <v>42609.95380787037</v>
      </c>
    </row>
    <row r="3025" spans="1:20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8">
        <f t="shared" si="287"/>
        <v>42166.675763888888</v>
      </c>
    </row>
    <row r="3026" spans="1:20" ht="43.2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8">
        <f t="shared" si="287"/>
        <v>41188.993923611109</v>
      </c>
    </row>
    <row r="3027" spans="1:20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8">
        <f t="shared" si="287"/>
        <v>41789.666666666664</v>
      </c>
    </row>
    <row r="3028" spans="1:20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8">
        <f t="shared" si="287"/>
        <v>42797.459398148145</v>
      </c>
    </row>
    <row r="3029" spans="1:20" ht="43.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8">
        <f t="shared" si="287"/>
        <v>42083.662627314814</v>
      </c>
    </row>
    <row r="3030" spans="1:20" ht="28.8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8">
        <f t="shared" si="287"/>
        <v>42597.264178240745</v>
      </c>
    </row>
    <row r="3031" spans="1:20" ht="43.2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1.1000000000000001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8">
        <f t="shared" si="287"/>
        <v>41961.190972222219</v>
      </c>
    </row>
    <row r="3032" spans="1:20" ht="43.2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8">
        <f t="shared" si="287"/>
        <v>42263.747349537036</v>
      </c>
    </row>
    <row r="3033" spans="1:20" ht="72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8">
        <f t="shared" si="287"/>
        <v>42657.882488425923</v>
      </c>
    </row>
    <row r="3034" spans="1:20" ht="43.2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8">
        <f t="shared" si="287"/>
        <v>42258.044664351852</v>
      </c>
    </row>
    <row r="3035" spans="1:20" ht="43.2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8">
        <f t="shared" si="287"/>
        <v>42600.110243055555</v>
      </c>
    </row>
    <row r="3036" spans="1:20" ht="72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1.1299999999999999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8">
        <f t="shared" si="287"/>
        <v>42675.165972222225</v>
      </c>
    </row>
    <row r="3037" spans="1:20" ht="28.8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1.0900000000000001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8">
        <f t="shared" si="287"/>
        <v>41398.560289351852</v>
      </c>
    </row>
    <row r="3038" spans="1:20" ht="43.2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8">
        <f t="shared" si="287"/>
        <v>41502.499305555553</v>
      </c>
    </row>
    <row r="3039" spans="1:20" ht="57.6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8">
        <f t="shared" si="287"/>
        <v>40453.207638888889</v>
      </c>
    </row>
    <row r="3040" spans="1:20" ht="43.2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8">
        <f t="shared" si="287"/>
        <v>42433.252280092594</v>
      </c>
    </row>
    <row r="3041" spans="1:20" ht="43.2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1.0900000000000001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8">
        <f t="shared" si="287"/>
        <v>41637.332638888889</v>
      </c>
    </row>
    <row r="3042" spans="1:20" ht="43.2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8">
        <f t="shared" si="287"/>
        <v>42181.958333333328</v>
      </c>
    </row>
    <row r="3043" spans="1:20" ht="28.8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1.1000000000000001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8">
        <f t="shared" si="287"/>
        <v>42389.868611111116</v>
      </c>
    </row>
    <row r="3044" spans="1:20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8">
        <f t="shared" si="287"/>
        <v>42283.688043981485</v>
      </c>
    </row>
    <row r="3045" spans="1:20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1.1000000000000001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8">
        <f t="shared" si="287"/>
        <v>42110.118055555555</v>
      </c>
    </row>
    <row r="3046" spans="1:20" ht="43.2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1.0900000000000001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8">
        <f t="shared" si="287"/>
        <v>42402.7268287037</v>
      </c>
    </row>
    <row r="3047" spans="1:20" ht="43.2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8">
        <f t="shared" si="287"/>
        <v>41873.155729166669</v>
      </c>
    </row>
    <row r="3048" spans="1:20" ht="57.6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8">
        <f t="shared" si="287"/>
        <v>41892.202777777777</v>
      </c>
    </row>
    <row r="3049" spans="1:20" ht="43.2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8">
        <f t="shared" si="287"/>
        <v>42487.552777777775</v>
      </c>
    </row>
    <row r="3050" spans="1:20" ht="43.2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8">
        <f t="shared" si="287"/>
        <v>42004.890277777777</v>
      </c>
    </row>
    <row r="3051" spans="1:20" ht="57.6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8">
        <f t="shared" si="287"/>
        <v>42169.014525462961</v>
      </c>
    </row>
    <row r="3052" spans="1:20" ht="28.8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8">
        <f t="shared" si="287"/>
        <v>42495.16851851852</v>
      </c>
    </row>
    <row r="3053" spans="1:20" ht="43.2">
      <c r="A3053">
        <v>1453</v>
      </c>
      <c r="B3053" s="3" t="s">
        <v>1454</v>
      </c>
      <c r="C3053" s="3" t="s">
        <v>5563</v>
      </c>
      <c r="D3053">
        <v>25000</v>
      </c>
      <c r="E3053">
        <v>0</v>
      </c>
      <c r="F3053" t="s">
        <v>8220</v>
      </c>
      <c r="G3053" t="s">
        <v>8230</v>
      </c>
      <c r="H3053" t="s">
        <v>8249</v>
      </c>
      <c r="I3053">
        <v>1492270947</v>
      </c>
      <c r="J3053">
        <v>1488386547</v>
      </c>
      <c r="K3053" t="b">
        <v>0</v>
      </c>
      <c r="L3053">
        <v>0</v>
      </c>
      <c r="M3053" t="b">
        <v>0</v>
      </c>
      <c r="N3053" t="s">
        <v>8287</v>
      </c>
      <c r="O3053" s="6">
        <f t="shared" si="282"/>
        <v>0</v>
      </c>
      <c r="P3053">
        <f t="shared" si="283"/>
        <v>0</v>
      </c>
      <c r="Q3053" t="str">
        <f t="shared" si="284"/>
        <v>publishing</v>
      </c>
      <c r="R3053" t="str">
        <f t="shared" si="285"/>
        <v>translations</v>
      </c>
      <c r="S3053" s="9">
        <f t="shared" si="286"/>
        <v>42795.696145833332</v>
      </c>
      <c r="T3053" s="8">
        <f t="shared" si="287"/>
        <v>42840.654479166667</v>
      </c>
    </row>
    <row r="3054" spans="1:20" ht="28.8">
      <c r="A3054">
        <v>1457</v>
      </c>
      <c r="B3054" s="3" t="s">
        <v>1458</v>
      </c>
      <c r="C3054" s="3" t="s">
        <v>5567</v>
      </c>
      <c r="D3054">
        <v>6000</v>
      </c>
      <c r="E3054">
        <v>0</v>
      </c>
      <c r="F3054" t="s">
        <v>8220</v>
      </c>
      <c r="G3054" t="s">
        <v>8224</v>
      </c>
      <c r="H3054" t="s">
        <v>8246</v>
      </c>
      <c r="I3054">
        <v>1447281044</v>
      </c>
      <c r="J3054">
        <v>1444685444</v>
      </c>
      <c r="K3054" t="b">
        <v>0</v>
      </c>
      <c r="L3054">
        <v>0</v>
      </c>
      <c r="M3054" t="b">
        <v>0</v>
      </c>
      <c r="N3054" t="s">
        <v>8287</v>
      </c>
      <c r="O3054" s="6">
        <f t="shared" si="282"/>
        <v>0</v>
      </c>
      <c r="P3054">
        <f t="shared" si="283"/>
        <v>0</v>
      </c>
      <c r="Q3054" t="str">
        <f t="shared" si="284"/>
        <v>publishing</v>
      </c>
      <c r="R3054" t="str">
        <f t="shared" si="285"/>
        <v>translations</v>
      </c>
      <c r="S3054" s="9">
        <f t="shared" si="286"/>
        <v>42289.89634259259</v>
      </c>
      <c r="T3054" s="8">
        <f t="shared" si="287"/>
        <v>42319.938009259262</v>
      </c>
    </row>
    <row r="3055" spans="1:20" ht="57.6">
      <c r="A3055">
        <v>1458</v>
      </c>
      <c r="B3055" s="3" t="s">
        <v>1459</v>
      </c>
      <c r="C3055" s="3" t="s">
        <v>5568</v>
      </c>
      <c r="D3055">
        <v>5000</v>
      </c>
      <c r="E3055">
        <v>0</v>
      </c>
      <c r="F3055" t="s">
        <v>8220</v>
      </c>
      <c r="G3055" t="s">
        <v>8224</v>
      </c>
      <c r="H3055" t="s">
        <v>8246</v>
      </c>
      <c r="I3055">
        <v>1407729600</v>
      </c>
      <c r="J3055">
        <v>1405097760</v>
      </c>
      <c r="K3055" t="b">
        <v>0</v>
      </c>
      <c r="L3055">
        <v>0</v>
      </c>
      <c r="M3055" t="b">
        <v>0</v>
      </c>
      <c r="N3055" t="s">
        <v>8287</v>
      </c>
      <c r="O3055" s="6">
        <f t="shared" si="282"/>
        <v>0</v>
      </c>
      <c r="P3055">
        <f t="shared" si="283"/>
        <v>0</v>
      </c>
      <c r="Q3055" t="str">
        <f t="shared" si="284"/>
        <v>publishing</v>
      </c>
      <c r="R3055" t="str">
        <f t="shared" si="285"/>
        <v>translations</v>
      </c>
      <c r="S3055" s="9">
        <f t="shared" si="286"/>
        <v>41831.705555555556</v>
      </c>
      <c r="T3055" s="8">
        <f t="shared" si="287"/>
        <v>41862.166666666664</v>
      </c>
    </row>
    <row r="3056" spans="1:20" ht="43.2">
      <c r="A3056">
        <v>1459</v>
      </c>
      <c r="B3056" s="3" t="s">
        <v>1460</v>
      </c>
      <c r="C3056" s="3" t="s">
        <v>5569</v>
      </c>
      <c r="D3056">
        <v>37000</v>
      </c>
      <c r="E3056">
        <v>0</v>
      </c>
      <c r="F3056" t="s">
        <v>8220</v>
      </c>
      <c r="G3056" t="s">
        <v>8232</v>
      </c>
      <c r="H3056" t="s">
        <v>8253</v>
      </c>
      <c r="I3056">
        <v>1449077100</v>
      </c>
      <c r="J3056">
        <v>1446612896</v>
      </c>
      <c r="K3056" t="b">
        <v>0</v>
      </c>
      <c r="L3056">
        <v>0</v>
      </c>
      <c r="M3056" t="b">
        <v>0</v>
      </c>
      <c r="N3056" t="s">
        <v>8287</v>
      </c>
      <c r="O3056" s="6">
        <f t="shared" si="282"/>
        <v>0</v>
      </c>
      <c r="P3056">
        <f t="shared" si="283"/>
        <v>0</v>
      </c>
      <c r="Q3056" t="str">
        <f t="shared" si="284"/>
        <v>publishing</v>
      </c>
      <c r="R3056" t="str">
        <f t="shared" si="285"/>
        <v>translations</v>
      </c>
      <c r="S3056" s="9">
        <f t="shared" si="286"/>
        <v>42312.204814814817</v>
      </c>
      <c r="T3056" s="8">
        <f t="shared" si="287"/>
        <v>42340.725694444445</v>
      </c>
    </row>
    <row r="3057" spans="1:20" ht="43.2">
      <c r="A3057">
        <v>1460</v>
      </c>
      <c r="B3057" s="3" t="s">
        <v>1461</v>
      </c>
      <c r="C3057" s="3" t="s">
        <v>5570</v>
      </c>
      <c r="D3057">
        <v>25000000</v>
      </c>
      <c r="E3057">
        <v>0</v>
      </c>
      <c r="F3057" t="s">
        <v>8220</v>
      </c>
      <c r="G3057" t="s">
        <v>8224</v>
      </c>
      <c r="H3057" t="s">
        <v>8246</v>
      </c>
      <c r="I3057">
        <v>1417391100</v>
      </c>
      <c r="J3057">
        <v>1412371898</v>
      </c>
      <c r="K3057" t="b">
        <v>0</v>
      </c>
      <c r="L3057">
        <v>0</v>
      </c>
      <c r="M3057" t="b">
        <v>0</v>
      </c>
      <c r="N3057" t="s">
        <v>8287</v>
      </c>
      <c r="O3057" s="6">
        <f t="shared" si="282"/>
        <v>0</v>
      </c>
      <c r="P3057">
        <f t="shared" si="283"/>
        <v>0</v>
      </c>
      <c r="Q3057" t="str">
        <f t="shared" si="284"/>
        <v>publishing</v>
      </c>
      <c r="R3057" t="str">
        <f t="shared" si="285"/>
        <v>translations</v>
      </c>
      <c r="S3057" s="9">
        <f t="shared" si="286"/>
        <v>41915.896967592591</v>
      </c>
      <c r="T3057" s="8">
        <f t="shared" si="287"/>
        <v>41973.989583333328</v>
      </c>
    </row>
    <row r="3058" spans="1:20" ht="43.2">
      <c r="A3058">
        <v>1482</v>
      </c>
      <c r="B3058" s="3" t="s">
        <v>1483</v>
      </c>
      <c r="C3058" s="3" t="s">
        <v>5592</v>
      </c>
      <c r="D3058">
        <v>5000</v>
      </c>
      <c r="E3058">
        <v>5</v>
      </c>
      <c r="F3058" t="s">
        <v>8221</v>
      </c>
      <c r="G3058" t="s">
        <v>8224</v>
      </c>
      <c r="H3058" t="s">
        <v>8246</v>
      </c>
      <c r="I3058">
        <v>1347004260</v>
      </c>
      <c r="J3058">
        <v>1345062936</v>
      </c>
      <c r="K3058" t="b">
        <v>0</v>
      </c>
      <c r="L3058">
        <v>1</v>
      </c>
      <c r="M3058" t="b">
        <v>0</v>
      </c>
      <c r="N3058" t="s">
        <v>8275</v>
      </c>
      <c r="O3058" s="6">
        <f t="shared" si="282"/>
        <v>0</v>
      </c>
      <c r="P3058">
        <f t="shared" si="283"/>
        <v>5</v>
      </c>
      <c r="Q3058" t="str">
        <f t="shared" si="284"/>
        <v>publishing</v>
      </c>
      <c r="R3058" t="str">
        <f t="shared" si="285"/>
        <v>fiction</v>
      </c>
      <c r="S3058" s="9">
        <f t="shared" si="286"/>
        <v>41136.858055555553</v>
      </c>
      <c r="T3058" s="8">
        <f t="shared" si="287"/>
        <v>41159.327083333337</v>
      </c>
    </row>
    <row r="3059" spans="1:20">
      <c r="A3059">
        <v>1484</v>
      </c>
      <c r="B3059" s="3" t="s">
        <v>1485</v>
      </c>
      <c r="C3059" s="3" t="s">
        <v>5594</v>
      </c>
      <c r="D3059">
        <v>2000</v>
      </c>
      <c r="E3059">
        <v>0</v>
      </c>
      <c r="F3059" t="s">
        <v>8221</v>
      </c>
      <c r="G3059" t="s">
        <v>8224</v>
      </c>
      <c r="H3059" t="s">
        <v>8246</v>
      </c>
      <c r="I3059">
        <v>1342882260</v>
      </c>
      <c r="J3059">
        <v>1337834963</v>
      </c>
      <c r="K3059" t="b">
        <v>0</v>
      </c>
      <c r="L3059">
        <v>0</v>
      </c>
      <c r="M3059" t="b">
        <v>0</v>
      </c>
      <c r="N3059" t="s">
        <v>8275</v>
      </c>
      <c r="O3059" s="6">
        <f t="shared" si="282"/>
        <v>0</v>
      </c>
      <c r="P3059">
        <f t="shared" si="283"/>
        <v>0</v>
      </c>
      <c r="Q3059" t="str">
        <f t="shared" si="284"/>
        <v>publishing</v>
      </c>
      <c r="R3059" t="str">
        <f t="shared" si="285"/>
        <v>fiction</v>
      </c>
      <c r="S3059" s="9">
        <f t="shared" si="286"/>
        <v>41053.200960648144</v>
      </c>
      <c r="T3059" s="8">
        <f t="shared" si="287"/>
        <v>41111.618750000001</v>
      </c>
    </row>
    <row r="3060" spans="1:20" ht="57.6">
      <c r="A3060">
        <v>1486</v>
      </c>
      <c r="B3060" s="3" t="s">
        <v>1487</v>
      </c>
      <c r="C3060" s="3" t="s">
        <v>5596</v>
      </c>
      <c r="D3060">
        <v>20000</v>
      </c>
      <c r="E3060">
        <v>48</v>
      </c>
      <c r="F3060" t="s">
        <v>8221</v>
      </c>
      <c r="G3060" t="s">
        <v>8224</v>
      </c>
      <c r="H3060" t="s">
        <v>8246</v>
      </c>
      <c r="I3060">
        <v>1425009761</v>
      </c>
      <c r="J3060">
        <v>1422417761</v>
      </c>
      <c r="K3060" t="b">
        <v>0</v>
      </c>
      <c r="L3060">
        <v>3</v>
      </c>
      <c r="M3060" t="b">
        <v>0</v>
      </c>
      <c r="N3060" t="s">
        <v>8275</v>
      </c>
      <c r="O3060" s="6">
        <f t="shared" si="282"/>
        <v>0</v>
      </c>
      <c r="P3060">
        <f t="shared" si="283"/>
        <v>16</v>
      </c>
      <c r="Q3060" t="str">
        <f t="shared" si="284"/>
        <v>publishing</v>
      </c>
      <c r="R3060" t="str">
        <f t="shared" si="285"/>
        <v>fiction</v>
      </c>
      <c r="S3060" s="9">
        <f t="shared" si="286"/>
        <v>42032.168530092589</v>
      </c>
      <c r="T3060" s="8">
        <f t="shared" si="287"/>
        <v>42062.168530092589</v>
      </c>
    </row>
    <row r="3061" spans="1:20" ht="43.2">
      <c r="A3061">
        <v>1487</v>
      </c>
      <c r="B3061" s="3" t="s">
        <v>1488</v>
      </c>
      <c r="C3061" s="3" t="s">
        <v>5597</v>
      </c>
      <c r="D3061">
        <v>10000</v>
      </c>
      <c r="E3061">
        <v>0</v>
      </c>
      <c r="F3061" t="s">
        <v>8221</v>
      </c>
      <c r="G3061" t="s">
        <v>8224</v>
      </c>
      <c r="H3061" t="s">
        <v>8246</v>
      </c>
      <c r="I3061">
        <v>1470175271</v>
      </c>
      <c r="J3061">
        <v>1467583271</v>
      </c>
      <c r="K3061" t="b">
        <v>0</v>
      </c>
      <c r="L3061">
        <v>0</v>
      </c>
      <c r="M3061" t="b">
        <v>0</v>
      </c>
      <c r="N3061" t="s">
        <v>8275</v>
      </c>
      <c r="O3061" s="6">
        <f t="shared" si="282"/>
        <v>0</v>
      </c>
      <c r="P3061">
        <f t="shared" si="283"/>
        <v>0</v>
      </c>
      <c r="Q3061" t="str">
        <f t="shared" si="284"/>
        <v>publishing</v>
      </c>
      <c r="R3061" t="str">
        <f t="shared" si="285"/>
        <v>fiction</v>
      </c>
      <c r="S3061" s="9">
        <f t="shared" si="286"/>
        <v>42554.917488425926</v>
      </c>
      <c r="T3061" s="8">
        <f t="shared" si="287"/>
        <v>42584.917488425926</v>
      </c>
    </row>
    <row r="3062" spans="1:20" ht="43.2">
      <c r="A3062">
        <v>1489</v>
      </c>
      <c r="B3062" s="3" t="s">
        <v>1490</v>
      </c>
      <c r="C3062" s="3" t="s">
        <v>5599</v>
      </c>
      <c r="D3062">
        <v>5000</v>
      </c>
      <c r="E3062">
        <v>0</v>
      </c>
      <c r="F3062" t="s">
        <v>8221</v>
      </c>
      <c r="G3062" t="s">
        <v>8224</v>
      </c>
      <c r="H3062" t="s">
        <v>8246</v>
      </c>
      <c r="I3062">
        <v>1352994052</v>
      </c>
      <c r="J3062">
        <v>1350398452</v>
      </c>
      <c r="K3062" t="b">
        <v>0</v>
      </c>
      <c r="L3062">
        <v>0</v>
      </c>
      <c r="M3062" t="b">
        <v>0</v>
      </c>
      <c r="N3062" t="s">
        <v>8275</v>
      </c>
      <c r="O3062" s="6">
        <f t="shared" si="282"/>
        <v>0</v>
      </c>
      <c r="P3062">
        <f t="shared" si="283"/>
        <v>0</v>
      </c>
      <c r="Q3062" t="str">
        <f t="shared" si="284"/>
        <v>publishing</v>
      </c>
      <c r="R3062" t="str">
        <f t="shared" si="285"/>
        <v>fiction</v>
      </c>
      <c r="S3062" s="9">
        <f t="shared" si="286"/>
        <v>41198.611712962964</v>
      </c>
      <c r="T3062" s="8">
        <f t="shared" si="287"/>
        <v>41228.653379629628</v>
      </c>
    </row>
    <row r="3063" spans="1:20" ht="28.8">
      <c r="A3063">
        <v>1493</v>
      </c>
      <c r="B3063" s="3" t="s">
        <v>1494</v>
      </c>
      <c r="C3063" s="3" t="s">
        <v>5603</v>
      </c>
      <c r="D3063">
        <v>2400</v>
      </c>
      <c r="E3063">
        <v>0</v>
      </c>
      <c r="F3063" t="s">
        <v>8221</v>
      </c>
      <c r="G3063" t="s">
        <v>8224</v>
      </c>
      <c r="H3063" t="s">
        <v>8246</v>
      </c>
      <c r="I3063">
        <v>1371415675</v>
      </c>
      <c r="J3063">
        <v>1368823675</v>
      </c>
      <c r="K3063" t="b">
        <v>0</v>
      </c>
      <c r="L3063">
        <v>0</v>
      </c>
      <c r="M3063" t="b">
        <v>0</v>
      </c>
      <c r="N3063" t="s">
        <v>8275</v>
      </c>
      <c r="O3063" s="6">
        <f t="shared" si="282"/>
        <v>0</v>
      </c>
      <c r="P3063">
        <f t="shared" si="283"/>
        <v>0</v>
      </c>
      <c r="Q3063" t="str">
        <f t="shared" si="284"/>
        <v>publishing</v>
      </c>
      <c r="R3063" t="str">
        <f t="shared" si="285"/>
        <v>fiction</v>
      </c>
      <c r="S3063" s="9">
        <f t="shared" si="286"/>
        <v>41411.866608796292</v>
      </c>
      <c r="T3063" s="8">
        <f t="shared" si="287"/>
        <v>41441.866608796292</v>
      </c>
    </row>
    <row r="3064" spans="1:20" ht="28.8">
      <c r="A3064">
        <v>1495</v>
      </c>
      <c r="B3064" s="3" t="s">
        <v>1496</v>
      </c>
      <c r="C3064" s="3" t="s">
        <v>5605</v>
      </c>
      <c r="D3064">
        <v>2000</v>
      </c>
      <c r="E3064">
        <v>0</v>
      </c>
      <c r="F3064" t="s">
        <v>8221</v>
      </c>
      <c r="G3064" t="s">
        <v>8224</v>
      </c>
      <c r="H3064" t="s">
        <v>8246</v>
      </c>
      <c r="I3064">
        <v>1314471431</v>
      </c>
      <c r="J3064">
        <v>1311879431</v>
      </c>
      <c r="K3064" t="b">
        <v>0</v>
      </c>
      <c r="L3064">
        <v>0</v>
      </c>
      <c r="M3064" t="b">
        <v>0</v>
      </c>
      <c r="N3064" t="s">
        <v>8275</v>
      </c>
      <c r="O3064" s="6">
        <f t="shared" si="282"/>
        <v>0</v>
      </c>
      <c r="P3064">
        <f t="shared" si="283"/>
        <v>0</v>
      </c>
      <c r="Q3064" t="str">
        <f t="shared" si="284"/>
        <v>publishing</v>
      </c>
      <c r="R3064" t="str">
        <f t="shared" si="285"/>
        <v>fiction</v>
      </c>
      <c r="S3064" s="9">
        <f t="shared" si="286"/>
        <v>40752.789710648147</v>
      </c>
      <c r="T3064" s="8">
        <f t="shared" si="287"/>
        <v>40782.789710648147</v>
      </c>
    </row>
    <row r="3065" spans="1:20" ht="43.2">
      <c r="A3065">
        <v>1496</v>
      </c>
      <c r="B3065" s="3" t="s">
        <v>1497</v>
      </c>
      <c r="C3065" s="3" t="s">
        <v>5606</v>
      </c>
      <c r="D3065">
        <v>1500</v>
      </c>
      <c r="E3065">
        <v>0</v>
      </c>
      <c r="F3065" t="s">
        <v>8221</v>
      </c>
      <c r="G3065" t="s">
        <v>8224</v>
      </c>
      <c r="H3065" t="s">
        <v>8246</v>
      </c>
      <c r="I3065">
        <v>1410866659</v>
      </c>
      <c r="J3065">
        <v>1405682659</v>
      </c>
      <c r="K3065" t="b">
        <v>0</v>
      </c>
      <c r="L3065">
        <v>0</v>
      </c>
      <c r="M3065" t="b">
        <v>0</v>
      </c>
      <c r="N3065" t="s">
        <v>8275</v>
      </c>
      <c r="O3065" s="6">
        <f t="shared" si="282"/>
        <v>0</v>
      </c>
      <c r="P3065">
        <f t="shared" si="283"/>
        <v>0</v>
      </c>
      <c r="Q3065" t="str">
        <f t="shared" si="284"/>
        <v>publishing</v>
      </c>
      <c r="R3065" t="str">
        <f t="shared" si="285"/>
        <v>fiction</v>
      </c>
      <c r="S3065" s="9">
        <f t="shared" si="286"/>
        <v>41838.475219907406</v>
      </c>
      <c r="T3065" s="8">
        <f t="shared" si="287"/>
        <v>41898.475219907406</v>
      </c>
    </row>
    <row r="3066" spans="1:20" ht="43.2">
      <c r="A3066">
        <v>1497</v>
      </c>
      <c r="B3066" s="3" t="s">
        <v>1498</v>
      </c>
      <c r="C3066" s="3" t="s">
        <v>5607</v>
      </c>
      <c r="D3066">
        <v>15000</v>
      </c>
      <c r="E3066">
        <v>1</v>
      </c>
      <c r="F3066" t="s">
        <v>8221</v>
      </c>
      <c r="G3066" t="s">
        <v>8224</v>
      </c>
      <c r="H3066" t="s">
        <v>8246</v>
      </c>
      <c r="I3066">
        <v>1375299780</v>
      </c>
      <c r="J3066">
        <v>1371655522</v>
      </c>
      <c r="K3066" t="b">
        <v>0</v>
      </c>
      <c r="L3066">
        <v>1</v>
      </c>
      <c r="M3066" t="b">
        <v>0</v>
      </c>
      <c r="N3066" t="s">
        <v>8275</v>
      </c>
      <c r="O3066" s="6">
        <f t="shared" ref="O3066:O3129" si="288">ROUND((E3066/D3066),2)</f>
        <v>0</v>
      </c>
      <c r="P3066">
        <f t="shared" ref="P3066:P3129" si="289">IF(L3066&gt;0,ROUND(E3066/L3066,2),0)</f>
        <v>1</v>
      </c>
      <c r="Q3066" t="str">
        <f t="shared" ref="Q3066:Q3129" si="290">LEFT(N3066, SEARCH("/",N3066,1)-1)</f>
        <v>publishing</v>
      </c>
      <c r="R3066" t="str">
        <f t="shared" ref="R3066:R3129" si="291">RIGHT(N3066,LEN(N3066)-SEARCH("/",N3066,1))</f>
        <v>fiction</v>
      </c>
      <c r="S3066" s="9">
        <f t="shared" ref="S3066:S3129" si="292">(J3066/86400)+DATE(1970,1,1)</f>
        <v>41444.64261574074</v>
      </c>
      <c r="T3066" s="8">
        <f t="shared" ref="T3066:T3129" si="293">(I3066/86400)+DATE(1970,1,1)</f>
        <v>41486.821527777778</v>
      </c>
    </row>
    <row r="3067" spans="1:20" ht="43.2">
      <c r="A3067">
        <v>1499</v>
      </c>
      <c r="B3067" s="3" t="s">
        <v>1500</v>
      </c>
      <c r="C3067" s="3" t="s">
        <v>5609</v>
      </c>
      <c r="D3067">
        <v>2000</v>
      </c>
      <c r="E3067">
        <v>5</v>
      </c>
      <c r="F3067" t="s">
        <v>8221</v>
      </c>
      <c r="G3067" t="s">
        <v>8224</v>
      </c>
      <c r="H3067" t="s">
        <v>8246</v>
      </c>
      <c r="I3067">
        <v>1470355833</v>
      </c>
      <c r="J3067">
        <v>1465171833</v>
      </c>
      <c r="K3067" t="b">
        <v>0</v>
      </c>
      <c r="L3067">
        <v>1</v>
      </c>
      <c r="M3067" t="b">
        <v>0</v>
      </c>
      <c r="N3067" t="s">
        <v>8275</v>
      </c>
      <c r="O3067" s="6">
        <f t="shared" si="288"/>
        <v>0</v>
      </c>
      <c r="P3067">
        <f t="shared" si="289"/>
        <v>5</v>
      </c>
      <c r="Q3067" t="str">
        <f t="shared" si="290"/>
        <v>publishing</v>
      </c>
      <c r="R3067" t="str">
        <f t="shared" si="291"/>
        <v>fiction</v>
      </c>
      <c r="S3067" s="9">
        <f t="shared" si="292"/>
        <v>42527.007326388892</v>
      </c>
      <c r="T3067" s="8">
        <f t="shared" si="293"/>
        <v>42587.007326388892</v>
      </c>
    </row>
    <row r="3068" spans="1:20" ht="43.2">
      <c r="A3068">
        <v>1541</v>
      </c>
      <c r="B3068" s="3" t="s">
        <v>1542</v>
      </c>
      <c r="C3068" s="3" t="s">
        <v>5651</v>
      </c>
      <c r="D3068">
        <v>18000</v>
      </c>
      <c r="E3068">
        <v>6</v>
      </c>
      <c r="F3068" t="s">
        <v>8221</v>
      </c>
      <c r="G3068" t="s">
        <v>8224</v>
      </c>
      <c r="H3068" t="s">
        <v>8246</v>
      </c>
      <c r="I3068">
        <v>1420045538</v>
      </c>
      <c r="J3068">
        <v>1417453538</v>
      </c>
      <c r="K3068" t="b">
        <v>0</v>
      </c>
      <c r="L3068">
        <v>2</v>
      </c>
      <c r="M3068" t="b">
        <v>0</v>
      </c>
      <c r="N3068" t="s">
        <v>8289</v>
      </c>
      <c r="O3068" s="6">
        <f t="shared" si="288"/>
        <v>0</v>
      </c>
      <c r="P3068">
        <f t="shared" si="289"/>
        <v>3</v>
      </c>
      <c r="Q3068" t="str">
        <f t="shared" si="290"/>
        <v>photography</v>
      </c>
      <c r="R3068" t="str">
        <f t="shared" si="291"/>
        <v>nature</v>
      </c>
      <c r="S3068" s="9">
        <f t="shared" si="292"/>
        <v>41974.712245370371</v>
      </c>
      <c r="T3068" s="8">
        <f t="shared" si="293"/>
        <v>42004.712245370371</v>
      </c>
    </row>
    <row r="3069" spans="1:20" ht="43.2">
      <c r="A3069">
        <v>1543</v>
      </c>
      <c r="B3069" s="3" t="s">
        <v>1544</v>
      </c>
      <c r="C3069" s="3" t="s">
        <v>5653</v>
      </c>
      <c r="D3069">
        <v>2250</v>
      </c>
      <c r="E3069">
        <v>10</v>
      </c>
      <c r="F3069" t="s">
        <v>8221</v>
      </c>
      <c r="G3069" t="s">
        <v>8224</v>
      </c>
      <c r="H3069" t="s">
        <v>8246</v>
      </c>
      <c r="I3069">
        <v>1416662034</v>
      </c>
      <c r="J3069">
        <v>1414066434</v>
      </c>
      <c r="K3069" t="b">
        <v>0</v>
      </c>
      <c r="L3069">
        <v>1</v>
      </c>
      <c r="M3069" t="b">
        <v>0</v>
      </c>
      <c r="N3069" t="s">
        <v>8289</v>
      </c>
      <c r="O3069" s="6">
        <f t="shared" si="288"/>
        <v>0</v>
      </c>
      <c r="P3069">
        <f t="shared" si="289"/>
        <v>10</v>
      </c>
      <c r="Q3069" t="str">
        <f t="shared" si="290"/>
        <v>photography</v>
      </c>
      <c r="R3069" t="str">
        <f t="shared" si="291"/>
        <v>nature</v>
      </c>
      <c r="S3069" s="9">
        <f t="shared" si="292"/>
        <v>41935.509652777779</v>
      </c>
      <c r="T3069" s="8">
        <f t="shared" si="293"/>
        <v>41965.551319444443</v>
      </c>
    </row>
    <row r="3070" spans="1:20" ht="43.2">
      <c r="A3070">
        <v>1544</v>
      </c>
      <c r="B3070" s="3" t="s">
        <v>1545</v>
      </c>
      <c r="C3070" s="3" t="s">
        <v>5654</v>
      </c>
      <c r="D3070">
        <v>1000</v>
      </c>
      <c r="E3070">
        <v>0</v>
      </c>
      <c r="F3070" t="s">
        <v>8221</v>
      </c>
      <c r="G3070" t="s">
        <v>8224</v>
      </c>
      <c r="H3070" t="s">
        <v>8246</v>
      </c>
      <c r="I3070">
        <v>1427847480</v>
      </c>
      <c r="J3070">
        <v>1424222024</v>
      </c>
      <c r="K3070" t="b">
        <v>0</v>
      </c>
      <c r="L3070">
        <v>0</v>
      </c>
      <c r="M3070" t="b">
        <v>0</v>
      </c>
      <c r="N3070" t="s">
        <v>8289</v>
      </c>
      <c r="O3070" s="6">
        <f t="shared" si="288"/>
        <v>0</v>
      </c>
      <c r="P3070">
        <f t="shared" si="289"/>
        <v>0</v>
      </c>
      <c r="Q3070" t="str">
        <f t="shared" si="290"/>
        <v>photography</v>
      </c>
      <c r="R3070" t="str">
        <f t="shared" si="291"/>
        <v>nature</v>
      </c>
      <c r="S3070" s="9">
        <f t="shared" si="292"/>
        <v>42053.051203703704</v>
      </c>
      <c r="T3070" s="8">
        <f t="shared" si="293"/>
        <v>42095.012499999997</v>
      </c>
    </row>
    <row r="3071" spans="1:20" ht="43.2">
      <c r="A3071">
        <v>1545</v>
      </c>
      <c r="B3071" s="3" t="s">
        <v>1546</v>
      </c>
      <c r="C3071" s="3" t="s">
        <v>5655</v>
      </c>
      <c r="D3071">
        <v>3000</v>
      </c>
      <c r="E3071">
        <v>1</v>
      </c>
      <c r="F3071" t="s">
        <v>8221</v>
      </c>
      <c r="G3071" t="s">
        <v>8224</v>
      </c>
      <c r="H3071" t="s">
        <v>8246</v>
      </c>
      <c r="I3071">
        <v>1425330960</v>
      </c>
      <c r="J3071">
        <v>1422393234</v>
      </c>
      <c r="K3071" t="b">
        <v>0</v>
      </c>
      <c r="L3071">
        <v>1</v>
      </c>
      <c r="M3071" t="b">
        <v>0</v>
      </c>
      <c r="N3071" t="s">
        <v>8289</v>
      </c>
      <c r="O3071" s="6">
        <f t="shared" si="288"/>
        <v>0</v>
      </c>
      <c r="P3071">
        <f t="shared" si="289"/>
        <v>1</v>
      </c>
      <c r="Q3071" t="str">
        <f t="shared" si="290"/>
        <v>photography</v>
      </c>
      <c r="R3071" t="str">
        <f t="shared" si="291"/>
        <v>nature</v>
      </c>
      <c r="S3071" s="9">
        <f t="shared" si="292"/>
        <v>42031.884652777779</v>
      </c>
      <c r="T3071" s="8">
        <f t="shared" si="293"/>
        <v>42065.886111111111</v>
      </c>
    </row>
    <row r="3072" spans="1:20" ht="43.2">
      <c r="A3072">
        <v>1547</v>
      </c>
      <c r="B3072" s="3" t="s">
        <v>1548</v>
      </c>
      <c r="C3072" s="3" t="s">
        <v>5657</v>
      </c>
      <c r="D3072">
        <v>20</v>
      </c>
      <c r="E3072">
        <v>0</v>
      </c>
      <c r="F3072" t="s">
        <v>8221</v>
      </c>
      <c r="G3072" t="s">
        <v>8224</v>
      </c>
      <c r="H3072" t="s">
        <v>8246</v>
      </c>
      <c r="I3072">
        <v>1487844882</v>
      </c>
      <c r="J3072">
        <v>1487240082</v>
      </c>
      <c r="K3072" t="b">
        <v>0</v>
      </c>
      <c r="L3072">
        <v>0</v>
      </c>
      <c r="M3072" t="b">
        <v>0</v>
      </c>
      <c r="N3072" t="s">
        <v>8289</v>
      </c>
      <c r="O3072" s="6">
        <f t="shared" si="288"/>
        <v>0</v>
      </c>
      <c r="P3072">
        <f t="shared" si="289"/>
        <v>0</v>
      </c>
      <c r="Q3072" t="str">
        <f t="shared" si="290"/>
        <v>photography</v>
      </c>
      <c r="R3072" t="str">
        <f t="shared" si="291"/>
        <v>nature</v>
      </c>
      <c r="S3072" s="9">
        <f t="shared" si="292"/>
        <v>42782.426875000005</v>
      </c>
      <c r="T3072" s="8">
        <f t="shared" si="293"/>
        <v>42789.426875000005</v>
      </c>
    </row>
    <row r="3073" spans="1:20" ht="43.2">
      <c r="A3073">
        <v>1551</v>
      </c>
      <c r="B3073" s="3" t="s">
        <v>1552</v>
      </c>
      <c r="C3073" s="3" t="s">
        <v>5661</v>
      </c>
      <c r="D3073">
        <v>3500</v>
      </c>
      <c r="E3073">
        <v>0</v>
      </c>
      <c r="F3073" t="s">
        <v>8221</v>
      </c>
      <c r="G3073" t="s">
        <v>8224</v>
      </c>
      <c r="H3073" t="s">
        <v>8246</v>
      </c>
      <c r="I3073">
        <v>1432756039</v>
      </c>
      <c r="J3073">
        <v>1430164039</v>
      </c>
      <c r="K3073" t="b">
        <v>0</v>
      </c>
      <c r="L3073">
        <v>0</v>
      </c>
      <c r="M3073" t="b">
        <v>0</v>
      </c>
      <c r="N3073" t="s">
        <v>8289</v>
      </c>
      <c r="O3073" s="6">
        <f t="shared" si="288"/>
        <v>0</v>
      </c>
      <c r="P3073">
        <f t="shared" si="289"/>
        <v>0</v>
      </c>
      <c r="Q3073" t="str">
        <f t="shared" si="290"/>
        <v>photography</v>
      </c>
      <c r="R3073" t="str">
        <f t="shared" si="291"/>
        <v>nature</v>
      </c>
      <c r="S3073" s="9">
        <f t="shared" si="292"/>
        <v>42121.824525462958</v>
      </c>
      <c r="T3073" s="8">
        <f t="shared" si="293"/>
        <v>42151.824525462958</v>
      </c>
    </row>
    <row r="3074" spans="1:20" ht="43.2">
      <c r="A3074">
        <v>1553</v>
      </c>
      <c r="B3074" s="3" t="s">
        <v>1554</v>
      </c>
      <c r="C3074" s="3" t="s">
        <v>5663</v>
      </c>
      <c r="D3074">
        <v>6000</v>
      </c>
      <c r="E3074">
        <v>0</v>
      </c>
      <c r="F3074" t="s">
        <v>8221</v>
      </c>
      <c r="G3074" t="s">
        <v>8224</v>
      </c>
      <c r="H3074" t="s">
        <v>8246</v>
      </c>
      <c r="I3074">
        <v>1441176447</v>
      </c>
      <c r="J3074">
        <v>1438584447</v>
      </c>
      <c r="K3074" t="b">
        <v>0</v>
      </c>
      <c r="L3074">
        <v>0</v>
      </c>
      <c r="M3074" t="b">
        <v>0</v>
      </c>
      <c r="N3074" t="s">
        <v>8289</v>
      </c>
      <c r="O3074" s="6">
        <f t="shared" si="288"/>
        <v>0</v>
      </c>
      <c r="P3074">
        <f t="shared" si="289"/>
        <v>0</v>
      </c>
      <c r="Q3074" t="str">
        <f t="shared" si="290"/>
        <v>photography</v>
      </c>
      <c r="R3074" t="str">
        <f t="shared" si="291"/>
        <v>nature</v>
      </c>
      <c r="S3074" s="9">
        <f t="shared" si="292"/>
        <v>42219.282951388886</v>
      </c>
      <c r="T3074" s="8">
        <f t="shared" si="293"/>
        <v>42249.282951388886</v>
      </c>
    </row>
    <row r="3075" spans="1:20" ht="57.6">
      <c r="A3075">
        <v>1554</v>
      </c>
      <c r="B3075" s="3" t="s">
        <v>1555</v>
      </c>
      <c r="C3075" s="3" t="s">
        <v>5664</v>
      </c>
      <c r="D3075">
        <v>20000</v>
      </c>
      <c r="E3075">
        <v>0</v>
      </c>
      <c r="F3075" t="s">
        <v>8221</v>
      </c>
      <c r="G3075" t="s">
        <v>8226</v>
      </c>
      <c r="H3075" t="s">
        <v>8248</v>
      </c>
      <c r="I3075">
        <v>1438495390</v>
      </c>
      <c r="J3075">
        <v>1435903390</v>
      </c>
      <c r="K3075" t="b">
        <v>0</v>
      </c>
      <c r="L3075">
        <v>0</v>
      </c>
      <c r="M3075" t="b">
        <v>0</v>
      </c>
      <c r="N3075" t="s">
        <v>8289</v>
      </c>
      <c r="O3075" s="6">
        <f t="shared" si="288"/>
        <v>0</v>
      </c>
      <c r="P3075">
        <f t="shared" si="289"/>
        <v>0</v>
      </c>
      <c r="Q3075" t="str">
        <f t="shared" si="290"/>
        <v>photography</v>
      </c>
      <c r="R3075" t="str">
        <f t="shared" si="291"/>
        <v>nature</v>
      </c>
      <c r="S3075" s="9">
        <f t="shared" si="292"/>
        <v>42188.252199074079</v>
      </c>
      <c r="T3075" s="8">
        <f t="shared" si="293"/>
        <v>42218.252199074079</v>
      </c>
    </row>
    <row r="3076" spans="1:20" ht="43.2">
      <c r="A3076">
        <v>1555</v>
      </c>
      <c r="B3076" s="3" t="s">
        <v>1556</v>
      </c>
      <c r="C3076" s="3" t="s">
        <v>5665</v>
      </c>
      <c r="D3076">
        <v>750</v>
      </c>
      <c r="E3076">
        <v>0</v>
      </c>
      <c r="F3076" t="s">
        <v>8221</v>
      </c>
      <c r="G3076" t="s">
        <v>8224</v>
      </c>
      <c r="H3076" t="s">
        <v>8246</v>
      </c>
      <c r="I3076">
        <v>1442509200</v>
      </c>
      <c r="J3076">
        <v>1440513832</v>
      </c>
      <c r="K3076" t="b">
        <v>0</v>
      </c>
      <c r="L3076">
        <v>0</v>
      </c>
      <c r="M3076" t="b">
        <v>0</v>
      </c>
      <c r="N3076" t="s">
        <v>8289</v>
      </c>
      <c r="O3076" s="6">
        <f t="shared" si="288"/>
        <v>0</v>
      </c>
      <c r="P3076">
        <f t="shared" si="289"/>
        <v>0</v>
      </c>
      <c r="Q3076" t="str">
        <f t="shared" si="290"/>
        <v>photography</v>
      </c>
      <c r="R3076" t="str">
        <f t="shared" si="291"/>
        <v>nature</v>
      </c>
      <c r="S3076" s="9">
        <f t="shared" si="292"/>
        <v>42241.613796296297</v>
      </c>
      <c r="T3076" s="8">
        <f t="shared" si="293"/>
        <v>42264.708333333328</v>
      </c>
    </row>
    <row r="3077" spans="1:20" ht="28.8">
      <c r="A3077">
        <v>1559</v>
      </c>
      <c r="B3077" s="3" t="s">
        <v>1560</v>
      </c>
      <c r="C3077" s="3" t="s">
        <v>5669</v>
      </c>
      <c r="D3077">
        <v>15000</v>
      </c>
      <c r="E3077">
        <v>50</v>
      </c>
      <c r="F3077" t="s">
        <v>8221</v>
      </c>
      <c r="G3077" t="s">
        <v>8224</v>
      </c>
      <c r="H3077" t="s">
        <v>8246</v>
      </c>
      <c r="I3077">
        <v>1430270199</v>
      </c>
      <c r="J3077">
        <v>1428974199</v>
      </c>
      <c r="K3077" t="b">
        <v>0</v>
      </c>
      <c r="L3077">
        <v>1</v>
      </c>
      <c r="M3077" t="b">
        <v>0</v>
      </c>
      <c r="N3077" t="s">
        <v>8289</v>
      </c>
      <c r="O3077" s="6">
        <f t="shared" si="288"/>
        <v>0</v>
      </c>
      <c r="P3077">
        <f t="shared" si="289"/>
        <v>50</v>
      </c>
      <c r="Q3077" t="str">
        <f t="shared" si="290"/>
        <v>photography</v>
      </c>
      <c r="R3077" t="str">
        <f t="shared" si="291"/>
        <v>nature</v>
      </c>
      <c r="S3077" s="9">
        <f t="shared" si="292"/>
        <v>42108.053229166668</v>
      </c>
      <c r="T3077" s="8">
        <f t="shared" si="293"/>
        <v>42123.053229166668</v>
      </c>
    </row>
    <row r="3078" spans="1:20" ht="57.6">
      <c r="A3078">
        <v>1562</v>
      </c>
      <c r="B3078" s="3" t="s">
        <v>1563</v>
      </c>
      <c r="C3078" s="3" t="s">
        <v>5672</v>
      </c>
      <c r="D3078">
        <v>4000</v>
      </c>
      <c r="E3078">
        <v>0</v>
      </c>
      <c r="F3078" t="s">
        <v>8220</v>
      </c>
      <c r="G3078" t="s">
        <v>8224</v>
      </c>
      <c r="H3078" t="s">
        <v>8246</v>
      </c>
      <c r="I3078">
        <v>1259715000</v>
      </c>
      <c r="J3078">
        <v>1253712916</v>
      </c>
      <c r="K3078" t="b">
        <v>0</v>
      </c>
      <c r="L3078">
        <v>0</v>
      </c>
      <c r="M3078" t="b">
        <v>0</v>
      </c>
      <c r="N3078" t="s">
        <v>8290</v>
      </c>
      <c r="O3078" s="6">
        <f t="shared" si="288"/>
        <v>0</v>
      </c>
      <c r="P3078">
        <f t="shared" si="289"/>
        <v>0</v>
      </c>
      <c r="Q3078" t="str">
        <f t="shared" si="290"/>
        <v>publishing</v>
      </c>
      <c r="R3078" t="str">
        <f t="shared" si="291"/>
        <v>art books</v>
      </c>
      <c r="S3078" s="9">
        <f t="shared" si="292"/>
        <v>40079.566157407404</v>
      </c>
      <c r="T3078" s="8">
        <f t="shared" si="293"/>
        <v>40149.034722222219</v>
      </c>
    </row>
    <row r="3079" spans="1:20" ht="43.2">
      <c r="A3079">
        <v>1564</v>
      </c>
      <c r="B3079" s="3" t="s">
        <v>1565</v>
      </c>
      <c r="C3079" s="3" t="s">
        <v>5674</v>
      </c>
      <c r="D3079">
        <v>10000</v>
      </c>
      <c r="E3079">
        <v>10</v>
      </c>
      <c r="F3079" t="s">
        <v>8220</v>
      </c>
      <c r="G3079" t="s">
        <v>8224</v>
      </c>
      <c r="H3079" t="s">
        <v>8246</v>
      </c>
      <c r="I3079">
        <v>1432843500</v>
      </c>
      <c r="J3079">
        <v>1430124509</v>
      </c>
      <c r="K3079" t="b">
        <v>0</v>
      </c>
      <c r="L3079">
        <v>1</v>
      </c>
      <c r="M3079" t="b">
        <v>0</v>
      </c>
      <c r="N3079" t="s">
        <v>8290</v>
      </c>
      <c r="O3079" s="6">
        <f t="shared" si="288"/>
        <v>0</v>
      </c>
      <c r="P3079">
        <f t="shared" si="289"/>
        <v>10</v>
      </c>
      <c r="Q3079" t="str">
        <f t="shared" si="290"/>
        <v>publishing</v>
      </c>
      <c r="R3079" t="str">
        <f t="shared" si="291"/>
        <v>art books</v>
      </c>
      <c r="S3079" s="9">
        <f t="shared" si="292"/>
        <v>42121.367002314815</v>
      </c>
      <c r="T3079" s="8">
        <f t="shared" si="293"/>
        <v>42152.836805555555</v>
      </c>
    </row>
    <row r="3080" spans="1:20">
      <c r="A3080">
        <v>1569</v>
      </c>
      <c r="B3080" s="3" t="s">
        <v>1570</v>
      </c>
      <c r="C3080" s="3" t="s">
        <v>5679</v>
      </c>
      <c r="D3080">
        <v>30000</v>
      </c>
      <c r="E3080">
        <v>0</v>
      </c>
      <c r="F3080" t="s">
        <v>8220</v>
      </c>
      <c r="G3080" t="s">
        <v>8224</v>
      </c>
      <c r="H3080" t="s">
        <v>8246</v>
      </c>
      <c r="I3080">
        <v>1369498714</v>
      </c>
      <c r="J3080">
        <v>1366906714</v>
      </c>
      <c r="K3080" t="b">
        <v>0</v>
      </c>
      <c r="L3080">
        <v>0</v>
      </c>
      <c r="M3080" t="b">
        <v>0</v>
      </c>
      <c r="N3080" t="s">
        <v>8290</v>
      </c>
      <c r="O3080" s="6">
        <f t="shared" si="288"/>
        <v>0</v>
      </c>
      <c r="P3080">
        <f t="shared" si="289"/>
        <v>0</v>
      </c>
      <c r="Q3080" t="str">
        <f t="shared" si="290"/>
        <v>publishing</v>
      </c>
      <c r="R3080" t="str">
        <f t="shared" si="291"/>
        <v>art books</v>
      </c>
      <c r="S3080" s="9">
        <f t="shared" si="292"/>
        <v>41389.679560185185</v>
      </c>
      <c r="T3080" s="8">
        <f t="shared" si="293"/>
        <v>41419.679560185185</v>
      </c>
    </row>
    <row r="3081" spans="1:20" ht="43.2">
      <c r="A3081">
        <v>1580</v>
      </c>
      <c r="B3081" s="3" t="s">
        <v>1581</v>
      </c>
      <c r="C3081" s="3" t="s">
        <v>5690</v>
      </c>
      <c r="D3081">
        <v>1750</v>
      </c>
      <c r="E3081">
        <v>0</v>
      </c>
      <c r="F3081" t="s">
        <v>8220</v>
      </c>
      <c r="G3081" t="s">
        <v>8224</v>
      </c>
      <c r="H3081" t="s">
        <v>8246</v>
      </c>
      <c r="I3081">
        <v>1337562726</v>
      </c>
      <c r="J3081">
        <v>1332378726</v>
      </c>
      <c r="K3081" t="b">
        <v>0</v>
      </c>
      <c r="L3081">
        <v>0</v>
      </c>
      <c r="M3081" t="b">
        <v>0</v>
      </c>
      <c r="N3081" t="s">
        <v>8290</v>
      </c>
      <c r="O3081" s="6">
        <f t="shared" si="288"/>
        <v>0</v>
      </c>
      <c r="P3081">
        <f t="shared" si="289"/>
        <v>0</v>
      </c>
      <c r="Q3081" t="str">
        <f t="shared" si="290"/>
        <v>publishing</v>
      </c>
      <c r="R3081" t="str">
        <f t="shared" si="291"/>
        <v>art books</v>
      </c>
      <c r="S3081" s="9">
        <f t="shared" si="292"/>
        <v>40990.050069444442</v>
      </c>
      <c r="T3081" s="8">
        <f t="shared" si="293"/>
        <v>41050.050069444442</v>
      </c>
    </row>
    <row r="3082" spans="1:20" ht="57.6">
      <c r="A3082">
        <v>1583</v>
      </c>
      <c r="B3082" s="3" t="s">
        <v>1584</v>
      </c>
      <c r="C3082" s="3" t="s">
        <v>5693</v>
      </c>
      <c r="D3082">
        <v>20000</v>
      </c>
      <c r="E3082">
        <v>15</v>
      </c>
      <c r="F3082" t="s">
        <v>8221</v>
      </c>
      <c r="G3082" t="s">
        <v>8225</v>
      </c>
      <c r="H3082" t="s">
        <v>8247</v>
      </c>
      <c r="I3082">
        <v>1411681391</v>
      </c>
      <c r="J3082">
        <v>1409089391</v>
      </c>
      <c r="K3082" t="b">
        <v>0</v>
      </c>
      <c r="L3082">
        <v>1</v>
      </c>
      <c r="M3082" t="b">
        <v>0</v>
      </c>
      <c r="N3082" t="s">
        <v>8291</v>
      </c>
      <c r="O3082" s="6">
        <f t="shared" si="288"/>
        <v>0</v>
      </c>
      <c r="P3082">
        <f t="shared" si="289"/>
        <v>15</v>
      </c>
      <c r="Q3082" t="str">
        <f t="shared" si="290"/>
        <v>photography</v>
      </c>
      <c r="R3082" t="str">
        <f t="shared" si="291"/>
        <v>places</v>
      </c>
      <c r="S3082" s="9">
        <f t="shared" si="292"/>
        <v>41877.904988425929</v>
      </c>
      <c r="T3082" s="8">
        <f t="shared" si="293"/>
        <v>41907.904988425929</v>
      </c>
    </row>
    <row r="3083" spans="1:20" ht="43.2">
      <c r="A3083">
        <v>1584</v>
      </c>
      <c r="B3083" s="3" t="s">
        <v>1585</v>
      </c>
      <c r="C3083" s="3" t="s">
        <v>5694</v>
      </c>
      <c r="D3083">
        <v>1200</v>
      </c>
      <c r="E3083">
        <v>0</v>
      </c>
      <c r="F3083" t="s">
        <v>8221</v>
      </c>
      <c r="G3083" t="s">
        <v>8224</v>
      </c>
      <c r="H3083" t="s">
        <v>8246</v>
      </c>
      <c r="I3083">
        <v>1401464101</v>
      </c>
      <c r="J3083">
        <v>1400600101</v>
      </c>
      <c r="K3083" t="b">
        <v>0</v>
      </c>
      <c r="L3083">
        <v>0</v>
      </c>
      <c r="M3083" t="b">
        <v>0</v>
      </c>
      <c r="N3083" t="s">
        <v>8291</v>
      </c>
      <c r="O3083" s="6">
        <f t="shared" si="288"/>
        <v>0</v>
      </c>
      <c r="P3083">
        <f t="shared" si="289"/>
        <v>0</v>
      </c>
      <c r="Q3083" t="str">
        <f t="shared" si="290"/>
        <v>photography</v>
      </c>
      <c r="R3083" t="str">
        <f t="shared" si="291"/>
        <v>places</v>
      </c>
      <c r="S3083" s="9">
        <f t="shared" si="292"/>
        <v>41779.649317129632</v>
      </c>
      <c r="T3083" s="8">
        <f t="shared" si="293"/>
        <v>41789.649317129632</v>
      </c>
    </row>
    <row r="3084" spans="1:20" ht="28.8">
      <c r="A3084">
        <v>1586</v>
      </c>
      <c r="B3084" s="3" t="s">
        <v>1587</v>
      </c>
      <c r="C3084" s="3" t="s">
        <v>5696</v>
      </c>
      <c r="D3084">
        <v>1500</v>
      </c>
      <c r="E3084">
        <v>0</v>
      </c>
      <c r="F3084" t="s">
        <v>8221</v>
      </c>
      <c r="G3084" t="s">
        <v>8224</v>
      </c>
      <c r="H3084" t="s">
        <v>8246</v>
      </c>
      <c r="I3084">
        <v>1428197422</v>
      </c>
      <c r="J3084">
        <v>1425609022</v>
      </c>
      <c r="K3084" t="b">
        <v>0</v>
      </c>
      <c r="L3084">
        <v>0</v>
      </c>
      <c r="M3084" t="b">
        <v>0</v>
      </c>
      <c r="N3084" t="s">
        <v>8291</v>
      </c>
      <c r="O3084" s="6">
        <f t="shared" si="288"/>
        <v>0</v>
      </c>
      <c r="P3084">
        <f t="shared" si="289"/>
        <v>0</v>
      </c>
      <c r="Q3084" t="str">
        <f t="shared" si="290"/>
        <v>photography</v>
      </c>
      <c r="R3084" t="str">
        <f t="shared" si="291"/>
        <v>places</v>
      </c>
      <c r="S3084" s="9">
        <f t="shared" si="292"/>
        <v>42069.104421296295</v>
      </c>
      <c r="T3084" s="8">
        <f t="shared" si="293"/>
        <v>42099.062754629631</v>
      </c>
    </row>
    <row r="3085" spans="1:20" ht="57.6">
      <c r="A3085">
        <v>1587</v>
      </c>
      <c r="B3085" s="3" t="s">
        <v>1588</v>
      </c>
      <c r="C3085" s="3" t="s">
        <v>5697</v>
      </c>
      <c r="D3085">
        <v>7500</v>
      </c>
      <c r="E3085">
        <v>1</v>
      </c>
      <c r="F3085" t="s">
        <v>8221</v>
      </c>
      <c r="G3085" t="s">
        <v>8224</v>
      </c>
      <c r="H3085" t="s">
        <v>8246</v>
      </c>
      <c r="I3085">
        <v>1418510965</v>
      </c>
      <c r="J3085">
        <v>1415918965</v>
      </c>
      <c r="K3085" t="b">
        <v>0</v>
      </c>
      <c r="L3085">
        <v>1</v>
      </c>
      <c r="M3085" t="b">
        <v>0</v>
      </c>
      <c r="N3085" t="s">
        <v>8291</v>
      </c>
      <c r="O3085" s="6">
        <f t="shared" si="288"/>
        <v>0</v>
      </c>
      <c r="P3085">
        <f t="shared" si="289"/>
        <v>1</v>
      </c>
      <c r="Q3085" t="str">
        <f t="shared" si="290"/>
        <v>photography</v>
      </c>
      <c r="R3085" t="str">
        <f t="shared" si="291"/>
        <v>places</v>
      </c>
      <c r="S3085" s="9">
        <f t="shared" si="292"/>
        <v>41956.950983796298</v>
      </c>
      <c r="T3085" s="8">
        <f t="shared" si="293"/>
        <v>41986.950983796298</v>
      </c>
    </row>
    <row r="3086" spans="1:20" ht="28.8">
      <c r="A3086">
        <v>1588</v>
      </c>
      <c r="B3086" s="3" t="s">
        <v>1589</v>
      </c>
      <c r="C3086" s="3" t="s">
        <v>5698</v>
      </c>
      <c r="D3086">
        <v>516</v>
      </c>
      <c r="E3086">
        <v>0</v>
      </c>
      <c r="F3086" t="s">
        <v>8221</v>
      </c>
      <c r="G3086" t="s">
        <v>8224</v>
      </c>
      <c r="H3086" t="s">
        <v>8246</v>
      </c>
      <c r="I3086">
        <v>1422735120</v>
      </c>
      <c r="J3086">
        <v>1420091999</v>
      </c>
      <c r="K3086" t="b">
        <v>0</v>
      </c>
      <c r="L3086">
        <v>0</v>
      </c>
      <c r="M3086" t="b">
        <v>0</v>
      </c>
      <c r="N3086" t="s">
        <v>8291</v>
      </c>
      <c r="O3086" s="6">
        <f t="shared" si="288"/>
        <v>0</v>
      </c>
      <c r="P3086">
        <f t="shared" si="289"/>
        <v>0</v>
      </c>
      <c r="Q3086" t="str">
        <f t="shared" si="290"/>
        <v>photography</v>
      </c>
      <c r="R3086" t="str">
        <f t="shared" si="291"/>
        <v>places</v>
      </c>
      <c r="S3086" s="9">
        <f t="shared" si="292"/>
        <v>42005.24998842593</v>
      </c>
      <c r="T3086" s="8">
        <f t="shared" si="293"/>
        <v>42035.841666666667</v>
      </c>
    </row>
    <row r="3087" spans="1:20" ht="43.2">
      <c r="A3087">
        <v>1589</v>
      </c>
      <c r="B3087" s="3" t="s">
        <v>1590</v>
      </c>
      <c r="C3087" s="3" t="s">
        <v>5699</v>
      </c>
      <c r="D3087">
        <v>1200</v>
      </c>
      <c r="E3087">
        <v>0</v>
      </c>
      <c r="F3087" t="s">
        <v>8221</v>
      </c>
      <c r="G3087" t="s">
        <v>8224</v>
      </c>
      <c r="H3087" t="s">
        <v>8246</v>
      </c>
      <c r="I3087">
        <v>1444433886</v>
      </c>
      <c r="J3087">
        <v>1441841886</v>
      </c>
      <c r="K3087" t="b">
        <v>0</v>
      </c>
      <c r="L3087">
        <v>0</v>
      </c>
      <c r="M3087" t="b">
        <v>0</v>
      </c>
      <c r="N3087" t="s">
        <v>8291</v>
      </c>
      <c r="O3087" s="6">
        <f t="shared" si="288"/>
        <v>0</v>
      </c>
      <c r="P3087">
        <f t="shared" si="289"/>
        <v>0</v>
      </c>
      <c r="Q3087" t="str">
        <f t="shared" si="290"/>
        <v>photography</v>
      </c>
      <c r="R3087" t="str">
        <f t="shared" si="291"/>
        <v>places</v>
      </c>
      <c r="S3087" s="9">
        <f t="shared" si="292"/>
        <v>42256.984791666662</v>
      </c>
      <c r="T3087" s="8">
        <f t="shared" si="293"/>
        <v>42286.984791666662</v>
      </c>
    </row>
    <row r="3088" spans="1:20" ht="28.8">
      <c r="A3088">
        <v>1592</v>
      </c>
      <c r="B3088" s="3" t="s">
        <v>1593</v>
      </c>
      <c r="C3088" s="3" t="s">
        <v>5702</v>
      </c>
      <c r="D3088">
        <v>25</v>
      </c>
      <c r="E3088">
        <v>0</v>
      </c>
      <c r="F3088" t="s">
        <v>8221</v>
      </c>
      <c r="G3088" t="s">
        <v>8224</v>
      </c>
      <c r="H3088" t="s">
        <v>8246</v>
      </c>
      <c r="I3088">
        <v>1427503485</v>
      </c>
      <c r="J3088">
        <v>1423619085</v>
      </c>
      <c r="K3088" t="b">
        <v>0</v>
      </c>
      <c r="L3088">
        <v>0</v>
      </c>
      <c r="M3088" t="b">
        <v>0</v>
      </c>
      <c r="N3088" t="s">
        <v>8291</v>
      </c>
      <c r="O3088" s="6">
        <f t="shared" si="288"/>
        <v>0</v>
      </c>
      <c r="P3088">
        <f t="shared" si="289"/>
        <v>0</v>
      </c>
      <c r="Q3088" t="str">
        <f t="shared" si="290"/>
        <v>photography</v>
      </c>
      <c r="R3088" t="str">
        <f t="shared" si="291"/>
        <v>places</v>
      </c>
      <c r="S3088" s="9">
        <f t="shared" si="292"/>
        <v>42046.072743055556</v>
      </c>
      <c r="T3088" s="8">
        <f t="shared" si="293"/>
        <v>42091.031076388885</v>
      </c>
    </row>
    <row r="3089" spans="1:20" ht="28.8">
      <c r="A3089">
        <v>1593</v>
      </c>
      <c r="B3089" s="3" t="s">
        <v>1594</v>
      </c>
      <c r="C3089" s="3" t="s">
        <v>5703</v>
      </c>
      <c r="D3089">
        <v>22000</v>
      </c>
      <c r="E3089">
        <v>3</v>
      </c>
      <c r="F3089" t="s">
        <v>8221</v>
      </c>
      <c r="G3089" t="s">
        <v>8224</v>
      </c>
      <c r="H3089" t="s">
        <v>8246</v>
      </c>
      <c r="I3089">
        <v>1425154655</v>
      </c>
      <c r="J3089">
        <v>1422562655</v>
      </c>
      <c r="K3089" t="b">
        <v>0</v>
      </c>
      <c r="L3089">
        <v>3</v>
      </c>
      <c r="M3089" t="b">
        <v>0</v>
      </c>
      <c r="N3089" t="s">
        <v>8291</v>
      </c>
      <c r="O3089" s="6">
        <f t="shared" si="288"/>
        <v>0</v>
      </c>
      <c r="P3089">
        <f t="shared" si="289"/>
        <v>1</v>
      </c>
      <c r="Q3089" t="str">
        <f t="shared" si="290"/>
        <v>photography</v>
      </c>
      <c r="R3089" t="str">
        <f t="shared" si="291"/>
        <v>places</v>
      </c>
      <c r="S3089" s="9">
        <f t="shared" si="292"/>
        <v>42033.845543981486</v>
      </c>
      <c r="T3089" s="8">
        <f t="shared" si="293"/>
        <v>42063.845543981486</v>
      </c>
    </row>
    <row r="3090" spans="1:20" ht="43.2">
      <c r="A3090">
        <v>1595</v>
      </c>
      <c r="B3090" s="3" t="s">
        <v>1596</v>
      </c>
      <c r="C3090" s="3" t="s">
        <v>5705</v>
      </c>
      <c r="D3090">
        <v>100000</v>
      </c>
      <c r="E3090">
        <v>280</v>
      </c>
      <c r="F3090" t="s">
        <v>8221</v>
      </c>
      <c r="G3090" t="s">
        <v>8224</v>
      </c>
      <c r="H3090" t="s">
        <v>8246</v>
      </c>
      <c r="I3090">
        <v>1403122380</v>
      </c>
      <c r="J3090">
        <v>1400634728</v>
      </c>
      <c r="K3090" t="b">
        <v>0</v>
      </c>
      <c r="L3090">
        <v>7</v>
      </c>
      <c r="M3090" t="b">
        <v>0</v>
      </c>
      <c r="N3090" t="s">
        <v>8291</v>
      </c>
      <c r="O3090" s="6">
        <f t="shared" si="288"/>
        <v>0</v>
      </c>
      <c r="P3090">
        <f t="shared" si="289"/>
        <v>40</v>
      </c>
      <c r="Q3090" t="str">
        <f t="shared" si="290"/>
        <v>photography</v>
      </c>
      <c r="R3090" t="str">
        <f t="shared" si="291"/>
        <v>places</v>
      </c>
      <c r="S3090" s="9">
        <f t="shared" si="292"/>
        <v>41780.050092592595</v>
      </c>
      <c r="T3090" s="8">
        <f t="shared" si="293"/>
        <v>41808.842361111107</v>
      </c>
    </row>
    <row r="3091" spans="1:20" ht="43.2">
      <c r="A3091">
        <v>1597</v>
      </c>
      <c r="B3091" s="3" t="s">
        <v>1598</v>
      </c>
      <c r="C3091" s="3" t="s">
        <v>5707</v>
      </c>
      <c r="D3091">
        <v>15000</v>
      </c>
      <c r="E3091">
        <v>0</v>
      </c>
      <c r="F3091" t="s">
        <v>8221</v>
      </c>
      <c r="G3091" t="s">
        <v>8224</v>
      </c>
      <c r="H3091" t="s">
        <v>8246</v>
      </c>
      <c r="I3091">
        <v>1474360197</v>
      </c>
      <c r="J3091">
        <v>1471768197</v>
      </c>
      <c r="K3091" t="b">
        <v>0</v>
      </c>
      <c r="L3091">
        <v>0</v>
      </c>
      <c r="M3091" t="b">
        <v>0</v>
      </c>
      <c r="N3091" t="s">
        <v>8291</v>
      </c>
      <c r="O3091" s="6">
        <f t="shared" si="288"/>
        <v>0</v>
      </c>
      <c r="P3091">
        <f t="shared" si="289"/>
        <v>0</v>
      </c>
      <c r="Q3091" t="str">
        <f t="shared" si="290"/>
        <v>photography</v>
      </c>
      <c r="R3091" t="str">
        <f t="shared" si="291"/>
        <v>places</v>
      </c>
      <c r="S3091" s="9">
        <f t="shared" si="292"/>
        <v>42603.354131944448</v>
      </c>
      <c r="T3091" s="8">
        <f t="shared" si="293"/>
        <v>42633.354131944448</v>
      </c>
    </row>
    <row r="3092" spans="1:20" ht="57.6">
      <c r="A3092">
        <v>1598</v>
      </c>
      <c r="B3092" s="3" t="s">
        <v>1599</v>
      </c>
      <c r="C3092" s="3" t="s">
        <v>5708</v>
      </c>
      <c r="D3092">
        <v>800</v>
      </c>
      <c r="E3092">
        <v>1</v>
      </c>
      <c r="F3092" t="s">
        <v>8221</v>
      </c>
      <c r="G3092" t="s">
        <v>8224</v>
      </c>
      <c r="H3092" t="s">
        <v>8246</v>
      </c>
      <c r="I3092">
        <v>1437926458</v>
      </c>
      <c r="J3092">
        <v>1432742458</v>
      </c>
      <c r="K3092" t="b">
        <v>0</v>
      </c>
      <c r="L3092">
        <v>1</v>
      </c>
      <c r="M3092" t="b">
        <v>0</v>
      </c>
      <c r="N3092" t="s">
        <v>8291</v>
      </c>
      <c r="O3092" s="6">
        <f t="shared" si="288"/>
        <v>0</v>
      </c>
      <c r="P3092">
        <f t="shared" si="289"/>
        <v>1</v>
      </c>
      <c r="Q3092" t="str">
        <f t="shared" si="290"/>
        <v>photography</v>
      </c>
      <c r="R3092" t="str">
        <f t="shared" si="291"/>
        <v>places</v>
      </c>
      <c r="S3092" s="9">
        <f t="shared" si="292"/>
        <v>42151.667337962965</v>
      </c>
      <c r="T3092" s="8">
        <f t="shared" si="293"/>
        <v>42211.667337962965</v>
      </c>
    </row>
    <row r="3093" spans="1:20" ht="43.2">
      <c r="A3093">
        <v>1599</v>
      </c>
      <c r="B3093" s="3" t="s">
        <v>1600</v>
      </c>
      <c r="C3093" s="3" t="s">
        <v>5709</v>
      </c>
      <c r="D3093">
        <v>500</v>
      </c>
      <c r="E3093">
        <v>0</v>
      </c>
      <c r="F3093" t="s">
        <v>8221</v>
      </c>
      <c r="G3093" t="s">
        <v>8225</v>
      </c>
      <c r="H3093" t="s">
        <v>8247</v>
      </c>
      <c r="I3093">
        <v>1460116576</v>
      </c>
      <c r="J3093">
        <v>1457528176</v>
      </c>
      <c r="K3093" t="b">
        <v>0</v>
      </c>
      <c r="L3093">
        <v>0</v>
      </c>
      <c r="M3093" t="b">
        <v>0</v>
      </c>
      <c r="N3093" t="s">
        <v>8291</v>
      </c>
      <c r="O3093" s="6">
        <f t="shared" si="288"/>
        <v>0</v>
      </c>
      <c r="P3093">
        <f t="shared" si="289"/>
        <v>0</v>
      </c>
      <c r="Q3093" t="str">
        <f t="shared" si="290"/>
        <v>photography</v>
      </c>
      <c r="R3093" t="str">
        <f t="shared" si="291"/>
        <v>places</v>
      </c>
      <c r="S3093" s="9">
        <f t="shared" si="292"/>
        <v>42438.53907407407</v>
      </c>
      <c r="T3093" s="8">
        <f t="shared" si="293"/>
        <v>42468.497407407413</v>
      </c>
    </row>
    <row r="3094" spans="1:20" ht="43.2">
      <c r="A3094">
        <v>1701</v>
      </c>
      <c r="B3094" s="3" t="s">
        <v>1702</v>
      </c>
      <c r="C3094" s="3" t="s">
        <v>5811</v>
      </c>
      <c r="D3094">
        <v>5050</v>
      </c>
      <c r="E3094">
        <v>10</v>
      </c>
      <c r="F3094" t="s">
        <v>8221</v>
      </c>
      <c r="G3094" t="s">
        <v>8224</v>
      </c>
      <c r="H3094" t="s">
        <v>8246</v>
      </c>
      <c r="I3094">
        <v>1421337405</v>
      </c>
      <c r="J3094">
        <v>1418745405</v>
      </c>
      <c r="K3094" t="b">
        <v>0</v>
      </c>
      <c r="L3094">
        <v>2</v>
      </c>
      <c r="M3094" t="b">
        <v>0</v>
      </c>
      <c r="N3094" t="s">
        <v>8293</v>
      </c>
      <c r="O3094" s="6">
        <f t="shared" si="288"/>
        <v>0</v>
      </c>
      <c r="P3094">
        <f t="shared" si="289"/>
        <v>5</v>
      </c>
      <c r="Q3094" t="str">
        <f t="shared" si="290"/>
        <v>music</v>
      </c>
      <c r="R3094" t="str">
        <f t="shared" si="291"/>
        <v>faith</v>
      </c>
      <c r="S3094" s="9">
        <f t="shared" si="292"/>
        <v>41989.664409722223</v>
      </c>
      <c r="T3094" s="8">
        <f t="shared" si="293"/>
        <v>42019.664409722223</v>
      </c>
    </row>
    <row r="3095" spans="1:20" ht="28.8">
      <c r="A3095">
        <v>1702</v>
      </c>
      <c r="B3095" s="3" t="s">
        <v>1703</v>
      </c>
      <c r="C3095" s="3" t="s">
        <v>5812</v>
      </c>
      <c r="D3095">
        <v>16500</v>
      </c>
      <c r="E3095">
        <v>1</v>
      </c>
      <c r="F3095" t="s">
        <v>8221</v>
      </c>
      <c r="G3095" t="s">
        <v>8224</v>
      </c>
      <c r="H3095" t="s">
        <v>8246</v>
      </c>
      <c r="I3095">
        <v>1427745150</v>
      </c>
      <c r="J3095">
        <v>1425156750</v>
      </c>
      <c r="K3095" t="b">
        <v>0</v>
      </c>
      <c r="L3095">
        <v>1</v>
      </c>
      <c r="M3095" t="b">
        <v>0</v>
      </c>
      <c r="N3095" t="s">
        <v>8293</v>
      </c>
      <c r="O3095" s="6">
        <f t="shared" si="288"/>
        <v>0</v>
      </c>
      <c r="P3095">
        <f t="shared" si="289"/>
        <v>1</v>
      </c>
      <c r="Q3095" t="str">
        <f t="shared" si="290"/>
        <v>music</v>
      </c>
      <c r="R3095" t="str">
        <f t="shared" si="291"/>
        <v>faith</v>
      </c>
      <c r="S3095" s="9">
        <f t="shared" si="292"/>
        <v>42063.869791666672</v>
      </c>
      <c r="T3095" s="8">
        <f t="shared" si="293"/>
        <v>42093.828125</v>
      </c>
    </row>
    <row r="3096" spans="1:20" ht="43.2">
      <c r="A3096">
        <v>1705</v>
      </c>
      <c r="B3096" s="3" t="s">
        <v>1706</v>
      </c>
      <c r="C3096" s="3" t="s">
        <v>5815</v>
      </c>
      <c r="D3096">
        <v>2000</v>
      </c>
      <c r="E3096">
        <v>0</v>
      </c>
      <c r="F3096" t="s">
        <v>8221</v>
      </c>
      <c r="G3096" t="s">
        <v>8224</v>
      </c>
      <c r="H3096" t="s">
        <v>8246</v>
      </c>
      <c r="I3096">
        <v>1441814400</v>
      </c>
      <c r="J3096">
        <v>1440807846</v>
      </c>
      <c r="K3096" t="b">
        <v>0</v>
      </c>
      <c r="L3096">
        <v>0</v>
      </c>
      <c r="M3096" t="b">
        <v>0</v>
      </c>
      <c r="N3096" t="s">
        <v>8293</v>
      </c>
      <c r="O3096" s="6">
        <f t="shared" si="288"/>
        <v>0</v>
      </c>
      <c r="P3096">
        <f t="shared" si="289"/>
        <v>0</v>
      </c>
      <c r="Q3096" t="str">
        <f t="shared" si="290"/>
        <v>music</v>
      </c>
      <c r="R3096" t="str">
        <f t="shared" si="291"/>
        <v>faith</v>
      </c>
      <c r="S3096" s="9">
        <f t="shared" si="292"/>
        <v>42245.016736111109</v>
      </c>
      <c r="T3096" s="8">
        <f t="shared" si="293"/>
        <v>42256.666666666672</v>
      </c>
    </row>
    <row r="3097" spans="1:20" ht="43.2">
      <c r="A3097">
        <v>1706</v>
      </c>
      <c r="B3097" s="3" t="s">
        <v>1707</v>
      </c>
      <c r="C3097" s="3" t="s">
        <v>5816</v>
      </c>
      <c r="D3097">
        <v>5500</v>
      </c>
      <c r="E3097">
        <v>0</v>
      </c>
      <c r="F3097" t="s">
        <v>8221</v>
      </c>
      <c r="G3097" t="s">
        <v>8236</v>
      </c>
      <c r="H3097" t="s">
        <v>8249</v>
      </c>
      <c r="I3097">
        <v>1440314472</v>
      </c>
      <c r="J3097">
        <v>1435130472</v>
      </c>
      <c r="K3097" t="b">
        <v>0</v>
      </c>
      <c r="L3097">
        <v>0</v>
      </c>
      <c r="M3097" t="b">
        <v>0</v>
      </c>
      <c r="N3097" t="s">
        <v>8293</v>
      </c>
      <c r="O3097" s="6">
        <f t="shared" si="288"/>
        <v>0</v>
      </c>
      <c r="P3097">
        <f t="shared" si="289"/>
        <v>0</v>
      </c>
      <c r="Q3097" t="str">
        <f t="shared" si="290"/>
        <v>music</v>
      </c>
      <c r="R3097" t="str">
        <f t="shared" si="291"/>
        <v>faith</v>
      </c>
      <c r="S3097" s="9">
        <f t="shared" si="292"/>
        <v>42179.306388888886</v>
      </c>
      <c r="T3097" s="8">
        <f t="shared" si="293"/>
        <v>42239.306388888886</v>
      </c>
    </row>
    <row r="3098" spans="1:20" ht="57.6">
      <c r="A3098">
        <v>1708</v>
      </c>
      <c r="B3098" s="3" t="s">
        <v>1709</v>
      </c>
      <c r="C3098" s="3" t="s">
        <v>5818</v>
      </c>
      <c r="D3098">
        <v>7000</v>
      </c>
      <c r="E3098">
        <v>0</v>
      </c>
      <c r="F3098" t="s">
        <v>8221</v>
      </c>
      <c r="G3098" t="s">
        <v>8224</v>
      </c>
      <c r="H3098" t="s">
        <v>8246</v>
      </c>
      <c r="I3098">
        <v>1462135706</v>
      </c>
      <c r="J3098">
        <v>1458679706</v>
      </c>
      <c r="K3098" t="b">
        <v>0</v>
      </c>
      <c r="L3098">
        <v>0</v>
      </c>
      <c r="M3098" t="b">
        <v>0</v>
      </c>
      <c r="N3098" t="s">
        <v>8293</v>
      </c>
      <c r="O3098" s="6">
        <f t="shared" si="288"/>
        <v>0</v>
      </c>
      <c r="P3098">
        <f t="shared" si="289"/>
        <v>0</v>
      </c>
      <c r="Q3098" t="str">
        <f t="shared" si="290"/>
        <v>music</v>
      </c>
      <c r="R3098" t="str">
        <f t="shared" si="291"/>
        <v>faith</v>
      </c>
      <c r="S3098" s="9">
        <f t="shared" si="292"/>
        <v>42451.866967592592</v>
      </c>
      <c r="T3098" s="8">
        <f t="shared" si="293"/>
        <v>42491.866967592592</v>
      </c>
    </row>
    <row r="3099" spans="1:20" ht="57.6">
      <c r="A3099">
        <v>1712</v>
      </c>
      <c r="B3099" s="3" t="s">
        <v>1713</v>
      </c>
      <c r="C3099" s="3" t="s">
        <v>5822</v>
      </c>
      <c r="D3099">
        <v>5000</v>
      </c>
      <c r="E3099">
        <v>0</v>
      </c>
      <c r="F3099" t="s">
        <v>8221</v>
      </c>
      <c r="G3099" t="s">
        <v>8224</v>
      </c>
      <c r="H3099" t="s">
        <v>8246</v>
      </c>
      <c r="I3099">
        <v>1435701353</v>
      </c>
      <c r="J3099">
        <v>1430517353</v>
      </c>
      <c r="K3099" t="b">
        <v>0</v>
      </c>
      <c r="L3099">
        <v>0</v>
      </c>
      <c r="M3099" t="b">
        <v>0</v>
      </c>
      <c r="N3099" t="s">
        <v>8293</v>
      </c>
      <c r="O3099" s="6">
        <f t="shared" si="288"/>
        <v>0</v>
      </c>
      <c r="P3099">
        <f t="shared" si="289"/>
        <v>0</v>
      </c>
      <c r="Q3099" t="str">
        <f t="shared" si="290"/>
        <v>music</v>
      </c>
      <c r="R3099" t="str">
        <f t="shared" si="291"/>
        <v>faith</v>
      </c>
      <c r="S3099" s="9">
        <f t="shared" si="292"/>
        <v>42125.913807870369</v>
      </c>
      <c r="T3099" s="8">
        <f t="shared" si="293"/>
        <v>42185.913807870369</v>
      </c>
    </row>
    <row r="3100" spans="1:20" ht="43.2">
      <c r="A3100">
        <v>1715</v>
      </c>
      <c r="B3100" s="3" t="s">
        <v>1716</v>
      </c>
      <c r="C3100" s="3" t="s">
        <v>5825</v>
      </c>
      <c r="D3100">
        <v>5000</v>
      </c>
      <c r="E3100">
        <v>11</v>
      </c>
      <c r="F3100" t="s">
        <v>8221</v>
      </c>
      <c r="G3100" t="s">
        <v>8224</v>
      </c>
      <c r="H3100" t="s">
        <v>8246</v>
      </c>
      <c r="I3100">
        <v>1427772120</v>
      </c>
      <c r="J3100">
        <v>1425186785</v>
      </c>
      <c r="K3100" t="b">
        <v>0</v>
      </c>
      <c r="L3100">
        <v>2</v>
      </c>
      <c r="M3100" t="b">
        <v>0</v>
      </c>
      <c r="N3100" t="s">
        <v>8293</v>
      </c>
      <c r="O3100" s="6">
        <f t="shared" si="288"/>
        <v>0</v>
      </c>
      <c r="P3100">
        <f t="shared" si="289"/>
        <v>5.5</v>
      </c>
      <c r="Q3100" t="str">
        <f t="shared" si="290"/>
        <v>music</v>
      </c>
      <c r="R3100" t="str">
        <f t="shared" si="291"/>
        <v>faith</v>
      </c>
      <c r="S3100" s="9">
        <f t="shared" si="292"/>
        <v>42064.217418981483</v>
      </c>
      <c r="T3100" s="8">
        <f t="shared" si="293"/>
        <v>42094.140277777777</v>
      </c>
    </row>
    <row r="3101" spans="1:20">
      <c r="A3101">
        <v>1718</v>
      </c>
      <c r="B3101" s="3" t="s">
        <v>1719</v>
      </c>
      <c r="C3101" s="3" t="s">
        <v>5828</v>
      </c>
      <c r="D3101">
        <v>35000</v>
      </c>
      <c r="E3101">
        <v>75</v>
      </c>
      <c r="F3101" t="s">
        <v>8221</v>
      </c>
      <c r="G3101" t="s">
        <v>8224</v>
      </c>
      <c r="H3101" t="s">
        <v>8246</v>
      </c>
      <c r="I3101">
        <v>1463201940</v>
      </c>
      <c r="J3101">
        <v>1459435149</v>
      </c>
      <c r="K3101" t="b">
        <v>0</v>
      </c>
      <c r="L3101">
        <v>2</v>
      </c>
      <c r="M3101" t="b">
        <v>0</v>
      </c>
      <c r="N3101" t="s">
        <v>8293</v>
      </c>
      <c r="O3101" s="6">
        <f t="shared" si="288"/>
        <v>0</v>
      </c>
      <c r="P3101">
        <f t="shared" si="289"/>
        <v>37.5</v>
      </c>
      <c r="Q3101" t="str">
        <f t="shared" si="290"/>
        <v>music</v>
      </c>
      <c r="R3101" t="str">
        <f t="shared" si="291"/>
        <v>faith</v>
      </c>
      <c r="S3101" s="9">
        <f t="shared" si="292"/>
        <v>42460.610520833332</v>
      </c>
      <c r="T3101" s="8">
        <f t="shared" si="293"/>
        <v>42504.207638888889</v>
      </c>
    </row>
    <row r="3102" spans="1:20" ht="43.2">
      <c r="A3102">
        <v>1721</v>
      </c>
      <c r="B3102" s="3" t="s">
        <v>1722</v>
      </c>
      <c r="C3102" s="3" t="s">
        <v>5831</v>
      </c>
      <c r="D3102">
        <v>5000</v>
      </c>
      <c r="E3102">
        <v>0</v>
      </c>
      <c r="F3102" t="s">
        <v>8221</v>
      </c>
      <c r="G3102" t="s">
        <v>8224</v>
      </c>
      <c r="H3102" t="s">
        <v>8246</v>
      </c>
      <c r="I3102">
        <v>1449831863</v>
      </c>
      <c r="J3102">
        <v>1447239863</v>
      </c>
      <c r="K3102" t="b">
        <v>0</v>
      </c>
      <c r="L3102">
        <v>0</v>
      </c>
      <c r="M3102" t="b">
        <v>0</v>
      </c>
      <c r="N3102" t="s">
        <v>8293</v>
      </c>
      <c r="O3102" s="6">
        <f t="shared" si="288"/>
        <v>0</v>
      </c>
      <c r="P3102">
        <f t="shared" si="289"/>
        <v>0</v>
      </c>
      <c r="Q3102" t="str">
        <f t="shared" si="290"/>
        <v>music</v>
      </c>
      <c r="R3102" t="str">
        <f t="shared" si="291"/>
        <v>faith</v>
      </c>
      <c r="S3102" s="9">
        <f t="shared" si="292"/>
        <v>42319.461377314816</v>
      </c>
      <c r="T3102" s="8">
        <f t="shared" si="293"/>
        <v>42349.461377314816</v>
      </c>
    </row>
    <row r="3103" spans="1:20" ht="43.2">
      <c r="A3103">
        <v>1722</v>
      </c>
      <c r="B3103" s="3" t="s">
        <v>1723</v>
      </c>
      <c r="C3103" s="3" t="s">
        <v>5832</v>
      </c>
      <c r="D3103">
        <v>2880</v>
      </c>
      <c r="E3103">
        <v>1</v>
      </c>
      <c r="F3103" t="s">
        <v>8221</v>
      </c>
      <c r="G3103" t="s">
        <v>8224</v>
      </c>
      <c r="H3103" t="s">
        <v>8246</v>
      </c>
      <c r="I3103">
        <v>1459642200</v>
      </c>
      <c r="J3103">
        <v>1456441429</v>
      </c>
      <c r="K3103" t="b">
        <v>0</v>
      </c>
      <c r="L3103">
        <v>1</v>
      </c>
      <c r="M3103" t="b">
        <v>0</v>
      </c>
      <c r="N3103" t="s">
        <v>8293</v>
      </c>
      <c r="O3103" s="6">
        <f t="shared" si="288"/>
        <v>0</v>
      </c>
      <c r="P3103">
        <f t="shared" si="289"/>
        <v>1</v>
      </c>
      <c r="Q3103" t="str">
        <f t="shared" si="290"/>
        <v>music</v>
      </c>
      <c r="R3103" t="str">
        <f t="shared" si="291"/>
        <v>faith</v>
      </c>
      <c r="S3103" s="9">
        <f t="shared" si="292"/>
        <v>42425.960983796293</v>
      </c>
      <c r="T3103" s="8">
        <f t="shared" si="293"/>
        <v>42463.006944444445</v>
      </c>
    </row>
    <row r="3104" spans="1:20" ht="43.2">
      <c r="A3104">
        <v>1727</v>
      </c>
      <c r="B3104" s="3" t="s">
        <v>1728</v>
      </c>
      <c r="C3104" s="3" t="s">
        <v>5837</v>
      </c>
      <c r="D3104">
        <v>3000</v>
      </c>
      <c r="E3104">
        <v>1</v>
      </c>
      <c r="F3104" t="s">
        <v>8221</v>
      </c>
      <c r="G3104" t="s">
        <v>8225</v>
      </c>
      <c r="H3104" t="s">
        <v>8247</v>
      </c>
      <c r="I3104">
        <v>1428231600</v>
      </c>
      <c r="J3104">
        <v>1423520177</v>
      </c>
      <c r="K3104" t="b">
        <v>0</v>
      </c>
      <c r="L3104">
        <v>1</v>
      </c>
      <c r="M3104" t="b">
        <v>0</v>
      </c>
      <c r="N3104" t="s">
        <v>8293</v>
      </c>
      <c r="O3104" s="6">
        <f t="shared" si="288"/>
        <v>0</v>
      </c>
      <c r="P3104">
        <f t="shared" si="289"/>
        <v>1</v>
      </c>
      <c r="Q3104" t="str">
        <f t="shared" si="290"/>
        <v>music</v>
      </c>
      <c r="R3104" t="str">
        <f t="shared" si="291"/>
        <v>faith</v>
      </c>
      <c r="S3104" s="9">
        <f t="shared" si="292"/>
        <v>42044.927974537037</v>
      </c>
      <c r="T3104" s="8">
        <f t="shared" si="293"/>
        <v>42099.458333333328</v>
      </c>
    </row>
    <row r="3105" spans="1:20" ht="43.2">
      <c r="A3105">
        <v>1729</v>
      </c>
      <c r="B3105" s="3" t="s">
        <v>1730</v>
      </c>
      <c r="C3105" s="3" t="s">
        <v>5839</v>
      </c>
      <c r="D3105">
        <v>10000</v>
      </c>
      <c r="E3105">
        <v>0</v>
      </c>
      <c r="F3105" t="s">
        <v>8221</v>
      </c>
      <c r="G3105" t="s">
        <v>8224</v>
      </c>
      <c r="H3105" t="s">
        <v>8246</v>
      </c>
      <c r="I3105">
        <v>1465521306</v>
      </c>
      <c r="J3105">
        <v>1460337306</v>
      </c>
      <c r="K3105" t="b">
        <v>0</v>
      </c>
      <c r="L3105">
        <v>0</v>
      </c>
      <c r="M3105" t="b">
        <v>0</v>
      </c>
      <c r="N3105" t="s">
        <v>8293</v>
      </c>
      <c r="O3105" s="6">
        <f t="shared" si="288"/>
        <v>0</v>
      </c>
      <c r="P3105">
        <f t="shared" si="289"/>
        <v>0</v>
      </c>
      <c r="Q3105" t="str">
        <f t="shared" si="290"/>
        <v>music</v>
      </c>
      <c r="R3105" t="str">
        <f t="shared" si="291"/>
        <v>faith</v>
      </c>
      <c r="S3105" s="9">
        <f t="shared" si="292"/>
        <v>42471.052152777775</v>
      </c>
      <c r="T3105" s="8">
        <f t="shared" si="293"/>
        <v>42531.052152777775</v>
      </c>
    </row>
    <row r="3106" spans="1:20" ht="43.2">
      <c r="A3106">
        <v>1730</v>
      </c>
      <c r="B3106" s="3" t="s">
        <v>1731</v>
      </c>
      <c r="C3106" s="3" t="s">
        <v>5840</v>
      </c>
      <c r="D3106">
        <v>3000</v>
      </c>
      <c r="E3106">
        <v>0</v>
      </c>
      <c r="F3106" t="s">
        <v>8221</v>
      </c>
      <c r="G3106" t="s">
        <v>8224</v>
      </c>
      <c r="H3106" t="s">
        <v>8246</v>
      </c>
      <c r="I3106">
        <v>1445738783</v>
      </c>
      <c r="J3106">
        <v>1443146783</v>
      </c>
      <c r="K3106" t="b">
        <v>0</v>
      </c>
      <c r="L3106">
        <v>0</v>
      </c>
      <c r="M3106" t="b">
        <v>0</v>
      </c>
      <c r="N3106" t="s">
        <v>8293</v>
      </c>
      <c r="O3106" s="6">
        <f t="shared" si="288"/>
        <v>0</v>
      </c>
      <c r="P3106">
        <f t="shared" si="289"/>
        <v>0</v>
      </c>
      <c r="Q3106" t="str">
        <f t="shared" si="290"/>
        <v>music</v>
      </c>
      <c r="R3106" t="str">
        <f t="shared" si="291"/>
        <v>faith</v>
      </c>
      <c r="S3106" s="9">
        <f t="shared" si="292"/>
        <v>42272.087766203702</v>
      </c>
      <c r="T3106" s="8">
        <f t="shared" si="293"/>
        <v>42302.087766203702</v>
      </c>
    </row>
    <row r="3107" spans="1:20" ht="28.8">
      <c r="A3107">
        <v>1731</v>
      </c>
      <c r="B3107" s="3" t="s">
        <v>1732</v>
      </c>
      <c r="C3107" s="3" t="s">
        <v>5841</v>
      </c>
      <c r="D3107">
        <v>1000</v>
      </c>
      <c r="E3107">
        <v>0</v>
      </c>
      <c r="F3107" t="s">
        <v>8221</v>
      </c>
      <c r="G3107" t="s">
        <v>8224</v>
      </c>
      <c r="H3107" t="s">
        <v>8246</v>
      </c>
      <c r="I3107">
        <v>1434034800</v>
      </c>
      <c r="J3107">
        <v>1432849552</v>
      </c>
      <c r="K3107" t="b">
        <v>0</v>
      </c>
      <c r="L3107">
        <v>0</v>
      </c>
      <c r="M3107" t="b">
        <v>0</v>
      </c>
      <c r="N3107" t="s">
        <v>8293</v>
      </c>
      <c r="O3107" s="6">
        <f t="shared" si="288"/>
        <v>0</v>
      </c>
      <c r="P3107">
        <f t="shared" si="289"/>
        <v>0</v>
      </c>
      <c r="Q3107" t="str">
        <f t="shared" si="290"/>
        <v>music</v>
      </c>
      <c r="R3107" t="str">
        <f t="shared" si="291"/>
        <v>faith</v>
      </c>
      <c r="S3107" s="9">
        <f t="shared" si="292"/>
        <v>42152.906851851847</v>
      </c>
      <c r="T3107" s="8">
        <f t="shared" si="293"/>
        <v>42166.625</v>
      </c>
    </row>
    <row r="3108" spans="1:20" ht="43.2">
      <c r="A3108">
        <v>1732</v>
      </c>
      <c r="B3108" s="3" t="s">
        <v>1733</v>
      </c>
      <c r="C3108" s="3" t="s">
        <v>5842</v>
      </c>
      <c r="D3108">
        <v>4000</v>
      </c>
      <c r="E3108">
        <v>0</v>
      </c>
      <c r="F3108" t="s">
        <v>8221</v>
      </c>
      <c r="G3108" t="s">
        <v>8224</v>
      </c>
      <c r="H3108" t="s">
        <v>8246</v>
      </c>
      <c r="I3108">
        <v>1452920400</v>
      </c>
      <c r="J3108">
        <v>1447777481</v>
      </c>
      <c r="K3108" t="b">
        <v>0</v>
      </c>
      <c r="L3108">
        <v>0</v>
      </c>
      <c r="M3108" t="b">
        <v>0</v>
      </c>
      <c r="N3108" t="s">
        <v>8293</v>
      </c>
      <c r="O3108" s="6">
        <f t="shared" si="288"/>
        <v>0</v>
      </c>
      <c r="P3108">
        <f t="shared" si="289"/>
        <v>0</v>
      </c>
      <c r="Q3108" t="str">
        <f t="shared" si="290"/>
        <v>music</v>
      </c>
      <c r="R3108" t="str">
        <f t="shared" si="291"/>
        <v>faith</v>
      </c>
      <c r="S3108" s="9">
        <f t="shared" si="292"/>
        <v>42325.683807870373</v>
      </c>
      <c r="T3108" s="8">
        <f t="shared" si="293"/>
        <v>42385.208333333328</v>
      </c>
    </row>
    <row r="3109" spans="1:20" ht="43.2">
      <c r="A3109">
        <v>1733</v>
      </c>
      <c r="B3109" s="3" t="s">
        <v>1734</v>
      </c>
      <c r="C3109" s="3" t="s">
        <v>5843</v>
      </c>
      <c r="D3109">
        <v>10000</v>
      </c>
      <c r="E3109">
        <v>0</v>
      </c>
      <c r="F3109" t="s">
        <v>8221</v>
      </c>
      <c r="G3109" t="s">
        <v>8224</v>
      </c>
      <c r="H3109" t="s">
        <v>8246</v>
      </c>
      <c r="I3109">
        <v>1473802200</v>
      </c>
      <c r="J3109">
        <v>1472746374</v>
      </c>
      <c r="K3109" t="b">
        <v>0</v>
      </c>
      <c r="L3109">
        <v>0</v>
      </c>
      <c r="M3109" t="b">
        <v>0</v>
      </c>
      <c r="N3109" t="s">
        <v>8293</v>
      </c>
      <c r="O3109" s="6">
        <f t="shared" si="288"/>
        <v>0</v>
      </c>
      <c r="P3109">
        <f t="shared" si="289"/>
        <v>0</v>
      </c>
      <c r="Q3109" t="str">
        <f t="shared" si="290"/>
        <v>music</v>
      </c>
      <c r="R3109" t="str">
        <f t="shared" si="291"/>
        <v>faith</v>
      </c>
      <c r="S3109" s="9">
        <f t="shared" si="292"/>
        <v>42614.675625000003</v>
      </c>
      <c r="T3109" s="8">
        <f t="shared" si="293"/>
        <v>42626.895833333328</v>
      </c>
    </row>
    <row r="3110" spans="1:20" ht="43.2">
      <c r="A3110">
        <v>1734</v>
      </c>
      <c r="B3110" s="3" t="s">
        <v>1735</v>
      </c>
      <c r="C3110" s="3" t="s">
        <v>5844</v>
      </c>
      <c r="D3110">
        <v>4500</v>
      </c>
      <c r="E3110">
        <v>1</v>
      </c>
      <c r="F3110" t="s">
        <v>8221</v>
      </c>
      <c r="G3110" t="s">
        <v>8224</v>
      </c>
      <c r="H3110" t="s">
        <v>8246</v>
      </c>
      <c r="I3110">
        <v>1431046356</v>
      </c>
      <c r="J3110">
        <v>1428454356</v>
      </c>
      <c r="K3110" t="b">
        <v>0</v>
      </c>
      <c r="L3110">
        <v>1</v>
      </c>
      <c r="M3110" t="b">
        <v>0</v>
      </c>
      <c r="N3110" t="s">
        <v>8293</v>
      </c>
      <c r="O3110" s="6">
        <f t="shared" si="288"/>
        <v>0</v>
      </c>
      <c r="P3110">
        <f t="shared" si="289"/>
        <v>1</v>
      </c>
      <c r="Q3110" t="str">
        <f t="shared" si="290"/>
        <v>music</v>
      </c>
      <c r="R3110" t="str">
        <f t="shared" si="291"/>
        <v>faith</v>
      </c>
      <c r="S3110" s="9">
        <f t="shared" si="292"/>
        <v>42102.036527777775</v>
      </c>
      <c r="T3110" s="8">
        <f t="shared" si="293"/>
        <v>42132.036527777775</v>
      </c>
    </row>
    <row r="3111" spans="1:20" ht="28.8">
      <c r="A3111">
        <v>1738</v>
      </c>
      <c r="B3111" s="3" t="s">
        <v>1739</v>
      </c>
      <c r="C3111" s="3" t="s">
        <v>5848</v>
      </c>
      <c r="D3111">
        <v>5000</v>
      </c>
      <c r="E3111">
        <v>20</v>
      </c>
      <c r="F3111" t="s">
        <v>8221</v>
      </c>
      <c r="G3111" t="s">
        <v>8224</v>
      </c>
      <c r="H3111" t="s">
        <v>8246</v>
      </c>
      <c r="I3111">
        <v>1412283542</v>
      </c>
      <c r="J3111">
        <v>1409691542</v>
      </c>
      <c r="K3111" t="b">
        <v>0</v>
      </c>
      <c r="L3111">
        <v>1</v>
      </c>
      <c r="M3111" t="b">
        <v>0</v>
      </c>
      <c r="N3111" t="s">
        <v>8293</v>
      </c>
      <c r="O3111" s="6">
        <f t="shared" si="288"/>
        <v>0</v>
      </c>
      <c r="P3111">
        <f t="shared" si="289"/>
        <v>20</v>
      </c>
      <c r="Q3111" t="str">
        <f t="shared" si="290"/>
        <v>music</v>
      </c>
      <c r="R3111" t="str">
        <f t="shared" si="291"/>
        <v>faith</v>
      </c>
      <c r="S3111" s="9">
        <f t="shared" si="292"/>
        <v>41884.874328703707</v>
      </c>
      <c r="T3111" s="8">
        <f t="shared" si="293"/>
        <v>41914.874328703707</v>
      </c>
    </row>
    <row r="3112" spans="1:20" ht="43.2">
      <c r="A3112">
        <v>1739</v>
      </c>
      <c r="B3112" s="3" t="s">
        <v>1740</v>
      </c>
      <c r="C3112" s="3" t="s">
        <v>5849</v>
      </c>
      <c r="D3112">
        <v>1000</v>
      </c>
      <c r="E3112">
        <v>1</v>
      </c>
      <c r="F3112" t="s">
        <v>8221</v>
      </c>
      <c r="G3112" t="s">
        <v>8224</v>
      </c>
      <c r="H3112" t="s">
        <v>8246</v>
      </c>
      <c r="I3112">
        <v>1462391932</v>
      </c>
      <c r="J3112">
        <v>1457297932</v>
      </c>
      <c r="K3112" t="b">
        <v>0</v>
      </c>
      <c r="L3112">
        <v>1</v>
      </c>
      <c r="M3112" t="b">
        <v>0</v>
      </c>
      <c r="N3112" t="s">
        <v>8293</v>
      </c>
      <c r="O3112" s="6">
        <f t="shared" si="288"/>
        <v>0</v>
      </c>
      <c r="P3112">
        <f t="shared" si="289"/>
        <v>1</v>
      </c>
      <c r="Q3112" t="str">
        <f t="shared" si="290"/>
        <v>music</v>
      </c>
      <c r="R3112" t="str">
        <f t="shared" si="291"/>
        <v>faith</v>
      </c>
      <c r="S3112" s="9">
        <f t="shared" si="292"/>
        <v>42435.874212962968</v>
      </c>
      <c r="T3112" s="8">
        <f t="shared" si="293"/>
        <v>42494.832546296297</v>
      </c>
    </row>
    <row r="3113" spans="1:20" ht="43.2">
      <c r="A3113">
        <v>1740</v>
      </c>
      <c r="B3113" s="3" t="s">
        <v>1741</v>
      </c>
      <c r="C3113" s="3" t="s">
        <v>5850</v>
      </c>
      <c r="D3113">
        <v>3000</v>
      </c>
      <c r="E3113">
        <v>0</v>
      </c>
      <c r="F3113" t="s">
        <v>8221</v>
      </c>
      <c r="G3113" t="s">
        <v>8224</v>
      </c>
      <c r="H3113" t="s">
        <v>8246</v>
      </c>
      <c r="I3113">
        <v>1437075422</v>
      </c>
      <c r="J3113">
        <v>1434483422</v>
      </c>
      <c r="K3113" t="b">
        <v>0</v>
      </c>
      <c r="L3113">
        <v>0</v>
      </c>
      <c r="M3113" t="b">
        <v>0</v>
      </c>
      <c r="N3113" t="s">
        <v>8293</v>
      </c>
      <c r="O3113" s="6">
        <f t="shared" si="288"/>
        <v>0</v>
      </c>
      <c r="P3113">
        <f t="shared" si="289"/>
        <v>0</v>
      </c>
      <c r="Q3113" t="str">
        <f t="shared" si="290"/>
        <v>music</v>
      </c>
      <c r="R3113" t="str">
        <f t="shared" si="291"/>
        <v>faith</v>
      </c>
      <c r="S3113" s="9">
        <f t="shared" si="292"/>
        <v>42171.817384259259</v>
      </c>
      <c r="T3113" s="8">
        <f t="shared" si="293"/>
        <v>42201.817384259259</v>
      </c>
    </row>
    <row r="3114" spans="1:20" ht="28.8">
      <c r="A3114">
        <v>1766</v>
      </c>
      <c r="B3114" s="3" t="s">
        <v>1767</v>
      </c>
      <c r="C3114" s="3" t="s">
        <v>5876</v>
      </c>
      <c r="D3114">
        <v>1500</v>
      </c>
      <c r="E3114">
        <v>0</v>
      </c>
      <c r="F3114" t="s">
        <v>8221</v>
      </c>
      <c r="G3114" t="s">
        <v>8226</v>
      </c>
      <c r="H3114" t="s">
        <v>8248</v>
      </c>
      <c r="I3114">
        <v>1408999088</v>
      </c>
      <c r="J3114">
        <v>1407184688</v>
      </c>
      <c r="K3114" t="b">
        <v>1</v>
      </c>
      <c r="L3114">
        <v>0</v>
      </c>
      <c r="M3114" t="b">
        <v>0</v>
      </c>
      <c r="N3114" t="s">
        <v>8285</v>
      </c>
      <c r="O3114" s="6">
        <f t="shared" si="288"/>
        <v>0</v>
      </c>
      <c r="P3114">
        <f t="shared" si="289"/>
        <v>0</v>
      </c>
      <c r="Q3114" t="str">
        <f t="shared" si="290"/>
        <v>photography</v>
      </c>
      <c r="R3114" t="str">
        <f t="shared" si="291"/>
        <v>photobooks</v>
      </c>
      <c r="S3114" s="9">
        <f t="shared" si="292"/>
        <v>41855.859814814816</v>
      </c>
      <c r="T3114" s="8">
        <f t="shared" si="293"/>
        <v>41876.859814814816</v>
      </c>
    </row>
    <row r="3115" spans="1:20" ht="43.2">
      <c r="A3115">
        <v>1811</v>
      </c>
      <c r="B3115" s="3" t="s">
        <v>1812</v>
      </c>
      <c r="C3115" s="3" t="s">
        <v>5921</v>
      </c>
      <c r="D3115">
        <v>54000</v>
      </c>
      <c r="E3115">
        <v>40</v>
      </c>
      <c r="F3115" t="s">
        <v>8221</v>
      </c>
      <c r="G3115" t="s">
        <v>8224</v>
      </c>
      <c r="H3115" t="s">
        <v>8246</v>
      </c>
      <c r="I3115">
        <v>1414123200</v>
      </c>
      <c r="J3115">
        <v>1408962270</v>
      </c>
      <c r="K3115" t="b">
        <v>0</v>
      </c>
      <c r="L3115">
        <v>26</v>
      </c>
      <c r="M3115" t="b">
        <v>0</v>
      </c>
      <c r="N3115" t="s">
        <v>8285</v>
      </c>
      <c r="O3115" s="6">
        <f t="shared" si="288"/>
        <v>0</v>
      </c>
      <c r="P3115">
        <f t="shared" si="289"/>
        <v>1.54</v>
      </c>
      <c r="Q3115" t="str">
        <f t="shared" si="290"/>
        <v>photography</v>
      </c>
      <c r="R3115" t="str">
        <f t="shared" si="291"/>
        <v>photobooks</v>
      </c>
      <c r="S3115" s="9">
        <f t="shared" si="292"/>
        <v>41876.433680555558</v>
      </c>
      <c r="T3115" s="8">
        <f t="shared" si="293"/>
        <v>41936.166666666664</v>
      </c>
    </row>
    <row r="3116" spans="1:20" ht="43.2">
      <c r="A3116">
        <v>1813</v>
      </c>
      <c r="B3116" s="3" t="s">
        <v>1814</v>
      </c>
      <c r="C3116" s="3" t="s">
        <v>5923</v>
      </c>
      <c r="D3116">
        <v>8750</v>
      </c>
      <c r="E3116">
        <v>0</v>
      </c>
      <c r="F3116" t="s">
        <v>8221</v>
      </c>
      <c r="G3116" t="s">
        <v>8225</v>
      </c>
      <c r="H3116" t="s">
        <v>8247</v>
      </c>
      <c r="I3116">
        <v>1407532812</v>
      </c>
      <c r="J3116">
        <v>1404940812</v>
      </c>
      <c r="K3116" t="b">
        <v>0</v>
      </c>
      <c r="L3116">
        <v>0</v>
      </c>
      <c r="M3116" t="b">
        <v>0</v>
      </c>
      <c r="N3116" t="s">
        <v>8285</v>
      </c>
      <c r="O3116" s="6">
        <f t="shared" si="288"/>
        <v>0</v>
      </c>
      <c r="P3116">
        <f t="shared" si="289"/>
        <v>0</v>
      </c>
      <c r="Q3116" t="str">
        <f t="shared" si="290"/>
        <v>photography</v>
      </c>
      <c r="R3116" t="str">
        <f t="shared" si="291"/>
        <v>photobooks</v>
      </c>
      <c r="S3116" s="9">
        <f t="shared" si="292"/>
        <v>41829.889027777775</v>
      </c>
      <c r="T3116" s="8">
        <f t="shared" si="293"/>
        <v>41859.889027777775</v>
      </c>
    </row>
    <row r="3117" spans="1:20" ht="57.6">
      <c r="A3117">
        <v>1815</v>
      </c>
      <c r="B3117" s="3" t="s">
        <v>1816</v>
      </c>
      <c r="C3117" s="3" t="s">
        <v>5925</v>
      </c>
      <c r="D3117">
        <v>3000</v>
      </c>
      <c r="E3117">
        <v>0</v>
      </c>
      <c r="F3117" t="s">
        <v>8221</v>
      </c>
      <c r="G3117" t="s">
        <v>8224</v>
      </c>
      <c r="H3117" t="s">
        <v>8246</v>
      </c>
      <c r="I3117">
        <v>1435787137</v>
      </c>
      <c r="J3117">
        <v>1434577537</v>
      </c>
      <c r="K3117" t="b">
        <v>0</v>
      </c>
      <c r="L3117">
        <v>0</v>
      </c>
      <c r="M3117" t="b">
        <v>0</v>
      </c>
      <c r="N3117" t="s">
        <v>8285</v>
      </c>
      <c r="O3117" s="6">
        <f t="shared" si="288"/>
        <v>0</v>
      </c>
      <c r="P3117">
        <f t="shared" si="289"/>
        <v>0</v>
      </c>
      <c r="Q3117" t="str">
        <f t="shared" si="290"/>
        <v>photography</v>
      </c>
      <c r="R3117" t="str">
        <f t="shared" si="291"/>
        <v>photobooks</v>
      </c>
      <c r="S3117" s="9">
        <f t="shared" si="292"/>
        <v>42172.906678240739</v>
      </c>
      <c r="T3117" s="8">
        <f t="shared" si="293"/>
        <v>42186.906678240739</v>
      </c>
    </row>
    <row r="3118" spans="1:20" ht="28.8">
      <c r="A3118">
        <v>1818</v>
      </c>
      <c r="B3118" s="3" t="s">
        <v>1819</v>
      </c>
      <c r="C3118" s="3" t="s">
        <v>5928</v>
      </c>
      <c r="D3118">
        <v>15000</v>
      </c>
      <c r="E3118">
        <v>0</v>
      </c>
      <c r="F3118" t="s">
        <v>8221</v>
      </c>
      <c r="G3118" t="s">
        <v>8224</v>
      </c>
      <c r="H3118" t="s">
        <v>8246</v>
      </c>
      <c r="I3118">
        <v>1428035850</v>
      </c>
      <c r="J3118">
        <v>1425447450</v>
      </c>
      <c r="K3118" t="b">
        <v>0</v>
      </c>
      <c r="L3118">
        <v>0</v>
      </c>
      <c r="M3118" t="b">
        <v>0</v>
      </c>
      <c r="N3118" t="s">
        <v>8285</v>
      </c>
      <c r="O3118" s="6">
        <f t="shared" si="288"/>
        <v>0</v>
      </c>
      <c r="P3118">
        <f t="shared" si="289"/>
        <v>0</v>
      </c>
      <c r="Q3118" t="str">
        <f t="shared" si="290"/>
        <v>photography</v>
      </c>
      <c r="R3118" t="str">
        <f t="shared" si="291"/>
        <v>photobooks</v>
      </c>
      <c r="S3118" s="9">
        <f t="shared" si="292"/>
        <v>42067.234375</v>
      </c>
      <c r="T3118" s="8">
        <f t="shared" si="293"/>
        <v>42097.192708333328</v>
      </c>
    </row>
    <row r="3119" spans="1:20" ht="43.2">
      <c r="A3119">
        <v>1861</v>
      </c>
      <c r="B3119" s="3" t="s">
        <v>1862</v>
      </c>
      <c r="C3119" s="3" t="s">
        <v>5971</v>
      </c>
      <c r="D3119">
        <v>250000</v>
      </c>
      <c r="E3119">
        <v>0</v>
      </c>
      <c r="F3119" t="s">
        <v>8221</v>
      </c>
      <c r="G3119" t="s">
        <v>8225</v>
      </c>
      <c r="H3119" t="s">
        <v>8247</v>
      </c>
      <c r="I3119">
        <v>1422256341</v>
      </c>
      <c r="J3119">
        <v>1419664341</v>
      </c>
      <c r="K3119" t="b">
        <v>0</v>
      </c>
      <c r="L3119">
        <v>0</v>
      </c>
      <c r="M3119" t="b">
        <v>0</v>
      </c>
      <c r="N3119" t="s">
        <v>8283</v>
      </c>
      <c r="O3119" s="6">
        <f t="shared" si="288"/>
        <v>0</v>
      </c>
      <c r="P3119">
        <f t="shared" si="289"/>
        <v>0</v>
      </c>
      <c r="Q3119" t="str">
        <f t="shared" si="290"/>
        <v>games</v>
      </c>
      <c r="R3119" t="str">
        <f t="shared" si="291"/>
        <v>mobile games</v>
      </c>
      <c r="S3119" s="9">
        <f t="shared" si="292"/>
        <v>42000.300243055557</v>
      </c>
      <c r="T3119" s="8">
        <f t="shared" si="293"/>
        <v>42030.300243055557</v>
      </c>
    </row>
    <row r="3120" spans="1:20" ht="43.2">
      <c r="A3120">
        <v>1863</v>
      </c>
      <c r="B3120" s="3" t="s">
        <v>1864</v>
      </c>
      <c r="C3120" s="3" t="s">
        <v>5973</v>
      </c>
      <c r="D3120">
        <v>2500</v>
      </c>
      <c r="E3120">
        <v>10</v>
      </c>
      <c r="F3120" t="s">
        <v>8221</v>
      </c>
      <c r="G3120" t="s">
        <v>8224</v>
      </c>
      <c r="H3120" t="s">
        <v>8246</v>
      </c>
      <c r="I3120">
        <v>1402600085</v>
      </c>
      <c r="J3120">
        <v>1400008085</v>
      </c>
      <c r="K3120" t="b">
        <v>0</v>
      </c>
      <c r="L3120">
        <v>2</v>
      </c>
      <c r="M3120" t="b">
        <v>0</v>
      </c>
      <c r="N3120" t="s">
        <v>8283</v>
      </c>
      <c r="O3120" s="6">
        <f t="shared" si="288"/>
        <v>0</v>
      </c>
      <c r="P3120">
        <f t="shared" si="289"/>
        <v>5</v>
      </c>
      <c r="Q3120" t="str">
        <f t="shared" si="290"/>
        <v>games</v>
      </c>
      <c r="R3120" t="str">
        <f t="shared" si="291"/>
        <v>mobile games</v>
      </c>
      <c r="S3120" s="9">
        <f t="shared" si="292"/>
        <v>41772.797280092593</v>
      </c>
      <c r="T3120" s="8">
        <f t="shared" si="293"/>
        <v>41802.797280092593</v>
      </c>
    </row>
    <row r="3121" spans="1:20" ht="57.6">
      <c r="A3121">
        <v>1865</v>
      </c>
      <c r="B3121" s="3" t="s">
        <v>1866</v>
      </c>
      <c r="C3121" s="3" t="s">
        <v>5975</v>
      </c>
      <c r="D3121">
        <v>110000</v>
      </c>
      <c r="E3121">
        <v>4</v>
      </c>
      <c r="F3121" t="s">
        <v>8221</v>
      </c>
      <c r="G3121" t="s">
        <v>8225</v>
      </c>
      <c r="H3121" t="s">
        <v>8247</v>
      </c>
      <c r="I3121">
        <v>1478425747</v>
      </c>
      <c r="J3121">
        <v>1475398147</v>
      </c>
      <c r="K3121" t="b">
        <v>0</v>
      </c>
      <c r="L3121">
        <v>2</v>
      </c>
      <c r="M3121" t="b">
        <v>0</v>
      </c>
      <c r="N3121" t="s">
        <v>8283</v>
      </c>
      <c r="O3121" s="6">
        <f t="shared" si="288"/>
        <v>0</v>
      </c>
      <c r="P3121">
        <f t="shared" si="289"/>
        <v>2</v>
      </c>
      <c r="Q3121" t="str">
        <f t="shared" si="290"/>
        <v>games</v>
      </c>
      <c r="R3121" t="str">
        <f t="shared" si="291"/>
        <v>mobile games</v>
      </c>
      <c r="S3121" s="9">
        <f t="shared" si="292"/>
        <v>42645.367442129631</v>
      </c>
      <c r="T3121" s="8">
        <f t="shared" si="293"/>
        <v>42680.409108796295</v>
      </c>
    </row>
    <row r="3122" spans="1:20" ht="43.2">
      <c r="A3122">
        <v>1867</v>
      </c>
      <c r="B3122" s="3" t="s">
        <v>1868</v>
      </c>
      <c r="C3122" s="3" t="s">
        <v>5977</v>
      </c>
      <c r="D3122">
        <v>20000</v>
      </c>
      <c r="E3122">
        <v>10</v>
      </c>
      <c r="F3122" t="s">
        <v>8221</v>
      </c>
      <c r="G3122" t="s">
        <v>8224</v>
      </c>
      <c r="H3122" t="s">
        <v>8246</v>
      </c>
      <c r="I3122">
        <v>1478383912</v>
      </c>
      <c r="J3122">
        <v>1475791912</v>
      </c>
      <c r="K3122" t="b">
        <v>0</v>
      </c>
      <c r="L3122">
        <v>1</v>
      </c>
      <c r="M3122" t="b">
        <v>0</v>
      </c>
      <c r="N3122" t="s">
        <v>8283</v>
      </c>
      <c r="O3122" s="6">
        <f t="shared" si="288"/>
        <v>0</v>
      </c>
      <c r="P3122">
        <f t="shared" si="289"/>
        <v>10</v>
      </c>
      <c r="Q3122" t="str">
        <f t="shared" si="290"/>
        <v>games</v>
      </c>
      <c r="R3122" t="str">
        <f t="shared" si="291"/>
        <v>mobile games</v>
      </c>
      <c r="S3122" s="9">
        <f t="shared" si="292"/>
        <v>42649.924907407403</v>
      </c>
      <c r="T3122" s="8">
        <f t="shared" si="293"/>
        <v>42679.924907407403</v>
      </c>
    </row>
    <row r="3123" spans="1:20" ht="43.2">
      <c r="A3123">
        <v>1869</v>
      </c>
      <c r="B3123" s="3" t="s">
        <v>1870</v>
      </c>
      <c r="C3123" s="3" t="s">
        <v>5979</v>
      </c>
      <c r="D3123">
        <v>10000</v>
      </c>
      <c r="E3123">
        <v>0</v>
      </c>
      <c r="F3123" t="s">
        <v>8221</v>
      </c>
      <c r="G3123" t="s">
        <v>8224</v>
      </c>
      <c r="H3123" t="s">
        <v>8246</v>
      </c>
      <c r="I3123">
        <v>1483488249</v>
      </c>
      <c r="J3123">
        <v>1480896249</v>
      </c>
      <c r="K3123" t="b">
        <v>0</v>
      </c>
      <c r="L3123">
        <v>0</v>
      </c>
      <c r="M3123" t="b">
        <v>0</v>
      </c>
      <c r="N3123" t="s">
        <v>8283</v>
      </c>
      <c r="O3123" s="6">
        <f t="shared" si="288"/>
        <v>0</v>
      </c>
      <c r="P3123">
        <f t="shared" si="289"/>
        <v>0</v>
      </c>
      <c r="Q3123" t="str">
        <f t="shared" si="290"/>
        <v>games</v>
      </c>
      <c r="R3123" t="str">
        <f t="shared" si="291"/>
        <v>mobile games</v>
      </c>
      <c r="S3123" s="9">
        <f t="shared" si="292"/>
        <v>42709.002881944441</v>
      </c>
      <c r="T3123" s="8">
        <f t="shared" si="293"/>
        <v>42739.002881944441</v>
      </c>
    </row>
    <row r="3124" spans="1:20" ht="43.2">
      <c r="A3124">
        <v>1873</v>
      </c>
      <c r="B3124" s="3" t="s">
        <v>1874</v>
      </c>
      <c r="C3124" s="3" t="s">
        <v>5983</v>
      </c>
      <c r="D3124">
        <v>8000</v>
      </c>
      <c r="E3124">
        <v>36</v>
      </c>
      <c r="F3124" t="s">
        <v>8221</v>
      </c>
      <c r="G3124" t="s">
        <v>8229</v>
      </c>
      <c r="H3124" t="s">
        <v>8251</v>
      </c>
      <c r="I3124">
        <v>1436373900</v>
      </c>
      <c r="J3124">
        <v>1433861210</v>
      </c>
      <c r="K3124" t="b">
        <v>0</v>
      </c>
      <c r="L3124">
        <v>2</v>
      </c>
      <c r="M3124" t="b">
        <v>0</v>
      </c>
      <c r="N3124" t="s">
        <v>8283</v>
      </c>
      <c r="O3124" s="6">
        <f t="shared" si="288"/>
        <v>0</v>
      </c>
      <c r="P3124">
        <f t="shared" si="289"/>
        <v>18</v>
      </c>
      <c r="Q3124" t="str">
        <f t="shared" si="290"/>
        <v>games</v>
      </c>
      <c r="R3124" t="str">
        <f t="shared" si="291"/>
        <v>mobile games</v>
      </c>
      <c r="S3124" s="9">
        <f t="shared" si="292"/>
        <v>42164.615856481483</v>
      </c>
      <c r="T3124" s="8">
        <f t="shared" si="293"/>
        <v>42193.697916666672</v>
      </c>
    </row>
    <row r="3125" spans="1:20" ht="57.6">
      <c r="A3125">
        <v>1874</v>
      </c>
      <c r="B3125" s="3" t="s">
        <v>1875</v>
      </c>
      <c r="C3125" s="3" t="s">
        <v>5984</v>
      </c>
      <c r="D3125">
        <v>160000</v>
      </c>
      <c r="E3125">
        <v>26</v>
      </c>
      <c r="F3125" t="s">
        <v>8221</v>
      </c>
      <c r="G3125" t="s">
        <v>8224</v>
      </c>
      <c r="H3125" t="s">
        <v>8246</v>
      </c>
      <c r="I3125">
        <v>1467155733</v>
      </c>
      <c r="J3125">
        <v>1465427733</v>
      </c>
      <c r="K3125" t="b">
        <v>0</v>
      </c>
      <c r="L3125">
        <v>2</v>
      </c>
      <c r="M3125" t="b">
        <v>0</v>
      </c>
      <c r="N3125" t="s">
        <v>8283</v>
      </c>
      <c r="O3125" s="6">
        <f t="shared" si="288"/>
        <v>0</v>
      </c>
      <c r="P3125">
        <f t="shared" si="289"/>
        <v>13</v>
      </c>
      <c r="Q3125" t="str">
        <f t="shared" si="290"/>
        <v>games</v>
      </c>
      <c r="R3125" t="str">
        <f t="shared" si="291"/>
        <v>mobile games</v>
      </c>
      <c r="S3125" s="9">
        <f t="shared" si="292"/>
        <v>42529.969131944439</v>
      </c>
      <c r="T3125" s="8">
        <f t="shared" si="293"/>
        <v>42549.969131944439</v>
      </c>
    </row>
    <row r="3126" spans="1:20" ht="43.2">
      <c r="A3126">
        <v>1876</v>
      </c>
      <c r="B3126" s="3" t="s">
        <v>1877</v>
      </c>
      <c r="C3126" s="3" t="s">
        <v>5986</v>
      </c>
      <c r="D3126">
        <v>280</v>
      </c>
      <c r="E3126">
        <v>0</v>
      </c>
      <c r="F3126" t="s">
        <v>8221</v>
      </c>
      <c r="G3126" t="s">
        <v>8226</v>
      </c>
      <c r="H3126" t="s">
        <v>8248</v>
      </c>
      <c r="I3126">
        <v>1402901405</v>
      </c>
      <c r="J3126">
        <v>1400309405</v>
      </c>
      <c r="K3126" t="b">
        <v>0</v>
      </c>
      <c r="L3126">
        <v>0</v>
      </c>
      <c r="M3126" t="b">
        <v>0</v>
      </c>
      <c r="N3126" t="s">
        <v>8283</v>
      </c>
      <c r="O3126" s="6">
        <f t="shared" si="288"/>
        <v>0</v>
      </c>
      <c r="P3126">
        <f t="shared" si="289"/>
        <v>0</v>
      </c>
      <c r="Q3126" t="str">
        <f t="shared" si="290"/>
        <v>games</v>
      </c>
      <c r="R3126" t="str">
        <f t="shared" si="291"/>
        <v>mobile games</v>
      </c>
      <c r="S3126" s="9">
        <f t="shared" si="292"/>
        <v>41776.284780092596</v>
      </c>
      <c r="T3126" s="8">
        <f t="shared" si="293"/>
        <v>41806.284780092596</v>
      </c>
    </row>
    <row r="3127" spans="1:20" ht="43.2">
      <c r="A3127">
        <v>1877</v>
      </c>
      <c r="B3127" s="3" t="s">
        <v>1878</v>
      </c>
      <c r="C3127" s="3" t="s">
        <v>5987</v>
      </c>
      <c r="D3127">
        <v>60</v>
      </c>
      <c r="E3127">
        <v>0</v>
      </c>
      <c r="F3127" t="s">
        <v>8221</v>
      </c>
      <c r="G3127" t="s">
        <v>8224</v>
      </c>
      <c r="H3127" t="s">
        <v>8246</v>
      </c>
      <c r="I3127">
        <v>1425170525</v>
      </c>
      <c r="J3127">
        <v>1422664925</v>
      </c>
      <c r="K3127" t="b">
        <v>0</v>
      </c>
      <c r="L3127">
        <v>0</v>
      </c>
      <c r="M3127" t="b">
        <v>0</v>
      </c>
      <c r="N3127" t="s">
        <v>8283</v>
      </c>
      <c r="O3127" s="6">
        <f t="shared" si="288"/>
        <v>0</v>
      </c>
      <c r="P3127">
        <f t="shared" si="289"/>
        <v>0</v>
      </c>
      <c r="Q3127" t="str">
        <f t="shared" si="290"/>
        <v>games</v>
      </c>
      <c r="R3127" t="str">
        <f t="shared" si="291"/>
        <v>mobile games</v>
      </c>
      <c r="S3127" s="9">
        <f t="shared" si="292"/>
        <v>42035.029224537036</v>
      </c>
      <c r="T3127" s="8">
        <f t="shared" si="293"/>
        <v>42064.029224537036</v>
      </c>
    </row>
    <row r="3128" spans="1:20" ht="57.6">
      <c r="A3128">
        <v>1878</v>
      </c>
      <c r="B3128" s="3" t="s">
        <v>1879</v>
      </c>
      <c r="C3128" s="3" t="s">
        <v>5988</v>
      </c>
      <c r="D3128">
        <v>8000</v>
      </c>
      <c r="E3128">
        <v>0</v>
      </c>
      <c r="F3128" t="s">
        <v>8221</v>
      </c>
      <c r="G3128" t="s">
        <v>8226</v>
      </c>
      <c r="H3128" t="s">
        <v>8248</v>
      </c>
      <c r="I3128">
        <v>1402618355</v>
      </c>
      <c r="J3128">
        <v>1400026355</v>
      </c>
      <c r="K3128" t="b">
        <v>0</v>
      </c>
      <c r="L3128">
        <v>0</v>
      </c>
      <c r="M3128" t="b">
        <v>0</v>
      </c>
      <c r="N3128" t="s">
        <v>8283</v>
      </c>
      <c r="O3128" s="6">
        <f t="shared" si="288"/>
        <v>0</v>
      </c>
      <c r="P3128">
        <f t="shared" si="289"/>
        <v>0</v>
      </c>
      <c r="Q3128" t="str">
        <f t="shared" si="290"/>
        <v>games</v>
      </c>
      <c r="R3128" t="str">
        <f t="shared" si="291"/>
        <v>mobile games</v>
      </c>
      <c r="S3128" s="9">
        <f t="shared" si="292"/>
        <v>41773.008738425924</v>
      </c>
      <c r="T3128" s="8">
        <f t="shared" si="293"/>
        <v>41803.008738425924</v>
      </c>
    </row>
    <row r="3129" spans="1:20" ht="43.2">
      <c r="A3129">
        <v>1879</v>
      </c>
      <c r="B3129" s="3" t="s">
        <v>1880</v>
      </c>
      <c r="C3129" s="3" t="s">
        <v>5989</v>
      </c>
      <c r="D3129">
        <v>5000</v>
      </c>
      <c r="E3129">
        <v>6</v>
      </c>
      <c r="F3129" t="s">
        <v>8221</v>
      </c>
      <c r="G3129" t="s">
        <v>8227</v>
      </c>
      <c r="H3129" t="s">
        <v>8249</v>
      </c>
      <c r="I3129">
        <v>1457966129</v>
      </c>
      <c r="J3129">
        <v>1455377729</v>
      </c>
      <c r="K3129" t="b">
        <v>0</v>
      </c>
      <c r="L3129">
        <v>2</v>
      </c>
      <c r="M3129" t="b">
        <v>0</v>
      </c>
      <c r="N3129" t="s">
        <v>8283</v>
      </c>
      <c r="O3129" s="6">
        <f t="shared" si="288"/>
        <v>0</v>
      </c>
      <c r="P3129">
        <f t="shared" si="289"/>
        <v>3</v>
      </c>
      <c r="Q3129" t="str">
        <f t="shared" si="290"/>
        <v>games</v>
      </c>
      <c r="R3129" t="str">
        <f t="shared" si="291"/>
        <v>mobile games</v>
      </c>
      <c r="S3129" s="9">
        <f t="shared" si="292"/>
        <v>42413.649641203709</v>
      </c>
      <c r="T3129" s="8">
        <f t="shared" si="293"/>
        <v>42443.607974537037</v>
      </c>
    </row>
    <row r="3130" spans="1:20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ref="O3130:O3193" si="294">ROUND((E3130/D3130),2)</f>
        <v>1.0900000000000001</v>
      </c>
      <c r="P3130">
        <f t="shared" ref="P3130:P3193" si="295">IF(L3130&gt;0,ROUND(E3130/L3130,2),0)</f>
        <v>139.24</v>
      </c>
      <c r="Q3130" t="str">
        <f t="shared" ref="Q3130:Q3193" si="296">LEFT(N3130, SEARCH("/",N3130,1)-1)</f>
        <v>theater</v>
      </c>
      <c r="R3130" t="str">
        <f t="shared" ref="R3130:R3193" si="297">RIGHT(N3130,LEN(N3130)-SEARCH("/",N3130,1))</f>
        <v>plays</v>
      </c>
      <c r="S3130" s="9">
        <f t="shared" ref="S3130:S3193" si="298">(J3130/86400)+DATE(1970,1,1)</f>
        <v>42780.825706018513</v>
      </c>
      <c r="T3130" s="8">
        <f t="shared" ref="T3130:T3193" si="299">(I3130/86400)+DATE(1970,1,1)</f>
        <v>42810.784039351856</v>
      </c>
    </row>
    <row r="3131" spans="1:20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0.01</v>
      </c>
      <c r="P3131">
        <f t="shared" si="295"/>
        <v>10</v>
      </c>
      <c r="Q3131" t="str">
        <f t="shared" si="296"/>
        <v>theater</v>
      </c>
      <c r="R3131" t="str">
        <f t="shared" si="297"/>
        <v>plays</v>
      </c>
      <c r="S3131" s="9">
        <f t="shared" si="298"/>
        <v>42803.842812499999</v>
      </c>
      <c r="T3131" s="8">
        <f t="shared" si="299"/>
        <v>42843.801145833335</v>
      </c>
    </row>
    <row r="3132" spans="1:20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0.04</v>
      </c>
      <c r="P3132">
        <f t="shared" si="295"/>
        <v>93.75</v>
      </c>
      <c r="Q3132" t="str">
        <f t="shared" si="296"/>
        <v>theater</v>
      </c>
      <c r="R3132" t="str">
        <f t="shared" si="297"/>
        <v>plays</v>
      </c>
      <c r="S3132" s="9">
        <f t="shared" si="298"/>
        <v>42808.640231481477</v>
      </c>
      <c r="T3132" s="8">
        <f t="shared" si="299"/>
        <v>42839.207638888889</v>
      </c>
    </row>
    <row r="3133" spans="1:20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0.16</v>
      </c>
      <c r="P3133">
        <f t="shared" si="295"/>
        <v>53.75</v>
      </c>
      <c r="Q3133" t="str">
        <f t="shared" si="296"/>
        <v>theater</v>
      </c>
      <c r="R3133" t="str">
        <f t="shared" si="297"/>
        <v>plays</v>
      </c>
      <c r="S3133" s="9">
        <f t="shared" si="298"/>
        <v>42803.579224537039</v>
      </c>
      <c r="T3133" s="8">
        <f t="shared" si="299"/>
        <v>42833.537557870368</v>
      </c>
    </row>
    <row r="3134" spans="1:20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0</v>
      </c>
      <c r="P3134">
        <f t="shared" si="295"/>
        <v>10</v>
      </c>
      <c r="Q3134" t="str">
        <f t="shared" si="296"/>
        <v>theater</v>
      </c>
      <c r="R3134" t="str">
        <f t="shared" si="297"/>
        <v>plays</v>
      </c>
      <c r="S3134" s="9">
        <f t="shared" si="298"/>
        <v>42786.350231481483</v>
      </c>
      <c r="T3134" s="8">
        <f t="shared" si="299"/>
        <v>42846.308564814812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1.08</v>
      </c>
      <c r="P3135">
        <f t="shared" si="295"/>
        <v>33.75</v>
      </c>
      <c r="Q3135" t="str">
        <f t="shared" si="296"/>
        <v>theater</v>
      </c>
      <c r="R3135" t="str">
        <f t="shared" si="297"/>
        <v>plays</v>
      </c>
      <c r="S3135" s="9">
        <f t="shared" si="298"/>
        <v>42788.565208333333</v>
      </c>
      <c r="T3135" s="8">
        <f t="shared" si="299"/>
        <v>42818.523541666669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0.23</v>
      </c>
      <c r="P3136">
        <f t="shared" si="295"/>
        <v>18.75</v>
      </c>
      <c r="Q3136" t="str">
        <f t="shared" si="296"/>
        <v>theater</v>
      </c>
      <c r="R3136" t="str">
        <f t="shared" si="297"/>
        <v>plays</v>
      </c>
      <c r="S3136" s="9">
        <f t="shared" si="298"/>
        <v>42800.720127314809</v>
      </c>
      <c r="T3136" s="8">
        <f t="shared" si="299"/>
        <v>42821.678460648152</v>
      </c>
    </row>
    <row r="3137" spans="1:20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0.21</v>
      </c>
      <c r="P3137">
        <f t="shared" si="295"/>
        <v>23.14</v>
      </c>
      <c r="Q3137" t="str">
        <f t="shared" si="296"/>
        <v>theater</v>
      </c>
      <c r="R3137" t="str">
        <f t="shared" si="297"/>
        <v>plays</v>
      </c>
      <c r="S3137" s="9">
        <f t="shared" si="298"/>
        <v>42807.151863425926</v>
      </c>
      <c r="T3137" s="8">
        <f t="shared" si="299"/>
        <v>42829.151863425926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1.28</v>
      </c>
      <c r="P3138">
        <f t="shared" si="295"/>
        <v>29.05</v>
      </c>
      <c r="Q3138" t="str">
        <f t="shared" si="296"/>
        <v>theater</v>
      </c>
      <c r="R3138" t="str">
        <f t="shared" si="297"/>
        <v>plays</v>
      </c>
      <c r="S3138" s="9">
        <f t="shared" si="298"/>
        <v>42789.462430555555</v>
      </c>
      <c r="T3138" s="8">
        <f t="shared" si="299"/>
        <v>42825.957638888889</v>
      </c>
    </row>
    <row r="3139" spans="1:20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0.03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si="298"/>
        <v>42807.885057870371</v>
      </c>
      <c r="T3139" s="8">
        <f t="shared" si="299"/>
        <v>42858.8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8">
        <f t="shared" si="299"/>
        <v>42828.645914351851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0.05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8">
        <f t="shared" si="299"/>
        <v>42819.189583333333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0.01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8">
        <f t="shared" si="299"/>
        <v>42832.677118055552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8">
        <f t="shared" si="299"/>
        <v>42841.833333333328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0.02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8">
        <f t="shared" si="299"/>
        <v>42813.471516203703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8">
        <f t="shared" si="299"/>
        <v>42834.358287037037</v>
      </c>
    </row>
    <row r="3146" spans="1:20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8">
        <f t="shared" si="299"/>
        <v>42813.25</v>
      </c>
    </row>
    <row r="3147" spans="1:20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8">
        <f t="shared" si="299"/>
        <v>42821.999236111107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8">
        <f t="shared" si="299"/>
        <v>42841.640810185185</v>
      </c>
    </row>
    <row r="3149" spans="1:20" ht="43.2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8">
        <f t="shared" si="299"/>
        <v>41950.011053240742</v>
      </c>
    </row>
    <row r="3150" spans="1:20" ht="28.8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8">
        <f t="shared" si="299"/>
        <v>41913.166666666664</v>
      </c>
    </row>
    <row r="3151" spans="1:20" ht="43.2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8">
        <f t="shared" si="299"/>
        <v>41250.083333333336</v>
      </c>
    </row>
    <row r="3152" spans="1:20" ht="57.6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8">
        <f t="shared" si="299"/>
        <v>40568.166666666664</v>
      </c>
    </row>
    <row r="3153" spans="1:20" ht="43.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8">
        <f t="shared" si="299"/>
        <v>41892.83997685185</v>
      </c>
    </row>
    <row r="3154" spans="1:20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8">
        <f t="shared" si="299"/>
        <v>41580.867673611108</v>
      </c>
    </row>
    <row r="3155" spans="1:20" ht="43.2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8">
        <f t="shared" si="299"/>
        <v>40664.207638888889</v>
      </c>
    </row>
    <row r="3156" spans="1:20" ht="43.2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1.1299999999999999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8">
        <f t="shared" si="299"/>
        <v>41000.834004629629</v>
      </c>
    </row>
    <row r="3157" spans="1:20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8">
        <f t="shared" si="299"/>
        <v>41263.499131944445</v>
      </c>
    </row>
    <row r="3158" spans="1:20" ht="43.2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8">
        <f t="shared" si="299"/>
        <v>41061.953055555554</v>
      </c>
    </row>
    <row r="3159" spans="1:20" ht="28.8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8">
        <f t="shared" si="299"/>
        <v>41839.208333333336</v>
      </c>
    </row>
    <row r="3160" spans="1:20" ht="28.8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8">
        <f t="shared" si="299"/>
        <v>41477.839722222227</v>
      </c>
    </row>
    <row r="3161" spans="1:20" ht="43.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8">
        <f t="shared" si="299"/>
        <v>40926.958333333336</v>
      </c>
    </row>
    <row r="3162" spans="1:20" ht="43.2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8">
        <f t="shared" si="299"/>
        <v>41864.207638888889</v>
      </c>
    </row>
    <row r="3163" spans="1:20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8">
        <f t="shared" si="299"/>
        <v>41927.536134259259</v>
      </c>
    </row>
    <row r="3164" spans="1:20" ht="43.2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8">
        <f t="shared" si="299"/>
        <v>41827.083333333336</v>
      </c>
    </row>
    <row r="3165" spans="1:20" ht="43.2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1.1100000000000001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8">
        <f t="shared" si="299"/>
        <v>41805.753761574073</v>
      </c>
    </row>
    <row r="3166" spans="1:20" ht="57.6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8">
        <f t="shared" si="299"/>
        <v>41799.805729166663</v>
      </c>
    </row>
    <row r="3167" spans="1:20" ht="57.6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8">
        <f t="shared" si="299"/>
        <v>40666.165972222225</v>
      </c>
    </row>
    <row r="3168" spans="1:20" ht="43.2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8">
        <f t="shared" si="299"/>
        <v>41969.332638888889</v>
      </c>
    </row>
    <row r="3169" spans="1:20" ht="28.8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1.1599999999999999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8">
        <f t="shared" si="299"/>
        <v>41853.175706018519</v>
      </c>
    </row>
    <row r="3170" spans="1:20" ht="43.2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8">
        <f t="shared" si="299"/>
        <v>41803.916666666664</v>
      </c>
    </row>
    <row r="3171" spans="1:20" ht="28.8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8">
        <f t="shared" si="299"/>
        <v>41621.207638888889</v>
      </c>
    </row>
    <row r="3172" spans="1:20" ht="43.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1.1200000000000001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8">
        <f t="shared" si="299"/>
        <v>41822.166666666664</v>
      </c>
    </row>
    <row r="3173" spans="1:20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1.0900000000000001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8">
        <f t="shared" si="299"/>
        <v>42496.608310185184</v>
      </c>
    </row>
    <row r="3174" spans="1:20" ht="43.2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8">
        <f t="shared" si="299"/>
        <v>40953.729953703703</v>
      </c>
    </row>
    <row r="3175" spans="1:20" ht="43.2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8">
        <f t="shared" si="299"/>
        <v>41908.878379629634</v>
      </c>
    </row>
    <row r="3176" spans="1:20" ht="57.6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8">
        <f t="shared" si="299"/>
        <v>41876.864675925928</v>
      </c>
    </row>
    <row r="3177" spans="1:20" ht="57.6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1.1000000000000001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8">
        <f t="shared" si="299"/>
        <v>40591.886886574073</v>
      </c>
    </row>
    <row r="3178" spans="1:20" ht="57.6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1.1499999999999999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8">
        <f t="shared" si="299"/>
        <v>41504.625</v>
      </c>
    </row>
    <row r="3179" spans="1:20" ht="43.2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8">
        <f t="shared" si="299"/>
        <v>41811.666770833333</v>
      </c>
    </row>
    <row r="3180" spans="1:20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8">
        <f t="shared" si="299"/>
        <v>41836.605034722219</v>
      </c>
    </row>
    <row r="3181" spans="1:20" ht="43.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1.1399999999999999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8">
        <f t="shared" si="299"/>
        <v>41400.702210648145</v>
      </c>
    </row>
    <row r="3182" spans="1:20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1.2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8">
        <f t="shared" si="299"/>
        <v>41810.412604166668</v>
      </c>
    </row>
    <row r="3183" spans="1:20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8">
        <f t="shared" si="299"/>
        <v>41805.666666666664</v>
      </c>
    </row>
    <row r="3184" spans="1:20" ht="57.6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8">
        <f t="shared" si="299"/>
        <v>40939.708333333336</v>
      </c>
    </row>
    <row r="3185" spans="1:20" ht="43.2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8">
        <f t="shared" si="299"/>
        <v>41509.79478009259</v>
      </c>
    </row>
    <row r="3186" spans="1:20" ht="43.2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8">
        <f t="shared" si="299"/>
        <v>41821.993414351848</v>
      </c>
    </row>
    <row r="3187" spans="1:20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8">
        <f t="shared" si="299"/>
        <v>41836.977326388893</v>
      </c>
    </row>
    <row r="3188" spans="1:20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8">
        <f t="shared" si="299"/>
        <v>41898.875</v>
      </c>
    </row>
    <row r="3189" spans="1:20" ht="57.6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1.1599999999999999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8">
        <f t="shared" si="299"/>
        <v>41855.666354166664</v>
      </c>
    </row>
    <row r="3190" spans="1:20" ht="43.2">
      <c r="A3190">
        <v>1904</v>
      </c>
      <c r="B3190" s="3" t="s">
        <v>1905</v>
      </c>
      <c r="C3190" s="3" t="s">
        <v>6014</v>
      </c>
      <c r="D3190">
        <v>50000</v>
      </c>
      <c r="E3190">
        <v>50</v>
      </c>
      <c r="F3190" t="s">
        <v>8221</v>
      </c>
      <c r="G3190" t="s">
        <v>8224</v>
      </c>
      <c r="H3190" t="s">
        <v>8246</v>
      </c>
      <c r="I3190">
        <v>1451752021</v>
      </c>
      <c r="J3190">
        <v>1447864021</v>
      </c>
      <c r="K3190" t="b">
        <v>0</v>
      </c>
      <c r="L3190">
        <v>2</v>
      </c>
      <c r="M3190" t="b">
        <v>0</v>
      </c>
      <c r="N3190" t="s">
        <v>8294</v>
      </c>
      <c r="O3190" s="6">
        <f t="shared" si="294"/>
        <v>0</v>
      </c>
      <c r="P3190">
        <f t="shared" si="295"/>
        <v>25</v>
      </c>
      <c r="Q3190" t="str">
        <f t="shared" si="296"/>
        <v>technology</v>
      </c>
      <c r="R3190" t="str">
        <f t="shared" si="297"/>
        <v>gadgets</v>
      </c>
      <c r="S3190" s="9">
        <f t="shared" si="298"/>
        <v>42326.685428240744</v>
      </c>
      <c r="T3190" s="8">
        <f t="shared" si="299"/>
        <v>42371.685428240744</v>
      </c>
    </row>
    <row r="3191" spans="1:20" ht="57.6">
      <c r="A3191">
        <v>1905</v>
      </c>
      <c r="B3191" s="3" t="s">
        <v>1906</v>
      </c>
      <c r="C3191" s="3" t="s">
        <v>6015</v>
      </c>
      <c r="D3191">
        <v>25000</v>
      </c>
      <c r="E3191">
        <v>42</v>
      </c>
      <c r="F3191" t="s">
        <v>8221</v>
      </c>
      <c r="G3191" t="s">
        <v>8224</v>
      </c>
      <c r="H3191" t="s">
        <v>8246</v>
      </c>
      <c r="I3191">
        <v>1410127994</v>
      </c>
      <c r="J3191">
        <v>1407535994</v>
      </c>
      <c r="K3191" t="b">
        <v>0</v>
      </c>
      <c r="L3191">
        <v>4</v>
      </c>
      <c r="M3191" t="b">
        <v>0</v>
      </c>
      <c r="N3191" t="s">
        <v>8294</v>
      </c>
      <c r="O3191" s="6">
        <f t="shared" si="294"/>
        <v>0</v>
      </c>
      <c r="P3191">
        <f t="shared" si="295"/>
        <v>10.5</v>
      </c>
      <c r="Q3191" t="str">
        <f t="shared" si="296"/>
        <v>technology</v>
      </c>
      <c r="R3191" t="str">
        <f t="shared" si="297"/>
        <v>gadgets</v>
      </c>
      <c r="S3191" s="9">
        <f t="shared" si="298"/>
        <v>41859.925856481481</v>
      </c>
      <c r="T3191" s="8">
        <f t="shared" si="299"/>
        <v>41889.925856481481</v>
      </c>
    </row>
    <row r="3192" spans="1:20" ht="43.2">
      <c r="A3192">
        <v>1907</v>
      </c>
      <c r="B3192" s="3" t="s">
        <v>1908</v>
      </c>
      <c r="C3192" s="3" t="s">
        <v>6017</v>
      </c>
      <c r="D3192">
        <v>30000</v>
      </c>
      <c r="E3192">
        <v>85</v>
      </c>
      <c r="F3192" t="s">
        <v>8221</v>
      </c>
      <c r="G3192" t="s">
        <v>8224</v>
      </c>
      <c r="H3192" t="s">
        <v>8246</v>
      </c>
      <c r="I3192">
        <v>1400853925</v>
      </c>
      <c r="J3192">
        <v>1399557925</v>
      </c>
      <c r="K3192" t="b">
        <v>0</v>
      </c>
      <c r="L3192">
        <v>4</v>
      </c>
      <c r="M3192" t="b">
        <v>0</v>
      </c>
      <c r="N3192" t="s">
        <v>8294</v>
      </c>
      <c r="O3192" s="6">
        <f t="shared" si="294"/>
        <v>0</v>
      </c>
      <c r="P3192">
        <f t="shared" si="295"/>
        <v>21.25</v>
      </c>
      <c r="Q3192" t="str">
        <f t="shared" si="296"/>
        <v>technology</v>
      </c>
      <c r="R3192" t="str">
        <f t="shared" si="297"/>
        <v>gadgets</v>
      </c>
      <c r="S3192" s="9">
        <f t="shared" si="298"/>
        <v>41767.587094907409</v>
      </c>
      <c r="T3192" s="8">
        <f t="shared" si="299"/>
        <v>41782.587094907409</v>
      </c>
    </row>
    <row r="3193" spans="1:20" ht="57.6">
      <c r="A3193">
        <v>1911</v>
      </c>
      <c r="B3193" s="3" t="s">
        <v>1912</v>
      </c>
      <c r="C3193" s="3" t="s">
        <v>6021</v>
      </c>
      <c r="D3193">
        <v>42500</v>
      </c>
      <c r="E3193">
        <v>10</v>
      </c>
      <c r="F3193" t="s">
        <v>8221</v>
      </c>
      <c r="G3193" t="s">
        <v>8228</v>
      </c>
      <c r="H3193" t="s">
        <v>8250</v>
      </c>
      <c r="I3193">
        <v>1407545334</v>
      </c>
      <c r="J3193">
        <v>1404953334</v>
      </c>
      <c r="K3193" t="b">
        <v>0</v>
      </c>
      <c r="L3193">
        <v>1</v>
      </c>
      <c r="M3193" t="b">
        <v>0</v>
      </c>
      <c r="N3193" t="s">
        <v>8294</v>
      </c>
      <c r="O3193" s="6">
        <f t="shared" si="294"/>
        <v>0</v>
      </c>
      <c r="P3193">
        <f t="shared" si="295"/>
        <v>10</v>
      </c>
      <c r="Q3193" t="str">
        <f t="shared" si="296"/>
        <v>technology</v>
      </c>
      <c r="R3193" t="str">
        <f t="shared" si="297"/>
        <v>gadgets</v>
      </c>
      <c r="S3193" s="9">
        <f t="shared" si="298"/>
        <v>41830.033958333333</v>
      </c>
      <c r="T3193" s="8">
        <f t="shared" si="299"/>
        <v>41860.033958333333</v>
      </c>
    </row>
    <row r="3194" spans="1:20" ht="43.2">
      <c r="A3194">
        <v>1982</v>
      </c>
      <c r="B3194" s="3" t="s">
        <v>1983</v>
      </c>
      <c r="C3194" s="3" t="s">
        <v>6092</v>
      </c>
      <c r="D3194">
        <v>180000</v>
      </c>
      <c r="E3194">
        <v>0</v>
      </c>
      <c r="F3194" t="s">
        <v>8221</v>
      </c>
      <c r="G3194" t="s">
        <v>8231</v>
      </c>
      <c r="H3194" t="s">
        <v>8252</v>
      </c>
      <c r="I3194">
        <v>1480863887</v>
      </c>
      <c r="J3194">
        <v>1478268287</v>
      </c>
      <c r="K3194" t="b">
        <v>0</v>
      </c>
      <c r="L3194">
        <v>0</v>
      </c>
      <c r="M3194" t="b">
        <v>0</v>
      </c>
      <c r="N3194" t="s">
        <v>8296</v>
      </c>
      <c r="O3194" s="6">
        <f t="shared" ref="O3194:O3257" si="300">ROUND((E3194/D3194),2)</f>
        <v>0</v>
      </c>
      <c r="P3194">
        <f t="shared" ref="P3194:P3257" si="301">IF(L3194&gt;0,ROUND(E3194/L3194,2),0)</f>
        <v>0</v>
      </c>
      <c r="Q3194" t="str">
        <f t="shared" ref="Q3194:Q3257" si="302">LEFT(N3194, SEARCH("/",N3194,1)-1)</f>
        <v>photography</v>
      </c>
      <c r="R3194" t="str">
        <f t="shared" ref="R3194:R3257" si="303">RIGHT(N3194,LEN(N3194)-SEARCH("/",N3194,1))</f>
        <v>people</v>
      </c>
      <c r="S3194" s="9">
        <f t="shared" ref="S3194:S3257" si="304">(J3194/86400)+DATE(1970,1,1)</f>
        <v>42678.586655092593</v>
      </c>
      <c r="T3194" s="8">
        <f t="shared" ref="T3194:T3257" si="305">(I3194/86400)+DATE(1970,1,1)</f>
        <v>42708.628321759257</v>
      </c>
    </row>
    <row r="3195" spans="1:20" ht="43.2">
      <c r="A3195">
        <v>1986</v>
      </c>
      <c r="B3195" s="3" t="s">
        <v>1987</v>
      </c>
      <c r="C3195" s="3" t="s">
        <v>6096</v>
      </c>
      <c r="D3195">
        <v>2000</v>
      </c>
      <c r="E3195">
        <v>1</v>
      </c>
      <c r="F3195" t="s">
        <v>8221</v>
      </c>
      <c r="G3195" t="s">
        <v>8225</v>
      </c>
      <c r="H3195" t="s">
        <v>8247</v>
      </c>
      <c r="I3195">
        <v>1457947483</v>
      </c>
      <c r="J3195">
        <v>1455359083</v>
      </c>
      <c r="K3195" t="b">
        <v>0</v>
      </c>
      <c r="L3195">
        <v>1</v>
      </c>
      <c r="M3195" t="b">
        <v>0</v>
      </c>
      <c r="N3195" t="s">
        <v>8296</v>
      </c>
      <c r="O3195" s="6">
        <f t="shared" si="300"/>
        <v>0</v>
      </c>
      <c r="P3195">
        <f t="shared" si="301"/>
        <v>1</v>
      </c>
      <c r="Q3195" t="str">
        <f t="shared" si="302"/>
        <v>photography</v>
      </c>
      <c r="R3195" t="str">
        <f t="shared" si="303"/>
        <v>people</v>
      </c>
      <c r="S3195" s="9">
        <f t="shared" si="304"/>
        <v>42413.433831018519</v>
      </c>
      <c r="T3195" s="8">
        <f t="shared" si="305"/>
        <v>42443.392164351855</v>
      </c>
    </row>
    <row r="3196" spans="1:20">
      <c r="A3196">
        <v>1988</v>
      </c>
      <c r="B3196" s="3" t="s">
        <v>1989</v>
      </c>
      <c r="C3196" s="3" t="s">
        <v>6098</v>
      </c>
      <c r="D3196">
        <v>6000</v>
      </c>
      <c r="E3196">
        <v>25</v>
      </c>
      <c r="F3196" t="s">
        <v>8221</v>
      </c>
      <c r="G3196" t="s">
        <v>8224</v>
      </c>
      <c r="H3196" t="s">
        <v>8246</v>
      </c>
      <c r="I3196">
        <v>1440094742</v>
      </c>
      <c r="J3196">
        <v>1437502742</v>
      </c>
      <c r="K3196" t="b">
        <v>0</v>
      </c>
      <c r="L3196">
        <v>1</v>
      </c>
      <c r="M3196" t="b">
        <v>0</v>
      </c>
      <c r="N3196" t="s">
        <v>8296</v>
      </c>
      <c r="O3196" s="6">
        <f t="shared" si="300"/>
        <v>0</v>
      </c>
      <c r="P3196">
        <f t="shared" si="301"/>
        <v>25</v>
      </c>
      <c r="Q3196" t="str">
        <f t="shared" si="302"/>
        <v>photography</v>
      </c>
      <c r="R3196" t="str">
        <f t="shared" si="303"/>
        <v>people</v>
      </c>
      <c r="S3196" s="9">
        <f t="shared" si="304"/>
        <v>42206.763217592597</v>
      </c>
      <c r="T3196" s="8">
        <f t="shared" si="305"/>
        <v>42236.763217592597</v>
      </c>
    </row>
    <row r="3197" spans="1:20" ht="28.8">
      <c r="A3197">
        <v>1992</v>
      </c>
      <c r="B3197" s="3" t="s">
        <v>1993</v>
      </c>
      <c r="C3197" s="3" t="s">
        <v>6102</v>
      </c>
      <c r="D3197">
        <v>1500</v>
      </c>
      <c r="E3197">
        <v>2</v>
      </c>
      <c r="F3197" t="s">
        <v>8221</v>
      </c>
      <c r="G3197" t="s">
        <v>8224</v>
      </c>
      <c r="H3197" t="s">
        <v>8246</v>
      </c>
      <c r="I3197">
        <v>1424229991</v>
      </c>
      <c r="J3197">
        <v>1421637991</v>
      </c>
      <c r="K3197" t="b">
        <v>0</v>
      </c>
      <c r="L3197">
        <v>2</v>
      </c>
      <c r="M3197" t="b">
        <v>0</v>
      </c>
      <c r="N3197" t="s">
        <v>8296</v>
      </c>
      <c r="O3197" s="6">
        <f t="shared" si="300"/>
        <v>0</v>
      </c>
      <c r="P3197">
        <f t="shared" si="301"/>
        <v>1</v>
      </c>
      <c r="Q3197" t="str">
        <f t="shared" si="302"/>
        <v>photography</v>
      </c>
      <c r="R3197" t="str">
        <f t="shared" si="303"/>
        <v>people</v>
      </c>
      <c r="S3197" s="9">
        <f t="shared" si="304"/>
        <v>42023.143414351856</v>
      </c>
      <c r="T3197" s="8">
        <f t="shared" si="305"/>
        <v>42053.143414351856</v>
      </c>
    </row>
    <row r="3198" spans="1:20" ht="43.2">
      <c r="A3198">
        <v>1993</v>
      </c>
      <c r="B3198" s="3" t="s">
        <v>1994</v>
      </c>
      <c r="C3198" s="3" t="s">
        <v>6103</v>
      </c>
      <c r="D3198">
        <v>2000</v>
      </c>
      <c r="E3198">
        <v>0</v>
      </c>
      <c r="F3198" t="s">
        <v>8221</v>
      </c>
      <c r="G3198" t="s">
        <v>8225</v>
      </c>
      <c r="H3198" t="s">
        <v>8247</v>
      </c>
      <c r="I3198">
        <v>1450706837</v>
      </c>
      <c r="J3198">
        <v>1448114837</v>
      </c>
      <c r="K3198" t="b">
        <v>0</v>
      </c>
      <c r="L3198">
        <v>0</v>
      </c>
      <c r="M3198" t="b">
        <v>0</v>
      </c>
      <c r="N3198" t="s">
        <v>8296</v>
      </c>
      <c r="O3198" s="6">
        <f t="shared" si="300"/>
        <v>0</v>
      </c>
      <c r="P3198">
        <f t="shared" si="301"/>
        <v>0</v>
      </c>
      <c r="Q3198" t="str">
        <f t="shared" si="302"/>
        <v>photography</v>
      </c>
      <c r="R3198" t="str">
        <f t="shared" si="303"/>
        <v>people</v>
      </c>
      <c r="S3198" s="9">
        <f t="shared" si="304"/>
        <v>42329.588391203702</v>
      </c>
      <c r="T3198" s="8">
        <f t="shared" si="305"/>
        <v>42359.588391203702</v>
      </c>
    </row>
    <row r="3199" spans="1:20" ht="57.6">
      <c r="A3199">
        <v>1994</v>
      </c>
      <c r="B3199" s="3" t="s">
        <v>1995</v>
      </c>
      <c r="C3199" s="3" t="s">
        <v>6104</v>
      </c>
      <c r="D3199">
        <v>3200</v>
      </c>
      <c r="E3199">
        <v>0</v>
      </c>
      <c r="F3199" t="s">
        <v>8221</v>
      </c>
      <c r="G3199" t="s">
        <v>8224</v>
      </c>
      <c r="H3199" t="s">
        <v>8246</v>
      </c>
      <c r="I3199">
        <v>1481072942</v>
      </c>
      <c r="J3199">
        <v>1475885342</v>
      </c>
      <c r="K3199" t="b">
        <v>0</v>
      </c>
      <c r="L3199">
        <v>0</v>
      </c>
      <c r="M3199" t="b">
        <v>0</v>
      </c>
      <c r="N3199" t="s">
        <v>8296</v>
      </c>
      <c r="O3199" s="6">
        <f t="shared" si="300"/>
        <v>0</v>
      </c>
      <c r="P3199">
        <f t="shared" si="301"/>
        <v>0</v>
      </c>
      <c r="Q3199" t="str">
        <f t="shared" si="302"/>
        <v>photography</v>
      </c>
      <c r="R3199" t="str">
        <f t="shared" si="303"/>
        <v>people</v>
      </c>
      <c r="S3199" s="9">
        <f t="shared" si="304"/>
        <v>42651.006273148145</v>
      </c>
      <c r="T3199" s="8">
        <f t="shared" si="305"/>
        <v>42711.047939814816</v>
      </c>
    </row>
    <row r="3200" spans="1:20" ht="57.6">
      <c r="A3200">
        <v>1996</v>
      </c>
      <c r="B3200" s="3" t="s">
        <v>1997</v>
      </c>
      <c r="C3200" s="3" t="s">
        <v>6106</v>
      </c>
      <c r="D3200">
        <v>133800</v>
      </c>
      <c r="E3200">
        <v>0</v>
      </c>
      <c r="F3200" t="s">
        <v>8221</v>
      </c>
      <c r="G3200" t="s">
        <v>8224</v>
      </c>
      <c r="H3200" t="s">
        <v>8246</v>
      </c>
      <c r="I3200">
        <v>1405021211</v>
      </c>
      <c r="J3200">
        <v>1402429211</v>
      </c>
      <c r="K3200" t="b">
        <v>0</v>
      </c>
      <c r="L3200">
        <v>0</v>
      </c>
      <c r="M3200" t="b">
        <v>0</v>
      </c>
      <c r="N3200" t="s">
        <v>8296</v>
      </c>
      <c r="O3200" s="6">
        <f t="shared" si="300"/>
        <v>0</v>
      </c>
      <c r="P3200">
        <f t="shared" si="301"/>
        <v>0</v>
      </c>
      <c r="Q3200" t="str">
        <f t="shared" si="302"/>
        <v>photography</v>
      </c>
      <c r="R3200" t="str">
        <f t="shared" si="303"/>
        <v>people</v>
      </c>
      <c r="S3200" s="9">
        <f t="shared" si="304"/>
        <v>41800.819571759261</v>
      </c>
      <c r="T3200" s="8">
        <f t="shared" si="305"/>
        <v>41830.819571759261</v>
      </c>
    </row>
    <row r="3201" spans="1:20" ht="43.2">
      <c r="A3201">
        <v>1997</v>
      </c>
      <c r="B3201" s="3" t="s">
        <v>1998</v>
      </c>
      <c r="C3201" s="3" t="s">
        <v>6107</v>
      </c>
      <c r="D3201">
        <v>6500</v>
      </c>
      <c r="E3201">
        <v>0</v>
      </c>
      <c r="F3201" t="s">
        <v>8221</v>
      </c>
      <c r="G3201" t="s">
        <v>8224</v>
      </c>
      <c r="H3201" t="s">
        <v>8246</v>
      </c>
      <c r="I3201">
        <v>1409091612</v>
      </c>
      <c r="J3201">
        <v>1406499612</v>
      </c>
      <c r="K3201" t="b">
        <v>0</v>
      </c>
      <c r="L3201">
        <v>0</v>
      </c>
      <c r="M3201" t="b">
        <v>0</v>
      </c>
      <c r="N3201" t="s">
        <v>8296</v>
      </c>
      <c r="O3201" s="6">
        <f t="shared" si="300"/>
        <v>0</v>
      </c>
      <c r="P3201">
        <f t="shared" si="301"/>
        <v>0</v>
      </c>
      <c r="Q3201" t="str">
        <f t="shared" si="302"/>
        <v>photography</v>
      </c>
      <c r="R3201" t="str">
        <f t="shared" si="303"/>
        <v>people</v>
      </c>
      <c r="S3201" s="9">
        <f t="shared" si="304"/>
        <v>41847.930694444447</v>
      </c>
      <c r="T3201" s="8">
        <f t="shared" si="305"/>
        <v>41877.930694444447</v>
      </c>
    </row>
    <row r="3202" spans="1:20" ht="43.2">
      <c r="A3202">
        <v>2122</v>
      </c>
      <c r="B3202" s="3" t="s">
        <v>2123</v>
      </c>
      <c r="C3202" s="3" t="s">
        <v>6232</v>
      </c>
      <c r="D3202">
        <v>80000</v>
      </c>
      <c r="E3202">
        <v>310</v>
      </c>
      <c r="F3202" t="s">
        <v>8221</v>
      </c>
      <c r="G3202" t="s">
        <v>8238</v>
      </c>
      <c r="H3202" t="s">
        <v>8256</v>
      </c>
      <c r="I3202">
        <v>1483773169</v>
      </c>
      <c r="J3202">
        <v>1481181169</v>
      </c>
      <c r="K3202" t="b">
        <v>0</v>
      </c>
      <c r="L3202">
        <v>3</v>
      </c>
      <c r="M3202" t="b">
        <v>0</v>
      </c>
      <c r="N3202" t="s">
        <v>8282</v>
      </c>
      <c r="O3202" s="6">
        <f t="shared" si="300"/>
        <v>0</v>
      </c>
      <c r="P3202">
        <f t="shared" si="301"/>
        <v>103.33</v>
      </c>
      <c r="Q3202" t="str">
        <f t="shared" si="302"/>
        <v>games</v>
      </c>
      <c r="R3202" t="str">
        <f t="shared" si="303"/>
        <v>video games</v>
      </c>
      <c r="S3202" s="9">
        <f t="shared" si="304"/>
        <v>42712.300567129627</v>
      </c>
      <c r="T3202" s="8">
        <f t="shared" si="305"/>
        <v>42742.300567129627</v>
      </c>
    </row>
    <row r="3203" spans="1:20" ht="43.2">
      <c r="A3203">
        <v>2126</v>
      </c>
      <c r="B3203" s="3" t="s">
        <v>2127</v>
      </c>
      <c r="C3203" s="3" t="s">
        <v>6236</v>
      </c>
      <c r="D3203">
        <v>20000</v>
      </c>
      <c r="E3203">
        <v>10</v>
      </c>
      <c r="F3203" t="s">
        <v>8221</v>
      </c>
      <c r="G3203" t="s">
        <v>8224</v>
      </c>
      <c r="H3203" t="s">
        <v>8246</v>
      </c>
      <c r="I3203">
        <v>1418080887</v>
      </c>
      <c r="J3203">
        <v>1415488887</v>
      </c>
      <c r="K3203" t="b">
        <v>0</v>
      </c>
      <c r="L3203">
        <v>2</v>
      </c>
      <c r="M3203" t="b">
        <v>0</v>
      </c>
      <c r="N3203" t="s">
        <v>8282</v>
      </c>
      <c r="O3203" s="6">
        <f t="shared" si="300"/>
        <v>0</v>
      </c>
      <c r="P3203">
        <f t="shared" si="301"/>
        <v>5</v>
      </c>
      <c r="Q3203" t="str">
        <f t="shared" si="302"/>
        <v>games</v>
      </c>
      <c r="R3203" t="str">
        <f t="shared" si="303"/>
        <v>video games</v>
      </c>
      <c r="S3203" s="9">
        <f t="shared" si="304"/>
        <v>41951.973229166666</v>
      </c>
      <c r="T3203" s="8">
        <f t="shared" si="305"/>
        <v>41981.973229166666</v>
      </c>
    </row>
    <row r="3204" spans="1:20" ht="43.2">
      <c r="A3204">
        <v>2128</v>
      </c>
      <c r="B3204" s="3" t="s">
        <v>2129</v>
      </c>
      <c r="C3204" s="3" t="s">
        <v>6238</v>
      </c>
      <c r="D3204">
        <v>15000</v>
      </c>
      <c r="E3204">
        <v>25</v>
      </c>
      <c r="F3204" t="s">
        <v>8221</v>
      </c>
      <c r="G3204" t="s">
        <v>8229</v>
      </c>
      <c r="H3204" t="s">
        <v>8251</v>
      </c>
      <c r="I3204">
        <v>1411324369</v>
      </c>
      <c r="J3204">
        <v>1406140369</v>
      </c>
      <c r="K3204" t="b">
        <v>0</v>
      </c>
      <c r="L3204">
        <v>1</v>
      </c>
      <c r="M3204" t="b">
        <v>0</v>
      </c>
      <c r="N3204" t="s">
        <v>8282</v>
      </c>
      <c r="O3204" s="6">
        <f t="shared" si="300"/>
        <v>0</v>
      </c>
      <c r="P3204">
        <f t="shared" si="301"/>
        <v>25</v>
      </c>
      <c r="Q3204" t="str">
        <f t="shared" si="302"/>
        <v>games</v>
      </c>
      <c r="R3204" t="str">
        <f t="shared" si="303"/>
        <v>video games</v>
      </c>
      <c r="S3204" s="9">
        <f t="shared" si="304"/>
        <v>41843.772789351853</v>
      </c>
      <c r="T3204" s="8">
        <f t="shared" si="305"/>
        <v>41903.772789351853</v>
      </c>
    </row>
    <row r="3205" spans="1:20" ht="28.8">
      <c r="A3205">
        <v>2130</v>
      </c>
      <c r="B3205" s="3" t="s">
        <v>2131</v>
      </c>
      <c r="C3205" s="3" t="s">
        <v>6240</v>
      </c>
      <c r="D3205">
        <v>42000</v>
      </c>
      <c r="E3205">
        <v>85</v>
      </c>
      <c r="F3205" t="s">
        <v>8221</v>
      </c>
      <c r="G3205" t="s">
        <v>8224</v>
      </c>
      <c r="H3205" t="s">
        <v>8246</v>
      </c>
      <c r="I3205">
        <v>1408154663</v>
      </c>
      <c r="J3205">
        <v>1405130663</v>
      </c>
      <c r="K3205" t="b">
        <v>0</v>
      </c>
      <c r="L3205">
        <v>4</v>
      </c>
      <c r="M3205" t="b">
        <v>0</v>
      </c>
      <c r="N3205" t="s">
        <v>8282</v>
      </c>
      <c r="O3205" s="6">
        <f t="shared" si="300"/>
        <v>0</v>
      </c>
      <c r="P3205">
        <f t="shared" si="301"/>
        <v>21.25</v>
      </c>
      <c r="Q3205" t="str">
        <f t="shared" si="302"/>
        <v>games</v>
      </c>
      <c r="R3205" t="str">
        <f t="shared" si="303"/>
        <v>video games</v>
      </c>
      <c r="S3205" s="9">
        <f t="shared" si="304"/>
        <v>41832.086377314816</v>
      </c>
      <c r="T3205" s="8">
        <f t="shared" si="305"/>
        <v>41867.086377314816</v>
      </c>
    </row>
    <row r="3206" spans="1:20" ht="43.2">
      <c r="A3206">
        <v>2136</v>
      </c>
      <c r="B3206" s="3" t="s">
        <v>2137</v>
      </c>
      <c r="C3206" s="3" t="s">
        <v>6246</v>
      </c>
      <c r="D3206">
        <v>80000</v>
      </c>
      <c r="E3206">
        <v>47.69</v>
      </c>
      <c r="F3206" t="s">
        <v>8221</v>
      </c>
      <c r="G3206" t="s">
        <v>8224</v>
      </c>
      <c r="H3206" t="s">
        <v>8246</v>
      </c>
      <c r="I3206">
        <v>1382184786</v>
      </c>
      <c r="J3206">
        <v>1379592786</v>
      </c>
      <c r="K3206" t="b">
        <v>0</v>
      </c>
      <c r="L3206">
        <v>4</v>
      </c>
      <c r="M3206" t="b">
        <v>0</v>
      </c>
      <c r="N3206" t="s">
        <v>8282</v>
      </c>
      <c r="O3206" s="6">
        <f t="shared" si="300"/>
        <v>0</v>
      </c>
      <c r="P3206">
        <f t="shared" si="301"/>
        <v>11.92</v>
      </c>
      <c r="Q3206" t="str">
        <f t="shared" si="302"/>
        <v>games</v>
      </c>
      <c r="R3206" t="str">
        <f t="shared" si="303"/>
        <v>video games</v>
      </c>
      <c r="S3206" s="9">
        <f t="shared" si="304"/>
        <v>41536.509097222224</v>
      </c>
      <c r="T3206" s="8">
        <f t="shared" si="305"/>
        <v>41566.509097222224</v>
      </c>
    </row>
    <row r="3207" spans="1:20" ht="43.2">
      <c r="A3207">
        <v>2140</v>
      </c>
      <c r="B3207" s="3" t="s">
        <v>2141</v>
      </c>
      <c r="C3207" s="3" t="s">
        <v>6250</v>
      </c>
      <c r="D3207">
        <v>500000</v>
      </c>
      <c r="E3207">
        <v>560</v>
      </c>
      <c r="F3207" t="s">
        <v>8221</v>
      </c>
      <c r="G3207" t="s">
        <v>8224</v>
      </c>
      <c r="H3207" t="s">
        <v>8246</v>
      </c>
      <c r="I3207">
        <v>1357934424</v>
      </c>
      <c r="J3207">
        <v>1355342424</v>
      </c>
      <c r="K3207" t="b">
        <v>0</v>
      </c>
      <c r="L3207">
        <v>11</v>
      </c>
      <c r="M3207" t="b">
        <v>0</v>
      </c>
      <c r="N3207" t="s">
        <v>8282</v>
      </c>
      <c r="O3207" s="6">
        <f t="shared" si="300"/>
        <v>0</v>
      </c>
      <c r="P3207">
        <f t="shared" si="301"/>
        <v>50.91</v>
      </c>
      <c r="Q3207" t="str">
        <f t="shared" si="302"/>
        <v>games</v>
      </c>
      <c r="R3207" t="str">
        <f t="shared" si="303"/>
        <v>video games</v>
      </c>
      <c r="S3207" s="9">
        <f t="shared" si="304"/>
        <v>41255.833611111113</v>
      </c>
      <c r="T3207" s="8">
        <f t="shared" si="305"/>
        <v>41285.833611111113</v>
      </c>
    </row>
    <row r="3208" spans="1:20" ht="43.2">
      <c r="A3208">
        <v>2141</v>
      </c>
      <c r="B3208" s="3" t="s">
        <v>2142</v>
      </c>
      <c r="C3208" s="3" t="s">
        <v>6251</v>
      </c>
      <c r="D3208">
        <v>15000</v>
      </c>
      <c r="E3208">
        <v>0</v>
      </c>
      <c r="F3208" t="s">
        <v>8221</v>
      </c>
      <c r="G3208" t="s">
        <v>8224</v>
      </c>
      <c r="H3208" t="s">
        <v>8246</v>
      </c>
      <c r="I3208">
        <v>1415947159</v>
      </c>
      <c r="J3208">
        <v>1413351559</v>
      </c>
      <c r="K3208" t="b">
        <v>0</v>
      </c>
      <c r="L3208">
        <v>0</v>
      </c>
      <c r="M3208" t="b">
        <v>0</v>
      </c>
      <c r="N3208" t="s">
        <v>8282</v>
      </c>
      <c r="O3208" s="6">
        <f t="shared" si="300"/>
        <v>0</v>
      </c>
      <c r="P3208">
        <f t="shared" si="301"/>
        <v>0</v>
      </c>
      <c r="Q3208" t="str">
        <f t="shared" si="302"/>
        <v>games</v>
      </c>
      <c r="R3208" t="str">
        <f t="shared" si="303"/>
        <v>video games</v>
      </c>
      <c r="S3208" s="9">
        <f t="shared" si="304"/>
        <v>41927.235636574071</v>
      </c>
      <c r="T3208" s="8">
        <f t="shared" si="305"/>
        <v>41957.277303240742</v>
      </c>
    </row>
    <row r="3209" spans="1:20" ht="43.2">
      <c r="A3209">
        <v>2146</v>
      </c>
      <c r="B3209" s="3" t="s">
        <v>2147</v>
      </c>
      <c r="C3209" s="3" t="s">
        <v>6256</v>
      </c>
      <c r="D3209">
        <v>5000</v>
      </c>
      <c r="E3209">
        <v>1</v>
      </c>
      <c r="F3209" t="s">
        <v>8221</v>
      </c>
      <c r="G3209" t="s">
        <v>8224</v>
      </c>
      <c r="H3209" t="s">
        <v>8246</v>
      </c>
      <c r="I3209">
        <v>1455207510</v>
      </c>
      <c r="J3209">
        <v>1453997910</v>
      </c>
      <c r="K3209" t="b">
        <v>0</v>
      </c>
      <c r="L3209">
        <v>1</v>
      </c>
      <c r="M3209" t="b">
        <v>0</v>
      </c>
      <c r="N3209" t="s">
        <v>8282</v>
      </c>
      <c r="O3209" s="6">
        <f t="shared" si="300"/>
        <v>0</v>
      </c>
      <c r="P3209">
        <f t="shared" si="301"/>
        <v>1</v>
      </c>
      <c r="Q3209" t="str">
        <f t="shared" si="302"/>
        <v>games</v>
      </c>
      <c r="R3209" t="str">
        <f t="shared" si="303"/>
        <v>video games</v>
      </c>
      <c r="S3209" s="9">
        <f t="shared" si="304"/>
        <v>42397.679513888885</v>
      </c>
      <c r="T3209" s="8">
        <f t="shared" si="305"/>
        <v>42411.679513888885</v>
      </c>
    </row>
    <row r="3210" spans="1:20" ht="43.2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8">
        <f t="shared" si="305"/>
        <v>41848.605057870373</v>
      </c>
    </row>
    <row r="3211" spans="1:20" ht="43.2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8">
        <f t="shared" si="305"/>
        <v>41810.958333333336</v>
      </c>
    </row>
    <row r="3212" spans="1:20" ht="43.2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8">
        <f t="shared" si="305"/>
        <v>41061.165972222225</v>
      </c>
    </row>
    <row r="3213" spans="1:20" ht="43.2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1.2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8">
        <f t="shared" si="305"/>
        <v>41866.083333333336</v>
      </c>
    </row>
    <row r="3214" spans="1:20" ht="28.8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8">
        <f t="shared" si="305"/>
        <v>41859.795729166668</v>
      </c>
    </row>
    <row r="3215" spans="1:20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8">
        <f t="shared" si="305"/>
        <v>42211.763414351852</v>
      </c>
    </row>
    <row r="3216" spans="1:20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8">
        <f t="shared" si="305"/>
        <v>42374.996527777781</v>
      </c>
    </row>
    <row r="3217" spans="1:20" ht="57.6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8">
        <f t="shared" si="305"/>
        <v>42257.165972222225</v>
      </c>
    </row>
    <row r="3218" spans="1:20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8">
        <f t="shared" si="305"/>
        <v>42196.604166666672</v>
      </c>
    </row>
    <row r="3219" spans="1:20" ht="28.8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1.1599999999999999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8">
        <f t="shared" si="305"/>
        <v>42678.546111111107</v>
      </c>
    </row>
    <row r="3220" spans="1:20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8">
        <f t="shared" si="305"/>
        <v>42004</v>
      </c>
    </row>
    <row r="3221" spans="1:20" ht="43.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8">
        <f t="shared" si="305"/>
        <v>42085.941516203704</v>
      </c>
    </row>
    <row r="3222" spans="1:20" ht="28.8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8">
        <f t="shared" si="305"/>
        <v>42806.875</v>
      </c>
    </row>
    <row r="3223" spans="1:20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8">
        <f t="shared" si="305"/>
        <v>42190.696793981479</v>
      </c>
    </row>
    <row r="3224" spans="1:20" ht="43.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8">
        <f t="shared" si="305"/>
        <v>42301.895138888889</v>
      </c>
    </row>
    <row r="3225" spans="1:20" ht="28.8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1.1000000000000001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8">
        <f t="shared" si="305"/>
        <v>42236.835370370369</v>
      </c>
    </row>
    <row r="3226" spans="1:20" ht="57.6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8">
        <f t="shared" si="305"/>
        <v>42745.208333333328</v>
      </c>
    </row>
    <row r="3227" spans="1:20" ht="43.2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8">
        <f t="shared" si="305"/>
        <v>42524.875</v>
      </c>
    </row>
    <row r="3228" spans="1:20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8">
        <f t="shared" si="305"/>
        <v>42307.583472222221</v>
      </c>
    </row>
    <row r="3229" spans="1:20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8">
        <f t="shared" si="305"/>
        <v>42752.882361111115</v>
      </c>
    </row>
    <row r="3230" spans="1:20" ht="28.8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8">
        <f t="shared" si="305"/>
        <v>42355.207638888889</v>
      </c>
    </row>
    <row r="3231" spans="1:20" ht="43.2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8">
        <f t="shared" si="305"/>
        <v>41963.333310185189</v>
      </c>
    </row>
    <row r="3232" spans="1:20" ht="43.2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1.1000000000000001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8">
        <f t="shared" si="305"/>
        <v>41913.165972222225</v>
      </c>
    </row>
    <row r="3233" spans="1:20" ht="43.2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8">
        <f t="shared" si="305"/>
        <v>42476.943831018521</v>
      </c>
    </row>
    <row r="3234" spans="1:20" ht="43.2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8">
        <f t="shared" si="305"/>
        <v>42494.165972222225</v>
      </c>
    </row>
    <row r="3235" spans="1:20" ht="43.2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8">
        <f t="shared" si="305"/>
        <v>42796.805034722223</v>
      </c>
    </row>
    <row r="3236" spans="1:20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8">
        <f t="shared" si="305"/>
        <v>42767.979861111111</v>
      </c>
    </row>
    <row r="3237" spans="1:20" ht="43.2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8">
        <f t="shared" si="305"/>
        <v>42552.347812499997</v>
      </c>
    </row>
    <row r="3238" spans="1:20" ht="43.2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8">
        <f t="shared" si="305"/>
        <v>42732.917048611111</v>
      </c>
    </row>
    <row r="3239" spans="1:20" ht="28.8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8">
        <f t="shared" si="305"/>
        <v>42276.165972222225</v>
      </c>
    </row>
    <row r="3240" spans="1:20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1.1200000000000001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8">
        <f t="shared" si="305"/>
        <v>42186.510393518518</v>
      </c>
    </row>
    <row r="3241" spans="1:20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8">
        <f t="shared" si="305"/>
        <v>42302.999305555553</v>
      </c>
    </row>
    <row r="3242" spans="1:20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8">
        <f t="shared" si="305"/>
        <v>42782.958333333328</v>
      </c>
    </row>
    <row r="3243" spans="1:20" ht="57.6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1.1499999999999999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8">
        <f t="shared" si="305"/>
        <v>41926.290972222225</v>
      </c>
    </row>
    <row r="3244" spans="1:20" ht="43.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8">
        <f t="shared" si="305"/>
        <v>41901.755694444444</v>
      </c>
    </row>
    <row r="3245" spans="1:20" ht="43.2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8">
        <f t="shared" si="305"/>
        <v>42286</v>
      </c>
    </row>
    <row r="3246" spans="1:20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8">
        <f t="shared" si="305"/>
        <v>42705.735902777778</v>
      </c>
    </row>
    <row r="3247" spans="1:20" ht="43.2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8">
        <f t="shared" si="305"/>
        <v>42167.083333333328</v>
      </c>
    </row>
    <row r="3248" spans="1:20" ht="43.2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1.1100000000000001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8">
        <f t="shared" si="305"/>
        <v>42259.165972222225</v>
      </c>
    </row>
    <row r="3249" spans="1:20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8">
        <f t="shared" si="305"/>
        <v>42197.434166666666</v>
      </c>
    </row>
    <row r="3250" spans="1:20" ht="28.8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8">
        <f t="shared" si="305"/>
        <v>42098.846724537041</v>
      </c>
    </row>
    <row r="3251" spans="1:20" ht="43.2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8">
        <f t="shared" si="305"/>
        <v>42175.746689814812</v>
      </c>
    </row>
    <row r="3252" spans="1:20" ht="57.6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8">
        <f t="shared" si="305"/>
        <v>41948.783842592595</v>
      </c>
    </row>
    <row r="3253" spans="1:20" ht="43.2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1.1100000000000001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8">
        <f t="shared" si="305"/>
        <v>42176.731087962966</v>
      </c>
    </row>
    <row r="3254" spans="1:20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8">
        <f t="shared" si="305"/>
        <v>42620.472685185188</v>
      </c>
    </row>
    <row r="3255" spans="1:20" ht="43.2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8">
        <f t="shared" si="305"/>
        <v>42621.15625</v>
      </c>
    </row>
    <row r="3256" spans="1:20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8">
        <f t="shared" si="305"/>
        <v>42089.044085648144</v>
      </c>
    </row>
    <row r="3257" spans="1:20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8">
        <f t="shared" si="305"/>
        <v>41919.768229166664</v>
      </c>
    </row>
    <row r="3258" spans="1:20" ht="43.2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ref="O3258:O3321" si="306">ROUND((E3258/D3258),2)</f>
        <v>1.28</v>
      </c>
      <c r="P3258">
        <f t="shared" ref="P3258:P3321" si="307">IF(L3258&gt;0,ROUND(E3258/L3258,2),0)</f>
        <v>72.760000000000005</v>
      </c>
      <c r="Q3258" t="str">
        <f t="shared" ref="Q3258:Q3321" si="308">LEFT(N3258, SEARCH("/",N3258,1)-1)</f>
        <v>theater</v>
      </c>
      <c r="R3258" t="str">
        <f t="shared" ref="R3258:R3321" si="309">RIGHT(N3258,LEN(N3258)-SEARCH("/",N3258,1))</f>
        <v>plays</v>
      </c>
      <c r="S3258" s="9">
        <f t="shared" ref="S3258:S3321" si="310">(J3258/86400)+DATE(1970,1,1)</f>
        <v>42144.573807870373</v>
      </c>
      <c r="T3258" s="8">
        <f t="shared" ref="T3258:T3321" si="311">(I3258/86400)+DATE(1970,1,1)</f>
        <v>42166.165972222225</v>
      </c>
    </row>
    <row r="3259" spans="1:20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1.06</v>
      </c>
      <c r="P3259">
        <f t="shared" si="307"/>
        <v>51.85</v>
      </c>
      <c r="Q3259" t="str">
        <f t="shared" si="308"/>
        <v>theater</v>
      </c>
      <c r="R3259" t="str">
        <f t="shared" si="309"/>
        <v>plays</v>
      </c>
      <c r="S3259" s="9">
        <f t="shared" si="310"/>
        <v>42758.559629629628</v>
      </c>
      <c r="T3259" s="8">
        <f t="shared" si="311"/>
        <v>42788.559629629628</v>
      </c>
    </row>
    <row r="3260" spans="1:20" ht="43.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1.05</v>
      </c>
      <c r="P3260">
        <f t="shared" si="307"/>
        <v>98.2</v>
      </c>
      <c r="Q3260" t="str">
        <f t="shared" si="308"/>
        <v>theater</v>
      </c>
      <c r="R3260" t="str">
        <f t="shared" si="309"/>
        <v>plays</v>
      </c>
      <c r="S3260" s="9">
        <f t="shared" si="310"/>
        <v>41982.887280092589</v>
      </c>
      <c r="T3260" s="8">
        <f t="shared" si="311"/>
        <v>42012.887280092589</v>
      </c>
    </row>
    <row r="3261" spans="1:20" ht="43.2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1.06</v>
      </c>
      <c r="P3261">
        <f t="shared" si="307"/>
        <v>251.74</v>
      </c>
      <c r="Q3261" t="str">
        <f t="shared" si="308"/>
        <v>theater</v>
      </c>
      <c r="R3261" t="str">
        <f t="shared" si="309"/>
        <v>plays</v>
      </c>
      <c r="S3261" s="9">
        <f t="shared" si="310"/>
        <v>42614.760937500003</v>
      </c>
      <c r="T3261" s="8">
        <f t="shared" si="311"/>
        <v>42644.165972222225</v>
      </c>
    </row>
    <row r="3262" spans="1:20" ht="43.2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1.0900000000000001</v>
      </c>
      <c r="P3262">
        <f t="shared" si="307"/>
        <v>74.819999999999993</v>
      </c>
      <c r="Q3262" t="str">
        <f t="shared" si="308"/>
        <v>theater</v>
      </c>
      <c r="R3262" t="str">
        <f t="shared" si="309"/>
        <v>plays</v>
      </c>
      <c r="S3262" s="9">
        <f t="shared" si="310"/>
        <v>42303.672662037032</v>
      </c>
      <c r="T3262" s="8">
        <f t="shared" si="311"/>
        <v>42338.714328703703</v>
      </c>
    </row>
    <row r="3263" spans="1:20" ht="43.2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</v>
      </c>
      <c r="P3263">
        <f t="shared" si="307"/>
        <v>67.650000000000006</v>
      </c>
      <c r="Q3263" t="str">
        <f t="shared" si="308"/>
        <v>theater</v>
      </c>
      <c r="R3263" t="str">
        <f t="shared" si="309"/>
        <v>plays</v>
      </c>
      <c r="S3263" s="9">
        <f t="shared" si="310"/>
        <v>42171.725416666668</v>
      </c>
      <c r="T3263" s="8">
        <f t="shared" si="311"/>
        <v>42201.725416666668</v>
      </c>
    </row>
    <row r="3264" spans="1:20" ht="28.8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1.03</v>
      </c>
      <c r="P3264">
        <f t="shared" si="307"/>
        <v>93.81</v>
      </c>
      <c r="Q3264" t="str">
        <f t="shared" si="308"/>
        <v>theater</v>
      </c>
      <c r="R3264" t="str">
        <f t="shared" si="309"/>
        <v>plays</v>
      </c>
      <c r="S3264" s="9">
        <f t="shared" si="310"/>
        <v>41964.315532407403</v>
      </c>
      <c r="T3264" s="8">
        <f t="shared" si="311"/>
        <v>41995.166666666672</v>
      </c>
    </row>
    <row r="3265" spans="1:20" ht="28.8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1.1200000000000001</v>
      </c>
      <c r="P3265">
        <f t="shared" si="307"/>
        <v>41.24</v>
      </c>
      <c r="Q3265" t="str">
        <f t="shared" si="308"/>
        <v>theater</v>
      </c>
      <c r="R3265" t="str">
        <f t="shared" si="309"/>
        <v>plays</v>
      </c>
      <c r="S3265" s="9">
        <f t="shared" si="310"/>
        <v>42284.516064814816</v>
      </c>
      <c r="T3265" s="8">
        <f t="shared" si="311"/>
        <v>42307.875</v>
      </c>
    </row>
    <row r="3266" spans="1:20" ht="28.8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1.03</v>
      </c>
      <c r="P3266">
        <f t="shared" si="307"/>
        <v>52.55</v>
      </c>
      <c r="Q3266" t="str">
        <f t="shared" si="308"/>
        <v>theater</v>
      </c>
      <c r="R3266" t="str">
        <f t="shared" si="309"/>
        <v>plays</v>
      </c>
      <c r="S3266" s="9">
        <f t="shared" si="310"/>
        <v>42016.800208333334</v>
      </c>
      <c r="T3266" s="8">
        <f t="shared" si="311"/>
        <v>42032.916666666672</v>
      </c>
    </row>
    <row r="3267" spans="1:20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>
        <f t="shared" si="307"/>
        <v>70.290000000000006</v>
      </c>
      <c r="Q3267" t="str">
        <f t="shared" si="308"/>
        <v>theater</v>
      </c>
      <c r="R3267" t="str">
        <f t="shared" si="309"/>
        <v>plays</v>
      </c>
      <c r="S3267" s="9">
        <f t="shared" si="310"/>
        <v>42311.711979166663</v>
      </c>
      <c r="T3267" s="8">
        <f t="shared" si="311"/>
        <v>42341.708333333328</v>
      </c>
    </row>
    <row r="3268" spans="1:20" ht="43.2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8">
        <f t="shared" si="311"/>
        <v>42167.875</v>
      </c>
    </row>
    <row r="3269" spans="1:20" ht="43.2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8">
        <f t="shared" si="311"/>
        <v>42202.757638888885</v>
      </c>
    </row>
    <row r="3270" spans="1:20" ht="43.2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8">
        <f t="shared" si="311"/>
        <v>42606.90425925926</v>
      </c>
    </row>
    <row r="3271" spans="1:20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8">
        <f t="shared" si="311"/>
        <v>42171.458333333328</v>
      </c>
    </row>
    <row r="3272" spans="1:20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8">
        <f t="shared" si="311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8">
        <f t="shared" si="311"/>
        <v>41945.478877314818</v>
      </c>
    </row>
    <row r="3274" spans="1:20" ht="43.2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8">
        <f t="shared" si="311"/>
        <v>42314.541770833333</v>
      </c>
    </row>
    <row r="3275" spans="1:20" ht="57.6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8">
        <f t="shared" si="311"/>
        <v>42627.791666666672</v>
      </c>
    </row>
    <row r="3276" spans="1:20" ht="43.2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8">
        <f t="shared" si="311"/>
        <v>42444.875</v>
      </c>
    </row>
    <row r="3277" spans="1:20" ht="43.2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8">
        <f t="shared" si="311"/>
        <v>42044.1875</v>
      </c>
    </row>
    <row r="3278" spans="1:20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8">
        <f t="shared" si="311"/>
        <v>42461.165972222225</v>
      </c>
    </row>
    <row r="3279" spans="1:20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1.0900000000000001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8">
        <f t="shared" si="311"/>
        <v>41961.724606481483</v>
      </c>
    </row>
    <row r="3280" spans="1:20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8">
        <f t="shared" si="311"/>
        <v>42154.848414351851</v>
      </c>
    </row>
    <row r="3281" spans="1:20" ht="57.6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1.1399999999999999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8">
        <f t="shared" si="311"/>
        <v>42461.06086805556</v>
      </c>
    </row>
    <row r="3282" spans="1:20" ht="43.2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8">
        <f t="shared" si="311"/>
        <v>42156.208333333328</v>
      </c>
    </row>
    <row r="3283" spans="1:20" ht="28.8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8">
        <f t="shared" si="311"/>
        <v>42249.019733796296</v>
      </c>
    </row>
    <row r="3284" spans="1:20" ht="43.2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8">
        <f t="shared" si="311"/>
        <v>42489.19430555556</v>
      </c>
    </row>
    <row r="3285" spans="1:20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8">
        <f t="shared" si="311"/>
        <v>42410.875</v>
      </c>
    </row>
    <row r="3286" spans="1:20" ht="43.2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8">
        <f t="shared" si="311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1.1200000000000001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8">
        <f t="shared" si="311"/>
        <v>42794.208333333328</v>
      </c>
    </row>
    <row r="3288" spans="1:20" ht="57.6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8">
        <f t="shared" si="311"/>
        <v>42597.840069444443</v>
      </c>
    </row>
    <row r="3289" spans="1:20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8">
        <f t="shared" si="311"/>
        <v>42336.750324074077</v>
      </c>
    </row>
    <row r="3290" spans="1:20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8">
        <f t="shared" si="311"/>
        <v>42541.958333333328</v>
      </c>
    </row>
    <row r="3291" spans="1:20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8">
        <f t="shared" si="311"/>
        <v>42786.368078703701</v>
      </c>
    </row>
    <row r="3292" spans="1:20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8">
        <f t="shared" si="311"/>
        <v>42805.51494212963</v>
      </c>
    </row>
    <row r="3293" spans="1:20" ht="57.6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8">
        <f t="shared" si="311"/>
        <v>42264.165972222225</v>
      </c>
    </row>
    <row r="3294" spans="1:20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8">
        <f t="shared" si="311"/>
        <v>42342.811898148153</v>
      </c>
    </row>
    <row r="3295" spans="1:20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8">
        <f t="shared" si="311"/>
        <v>42798.425370370373</v>
      </c>
    </row>
    <row r="3296" spans="1:20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8">
        <f t="shared" si="311"/>
        <v>42171.541134259256</v>
      </c>
    </row>
    <row r="3297" spans="1:20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8">
        <f t="shared" si="311"/>
        <v>42639.442465277782</v>
      </c>
    </row>
    <row r="3298" spans="1:20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8">
        <f t="shared" si="311"/>
        <v>42330.916666666672</v>
      </c>
    </row>
    <row r="3299" spans="1:20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8">
        <f t="shared" si="311"/>
        <v>42212.957638888889</v>
      </c>
    </row>
    <row r="3300" spans="1:20" ht="43.2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8">
        <f t="shared" si="311"/>
        <v>42260</v>
      </c>
    </row>
    <row r="3301" spans="1:20" ht="43.2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1.1599999999999999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8">
        <f t="shared" si="311"/>
        <v>42291.917395833334</v>
      </c>
    </row>
    <row r="3302" spans="1:20" ht="43.2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8">
        <f t="shared" si="311"/>
        <v>42123.743773148148</v>
      </c>
    </row>
    <row r="3303" spans="1:20" ht="43.2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8">
        <f t="shared" si="311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8">
        <f t="shared" si="311"/>
        <v>42711.35157407407</v>
      </c>
    </row>
    <row r="3305" spans="1:20" ht="43.2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1.1599999999999999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8">
        <f t="shared" si="311"/>
        <v>42091.609768518523</v>
      </c>
    </row>
    <row r="3306" spans="1:20" ht="43.2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8">
        <f t="shared" si="311"/>
        <v>42726.624444444446</v>
      </c>
    </row>
    <row r="3307" spans="1:20" ht="43.2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8">
        <f t="shared" si="311"/>
        <v>42216.855879629627</v>
      </c>
    </row>
    <row r="3308" spans="1:20" ht="57.6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8">
        <f t="shared" si="311"/>
        <v>42531.125</v>
      </c>
    </row>
    <row r="3309" spans="1:20" ht="43.2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8">
        <f t="shared" si="311"/>
        <v>42505.057164351849</v>
      </c>
    </row>
    <row r="3310" spans="1:20" ht="43.2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8">
        <f t="shared" si="311"/>
        <v>42473.876909722225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8">
        <f t="shared" si="311"/>
        <v>42659.650208333333</v>
      </c>
    </row>
    <row r="3312" spans="1:20" ht="28.8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8">
        <f t="shared" si="311"/>
        <v>42283.928530092591</v>
      </c>
    </row>
    <row r="3313" spans="1:20" ht="43.2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1.1000000000000001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8">
        <f t="shared" si="311"/>
        <v>42294.29178240741</v>
      </c>
    </row>
    <row r="3314" spans="1:20" ht="43.2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8">
        <f t="shared" si="311"/>
        <v>42685.916666666672</v>
      </c>
    </row>
    <row r="3315" spans="1:20" ht="43.2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1.1599999999999999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8">
        <f t="shared" si="311"/>
        <v>42396.041666666672</v>
      </c>
    </row>
    <row r="3316" spans="1:20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8">
        <f t="shared" si="311"/>
        <v>42132.836805555555</v>
      </c>
    </row>
    <row r="3317" spans="1:20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8">
        <f t="shared" si="311"/>
        <v>42496.303715277776</v>
      </c>
    </row>
    <row r="3318" spans="1:20" ht="72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8">
        <f t="shared" si="311"/>
        <v>41859.579166666663</v>
      </c>
    </row>
    <row r="3319" spans="1:20" ht="43.2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8">
        <f t="shared" si="311"/>
        <v>42529.039629629631</v>
      </c>
    </row>
    <row r="3320" spans="1:20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8">
        <f t="shared" si="311"/>
        <v>42471.104166666672</v>
      </c>
    </row>
    <row r="3321" spans="1:20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8">
        <f t="shared" si="311"/>
        <v>42035.585486111115</v>
      </c>
    </row>
    <row r="3322" spans="1:20" ht="43.2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ref="O3322:O3385" si="312">ROUND((E3322/D3322),2)</f>
        <v>1.01</v>
      </c>
      <c r="P3322">
        <f t="shared" ref="P3322:P3385" si="313">IF(L3322&gt;0,ROUND(E3322/L3322,2),0)</f>
        <v>66.45</v>
      </c>
      <c r="Q3322" t="str">
        <f t="shared" ref="Q3322:Q3385" si="314">LEFT(N3322, SEARCH("/",N3322,1)-1)</f>
        <v>theater</v>
      </c>
      <c r="R3322" t="str">
        <f t="shared" ref="R3322:R3385" si="315">RIGHT(N3322,LEN(N3322)-SEARCH("/",N3322,1))</f>
        <v>plays</v>
      </c>
      <c r="S3322" s="9">
        <f t="shared" ref="S3322:S3385" si="316">(J3322/86400)+DATE(1970,1,1)</f>
        <v>42513.045798611114</v>
      </c>
      <c r="T3322" s="8">
        <f t="shared" ref="T3322:T3385" si="317">(I3322/86400)+DATE(1970,1,1)</f>
        <v>42543.045798611114</v>
      </c>
    </row>
    <row r="3323" spans="1:20" ht="57.6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2"/>
        <v>1.07</v>
      </c>
      <c r="P3323">
        <f t="shared" si="313"/>
        <v>35.799999999999997</v>
      </c>
      <c r="Q3323" t="str">
        <f t="shared" si="314"/>
        <v>theater</v>
      </c>
      <c r="R3323" t="str">
        <f t="shared" si="315"/>
        <v>plays</v>
      </c>
      <c r="S3323" s="9">
        <f t="shared" si="316"/>
        <v>41914.100289351853</v>
      </c>
      <c r="T3323" s="8">
        <f t="shared" si="317"/>
        <v>41928.165972222225</v>
      </c>
    </row>
    <row r="3324" spans="1:20" ht="43.2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2"/>
        <v>1.02</v>
      </c>
      <c r="P3324">
        <f t="shared" si="313"/>
        <v>145.65</v>
      </c>
      <c r="Q3324" t="str">
        <f t="shared" si="314"/>
        <v>theater</v>
      </c>
      <c r="R3324" t="str">
        <f t="shared" si="315"/>
        <v>plays</v>
      </c>
      <c r="S3324" s="9">
        <f t="shared" si="316"/>
        <v>42521.010370370372</v>
      </c>
      <c r="T3324" s="8">
        <f t="shared" si="317"/>
        <v>42543.163194444445</v>
      </c>
    </row>
    <row r="3325" spans="1:20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2"/>
        <v>1.26</v>
      </c>
      <c r="P3325">
        <f t="shared" si="313"/>
        <v>25.69</v>
      </c>
      <c r="Q3325" t="str">
        <f t="shared" si="314"/>
        <v>theater</v>
      </c>
      <c r="R3325" t="str">
        <f t="shared" si="315"/>
        <v>plays</v>
      </c>
      <c r="S3325" s="9">
        <f t="shared" si="316"/>
        <v>42608.36583333333</v>
      </c>
      <c r="T3325" s="8">
        <f t="shared" si="317"/>
        <v>42638.36583333333</v>
      </c>
    </row>
    <row r="3326" spans="1:20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2"/>
        <v>1.02</v>
      </c>
      <c r="P3326">
        <f t="shared" si="313"/>
        <v>152.5</v>
      </c>
      <c r="Q3326" t="str">
        <f t="shared" si="314"/>
        <v>theater</v>
      </c>
      <c r="R3326" t="str">
        <f t="shared" si="315"/>
        <v>plays</v>
      </c>
      <c r="S3326" s="9">
        <f t="shared" si="316"/>
        <v>42512.58321759259</v>
      </c>
      <c r="T3326" s="8">
        <f t="shared" si="317"/>
        <v>42526.58321759259</v>
      </c>
    </row>
    <row r="3327" spans="1:20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2"/>
        <v>1.1299999999999999</v>
      </c>
      <c r="P3327">
        <f t="shared" si="313"/>
        <v>30</v>
      </c>
      <c r="Q3327" t="str">
        <f t="shared" si="314"/>
        <v>theater</v>
      </c>
      <c r="R3327" t="str">
        <f t="shared" si="315"/>
        <v>plays</v>
      </c>
      <c r="S3327" s="9">
        <f t="shared" si="316"/>
        <v>42064.785613425927</v>
      </c>
      <c r="T3327" s="8">
        <f t="shared" si="317"/>
        <v>42099.743946759263</v>
      </c>
    </row>
    <row r="3328" spans="1:20" ht="43.2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2"/>
        <v>1.01</v>
      </c>
      <c r="P3328">
        <f t="shared" si="313"/>
        <v>142.28</v>
      </c>
      <c r="Q3328" t="str">
        <f t="shared" si="314"/>
        <v>theater</v>
      </c>
      <c r="R3328" t="str">
        <f t="shared" si="315"/>
        <v>plays</v>
      </c>
      <c r="S3328" s="9">
        <f t="shared" si="316"/>
        <v>42041.714178240742</v>
      </c>
      <c r="T3328" s="8">
        <f t="shared" si="317"/>
        <v>42071.67251157407</v>
      </c>
    </row>
    <row r="3329" spans="1:20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2"/>
        <v>1.01</v>
      </c>
      <c r="P3329">
        <f t="shared" si="313"/>
        <v>24.55</v>
      </c>
      <c r="Q3329" t="str">
        <f t="shared" si="314"/>
        <v>theater</v>
      </c>
      <c r="R3329" t="str">
        <f t="shared" si="315"/>
        <v>plays</v>
      </c>
      <c r="S3329" s="9">
        <f t="shared" si="316"/>
        <v>42468.374606481477</v>
      </c>
      <c r="T3329" s="8">
        <f t="shared" si="317"/>
        <v>42498.374606481477</v>
      </c>
    </row>
    <row r="3330" spans="1:20" ht="43.2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2"/>
        <v>1.46</v>
      </c>
      <c r="P3330">
        <f t="shared" si="313"/>
        <v>292.77999999999997</v>
      </c>
      <c r="Q3330" t="str">
        <f t="shared" si="314"/>
        <v>theater</v>
      </c>
      <c r="R3330" t="str">
        <f t="shared" si="315"/>
        <v>plays</v>
      </c>
      <c r="S3330" s="9">
        <f t="shared" si="316"/>
        <v>41822.57503472222</v>
      </c>
      <c r="T3330" s="8">
        <f t="shared" si="317"/>
        <v>41825.041666666664</v>
      </c>
    </row>
    <row r="3331" spans="1:20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1.17</v>
      </c>
      <c r="P3331">
        <f t="shared" si="313"/>
        <v>44.92</v>
      </c>
      <c r="Q3331" t="str">
        <f t="shared" si="314"/>
        <v>theater</v>
      </c>
      <c r="R3331" t="str">
        <f t="shared" si="315"/>
        <v>plays</v>
      </c>
      <c r="S3331" s="9">
        <f t="shared" si="316"/>
        <v>41837.323009259257</v>
      </c>
      <c r="T3331" s="8">
        <f t="shared" si="317"/>
        <v>41847.958333333336</v>
      </c>
    </row>
    <row r="3332" spans="1:20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8">
        <f t="shared" si="317"/>
        <v>42095.845694444448</v>
      </c>
    </row>
    <row r="3333" spans="1:20" ht="43.2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8">
        <f t="shared" si="317"/>
        <v>42283.697754629626</v>
      </c>
    </row>
    <row r="3334" spans="1:20" ht="43.2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8">
        <f t="shared" si="317"/>
        <v>41839.860300925924</v>
      </c>
    </row>
    <row r="3335" spans="1:20" ht="43.2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8">
        <f t="shared" si="317"/>
        <v>42170.676851851851</v>
      </c>
    </row>
    <row r="3336" spans="1:20" ht="28.8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8">
        <f t="shared" si="317"/>
        <v>42215.521087962959</v>
      </c>
    </row>
    <row r="3337" spans="1:20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8">
        <f t="shared" si="317"/>
        <v>41854.958333333336</v>
      </c>
    </row>
    <row r="3338" spans="1:20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8">
        <f t="shared" si="317"/>
        <v>42465.35701388889</v>
      </c>
    </row>
    <row r="3339" spans="1:20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1.1000000000000001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8">
        <f t="shared" si="317"/>
        <v>41922.875</v>
      </c>
    </row>
    <row r="3340" spans="1:20" ht="28.8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8">
        <f t="shared" si="317"/>
        <v>42790.574999999997</v>
      </c>
    </row>
    <row r="3341" spans="1:20" ht="43.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8">
        <f t="shared" si="317"/>
        <v>42579.665717592594</v>
      </c>
    </row>
    <row r="3342" spans="1:20" ht="43.2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8">
        <f t="shared" si="317"/>
        <v>42710.974004629628</v>
      </c>
    </row>
    <row r="3343" spans="1:20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8">
        <f t="shared" si="317"/>
        <v>42533.708333333328</v>
      </c>
    </row>
    <row r="3344" spans="1:20" ht="43.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8">
        <f t="shared" si="317"/>
        <v>42095.207638888889</v>
      </c>
    </row>
    <row r="3345" spans="1:20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8">
        <f t="shared" si="317"/>
        <v>42473.554166666669</v>
      </c>
    </row>
    <row r="3346" spans="1:20" ht="43.2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8">
        <f t="shared" si="317"/>
        <v>41881.200150462959</v>
      </c>
    </row>
    <row r="3347" spans="1:20" ht="43.2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8">
        <f t="shared" si="317"/>
        <v>42112.025694444441</v>
      </c>
    </row>
    <row r="3348" spans="1:20" ht="43.2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8">
        <f t="shared" si="317"/>
        <v>42061.024421296301</v>
      </c>
    </row>
    <row r="3349" spans="1:20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8">
        <f t="shared" si="317"/>
        <v>42498.875</v>
      </c>
    </row>
    <row r="3350" spans="1:20" ht="43.2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8">
        <f t="shared" si="317"/>
        <v>42490.165972222225</v>
      </c>
    </row>
    <row r="3351" spans="1:20" ht="43.2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8">
        <f t="shared" si="317"/>
        <v>42534.708333333328</v>
      </c>
    </row>
    <row r="3352" spans="1:20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8">
        <f t="shared" si="317"/>
        <v>42337.958333333328</v>
      </c>
    </row>
    <row r="3353" spans="1:20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8">
        <f t="shared" si="317"/>
        <v>41843.458333333336</v>
      </c>
    </row>
    <row r="3354" spans="1:20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8">
        <f t="shared" si="317"/>
        <v>42552.958333333328</v>
      </c>
    </row>
    <row r="3355" spans="1:20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8">
        <f t="shared" si="317"/>
        <v>42492.958333333328</v>
      </c>
    </row>
    <row r="3356" spans="1:20" ht="28.8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8">
        <f t="shared" si="317"/>
        <v>42306.167361111111</v>
      </c>
    </row>
    <row r="3357" spans="1:20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8">
        <f t="shared" si="317"/>
        <v>42500.470138888893</v>
      </c>
    </row>
    <row r="3358" spans="1:20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8">
        <f t="shared" si="317"/>
        <v>42566.815648148149</v>
      </c>
    </row>
    <row r="3359" spans="1:20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8">
        <f t="shared" si="317"/>
        <v>41852.417939814812</v>
      </c>
    </row>
    <row r="3360" spans="1:20" ht="43.2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8">
        <f t="shared" si="317"/>
        <v>41962.352766203709</v>
      </c>
    </row>
    <row r="3361" spans="1:20" ht="43.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8">
        <f t="shared" si="317"/>
        <v>42791.057106481487</v>
      </c>
    </row>
    <row r="3362" spans="1:20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8">
        <f t="shared" si="317"/>
        <v>42718.665972222225</v>
      </c>
    </row>
    <row r="3363" spans="1:20" ht="57.6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1.1299999999999999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8">
        <f t="shared" si="317"/>
        <v>41883.665972222225</v>
      </c>
    </row>
    <row r="3364" spans="1:20" ht="43.2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8">
        <f t="shared" si="317"/>
        <v>42070.204861111109</v>
      </c>
    </row>
    <row r="3365" spans="1:20" ht="43.2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8">
        <f t="shared" si="317"/>
        <v>41870.666666666664</v>
      </c>
    </row>
    <row r="3366" spans="1:20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8">
        <f t="shared" si="317"/>
        <v>42444.875</v>
      </c>
    </row>
    <row r="3367" spans="1:20" ht="43.2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8">
        <f t="shared" si="317"/>
        <v>42351.101759259254</v>
      </c>
    </row>
    <row r="3368" spans="1:20" ht="43.2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8">
        <f t="shared" si="317"/>
        <v>42137.067557870367</v>
      </c>
    </row>
    <row r="3369" spans="1:20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8">
        <f t="shared" si="317"/>
        <v>42217.933958333335</v>
      </c>
    </row>
    <row r="3370" spans="1:20" ht="43.2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8">
        <f t="shared" si="317"/>
        <v>42005.208333333328</v>
      </c>
    </row>
    <row r="3371" spans="1:20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8">
        <f t="shared" si="317"/>
        <v>42750.041435185187</v>
      </c>
    </row>
    <row r="3372" spans="1:20" ht="28.8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8">
        <f t="shared" si="317"/>
        <v>42721.333333333328</v>
      </c>
    </row>
    <row r="3373" spans="1:20" ht="28.8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8">
        <f t="shared" si="317"/>
        <v>42340.874594907407</v>
      </c>
    </row>
    <row r="3374" spans="1:20" ht="43.2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8">
        <f t="shared" si="317"/>
        <v>41876.207638888889</v>
      </c>
    </row>
    <row r="3375" spans="1:20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8">
        <f t="shared" si="317"/>
        <v>42203.666666666672</v>
      </c>
    </row>
    <row r="3376" spans="1:20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8">
        <f t="shared" si="317"/>
        <v>42305.731666666667</v>
      </c>
    </row>
    <row r="3377" spans="1:20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8">
        <f t="shared" si="317"/>
        <v>41777.610798611109</v>
      </c>
    </row>
    <row r="3378" spans="1:20" ht="43.2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8">
        <f t="shared" si="317"/>
        <v>42119.659652777773</v>
      </c>
    </row>
    <row r="3379" spans="1:20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8">
        <f t="shared" si="317"/>
        <v>42083.705555555556</v>
      </c>
    </row>
    <row r="3380" spans="1:20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8">
        <f t="shared" si="317"/>
        <v>41882.547222222223</v>
      </c>
    </row>
    <row r="3381" spans="1:20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8">
        <f t="shared" si="317"/>
        <v>42242.958333333328</v>
      </c>
    </row>
    <row r="3382" spans="1:20" ht="57.6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8">
        <f t="shared" si="317"/>
        <v>41972.995115740741</v>
      </c>
    </row>
    <row r="3383" spans="1:20" ht="43.2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8">
        <f t="shared" si="317"/>
        <v>42074.143321759257</v>
      </c>
    </row>
    <row r="3384" spans="1:20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8">
        <f t="shared" si="317"/>
        <v>42583.957638888889</v>
      </c>
    </row>
    <row r="3385" spans="1:20" ht="43.2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1.1200000000000001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8">
        <f t="shared" si="317"/>
        <v>42544.782638888893</v>
      </c>
    </row>
    <row r="3386" spans="1:20" ht="43.2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ref="O3386:O3449" si="318">ROUND((E3386/D3386),2)</f>
        <v>1</v>
      </c>
      <c r="P3386">
        <f t="shared" ref="P3386:P3449" si="319">IF(L3386&gt;0,ROUND(E3386/L3386,2),0)</f>
        <v>93.76</v>
      </c>
      <c r="Q3386" t="str">
        <f t="shared" ref="Q3386:Q3449" si="320">LEFT(N3386, SEARCH("/",N3386,1)-1)</f>
        <v>theater</v>
      </c>
      <c r="R3386" t="str">
        <f t="shared" ref="R3386:R3449" si="321">RIGHT(N3386,LEN(N3386)-SEARCH("/",N3386,1))</f>
        <v>plays</v>
      </c>
      <c r="S3386" s="9">
        <f t="shared" ref="S3386:S3449" si="322">(J3386/86400)+DATE(1970,1,1)</f>
        <v>42292.087592592594</v>
      </c>
      <c r="T3386" s="8">
        <f t="shared" ref="T3386:T3449" si="323">(I3386/86400)+DATE(1970,1,1)</f>
        <v>42329.125</v>
      </c>
    </row>
    <row r="3387" spans="1:20" ht="57.6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8"/>
        <v>1</v>
      </c>
      <c r="P3387">
        <f t="shared" si="319"/>
        <v>133.33000000000001</v>
      </c>
      <c r="Q3387" t="str">
        <f t="shared" si="320"/>
        <v>theater</v>
      </c>
      <c r="R3387" t="str">
        <f t="shared" si="321"/>
        <v>plays</v>
      </c>
      <c r="S3387" s="9">
        <f t="shared" si="322"/>
        <v>41953.8675</v>
      </c>
      <c r="T3387" s="8">
        <f t="shared" si="323"/>
        <v>41983.8675</v>
      </c>
    </row>
    <row r="3388" spans="1:20" ht="43.2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8"/>
        <v>1.05</v>
      </c>
      <c r="P3388">
        <f t="shared" si="319"/>
        <v>51.22</v>
      </c>
      <c r="Q3388" t="str">
        <f t="shared" si="320"/>
        <v>theater</v>
      </c>
      <c r="R3388" t="str">
        <f t="shared" si="321"/>
        <v>plays</v>
      </c>
      <c r="S3388" s="9">
        <f t="shared" si="322"/>
        <v>41946.644745370373</v>
      </c>
      <c r="T3388" s="8">
        <f t="shared" si="323"/>
        <v>41976.644745370373</v>
      </c>
    </row>
    <row r="3389" spans="1:20" ht="57.6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8"/>
        <v>1.17</v>
      </c>
      <c r="P3389">
        <f t="shared" si="319"/>
        <v>100.17</v>
      </c>
      <c r="Q3389" t="str">
        <f t="shared" si="320"/>
        <v>theater</v>
      </c>
      <c r="R3389" t="str">
        <f t="shared" si="321"/>
        <v>plays</v>
      </c>
      <c r="S3389" s="9">
        <f t="shared" si="322"/>
        <v>41947.762592592597</v>
      </c>
      <c r="T3389" s="8">
        <f t="shared" si="323"/>
        <v>41987.762592592597</v>
      </c>
    </row>
    <row r="3390" spans="1:20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8"/>
        <v>1.04</v>
      </c>
      <c r="P3390">
        <f t="shared" si="319"/>
        <v>34.6</v>
      </c>
      <c r="Q3390" t="str">
        <f t="shared" si="320"/>
        <v>theater</v>
      </c>
      <c r="R3390" t="str">
        <f t="shared" si="321"/>
        <v>plays</v>
      </c>
      <c r="S3390" s="9">
        <f t="shared" si="322"/>
        <v>42143.461122685185</v>
      </c>
      <c r="T3390" s="8">
        <f t="shared" si="323"/>
        <v>42173.461122685185</v>
      </c>
    </row>
    <row r="3391" spans="1:20" ht="43.2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8"/>
        <v>1.1499999999999999</v>
      </c>
      <c r="P3391">
        <f t="shared" si="319"/>
        <v>184.68</v>
      </c>
      <c r="Q3391" t="str">
        <f t="shared" si="320"/>
        <v>theater</v>
      </c>
      <c r="R3391" t="str">
        <f t="shared" si="321"/>
        <v>plays</v>
      </c>
      <c r="S3391" s="9">
        <f t="shared" si="322"/>
        <v>42494.563449074078</v>
      </c>
      <c r="T3391" s="8">
        <f t="shared" si="323"/>
        <v>42524.563449074078</v>
      </c>
    </row>
    <row r="3392" spans="1:20" ht="57.6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8"/>
        <v>1.02</v>
      </c>
      <c r="P3392">
        <f t="shared" si="319"/>
        <v>69.819999999999993</v>
      </c>
      <c r="Q3392" t="str">
        <f t="shared" si="320"/>
        <v>theater</v>
      </c>
      <c r="R3392" t="str">
        <f t="shared" si="321"/>
        <v>plays</v>
      </c>
      <c r="S3392" s="9">
        <f t="shared" si="322"/>
        <v>41815.774826388893</v>
      </c>
      <c r="T3392" s="8">
        <f t="shared" si="323"/>
        <v>41830.774826388893</v>
      </c>
    </row>
    <row r="3393" spans="1:20" ht="43.2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8"/>
        <v>2.23</v>
      </c>
      <c r="P3393">
        <f t="shared" si="319"/>
        <v>61.94</v>
      </c>
      <c r="Q3393" t="str">
        <f t="shared" si="320"/>
        <v>theater</v>
      </c>
      <c r="R3393" t="str">
        <f t="shared" si="321"/>
        <v>plays</v>
      </c>
      <c r="S3393" s="9">
        <f t="shared" si="322"/>
        <v>41830.545694444445</v>
      </c>
      <c r="T3393" s="8">
        <f t="shared" si="323"/>
        <v>41859.936111111107</v>
      </c>
    </row>
    <row r="3394" spans="1:20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8"/>
        <v>1</v>
      </c>
      <c r="P3394">
        <f t="shared" si="319"/>
        <v>41.67</v>
      </c>
      <c r="Q3394" t="str">
        <f t="shared" si="320"/>
        <v>theater</v>
      </c>
      <c r="R3394" t="str">
        <f t="shared" si="321"/>
        <v>plays</v>
      </c>
      <c r="S3394" s="9">
        <f t="shared" si="322"/>
        <v>42446.845543981486</v>
      </c>
      <c r="T3394" s="8">
        <f t="shared" si="323"/>
        <v>42496.845543981486</v>
      </c>
    </row>
    <row r="3395" spans="1:20" ht="43.2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1.06</v>
      </c>
      <c r="P3395">
        <f t="shared" si="319"/>
        <v>36.07</v>
      </c>
      <c r="Q3395" t="str">
        <f t="shared" si="320"/>
        <v>theater</v>
      </c>
      <c r="R3395" t="str">
        <f t="shared" si="321"/>
        <v>plays</v>
      </c>
      <c r="S3395" s="9">
        <f t="shared" si="322"/>
        <v>41923.921643518523</v>
      </c>
      <c r="T3395" s="8">
        <f t="shared" si="323"/>
        <v>41949.031944444447</v>
      </c>
    </row>
    <row r="3396" spans="1:20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8">
        <f t="shared" si="323"/>
        <v>41847.59542824074</v>
      </c>
    </row>
    <row r="3397" spans="1:20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8">
        <f t="shared" si="323"/>
        <v>42154.756944444445</v>
      </c>
    </row>
    <row r="3398" spans="1:20" ht="43.2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8">
        <f t="shared" si="323"/>
        <v>41791.165972222225</v>
      </c>
    </row>
    <row r="3399" spans="1:20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8">
        <f t="shared" si="323"/>
        <v>42418.916666666672</v>
      </c>
    </row>
    <row r="3400" spans="1:20" ht="43.2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1.1100000000000001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8">
        <f t="shared" si="323"/>
        <v>41964.708333333328</v>
      </c>
    </row>
    <row r="3401" spans="1:20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8">
        <f t="shared" si="323"/>
        <v>42056.920428240745</v>
      </c>
    </row>
    <row r="3402" spans="1:20" ht="43.2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8">
        <f t="shared" si="323"/>
        <v>41879.953865740739</v>
      </c>
    </row>
    <row r="3403" spans="1:20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8">
        <f t="shared" si="323"/>
        <v>42223.723912037036</v>
      </c>
    </row>
    <row r="3404" spans="1:20" ht="43.2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1.1000000000000001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8">
        <f t="shared" si="323"/>
        <v>42320.104861111111</v>
      </c>
    </row>
    <row r="3405" spans="1:20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8">
        <f t="shared" si="323"/>
        <v>42180.462083333332</v>
      </c>
    </row>
    <row r="3406" spans="1:20" ht="57.6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8">
        <f t="shared" si="323"/>
        <v>42172.503495370373</v>
      </c>
    </row>
    <row r="3407" spans="1:20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8">
        <f t="shared" si="323"/>
        <v>42430.999305555553</v>
      </c>
    </row>
    <row r="3408" spans="1:20" ht="43.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8">
        <f t="shared" si="323"/>
        <v>41836.492777777778</v>
      </c>
    </row>
    <row r="3409" spans="1:20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8">
        <f t="shared" si="323"/>
        <v>41826.422326388885</v>
      </c>
    </row>
    <row r="3410" spans="1:20" ht="43.2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8">
        <f t="shared" si="323"/>
        <v>41838.991944444446</v>
      </c>
    </row>
    <row r="3411" spans="1:20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8">
        <f t="shared" si="323"/>
        <v>42582.873611111107</v>
      </c>
    </row>
    <row r="3412" spans="1:20" ht="43.2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1.0900000000000001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8">
        <f t="shared" si="323"/>
        <v>42527.291666666672</v>
      </c>
    </row>
    <row r="3413" spans="1:20" ht="43.2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8">
        <f t="shared" si="323"/>
        <v>42285.022824074069</v>
      </c>
    </row>
    <row r="3414" spans="1:20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8">
        <f t="shared" si="323"/>
        <v>41909.959050925929</v>
      </c>
    </row>
    <row r="3415" spans="1:20" ht="57.6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8">
        <f t="shared" si="323"/>
        <v>42063.207638888889</v>
      </c>
    </row>
    <row r="3416" spans="1:20" ht="43.2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8">
        <f t="shared" si="323"/>
        <v>42705.332638888889</v>
      </c>
    </row>
    <row r="3417" spans="1:20" ht="43.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8">
        <f t="shared" si="323"/>
        <v>42477.979166666672</v>
      </c>
    </row>
    <row r="3418" spans="1:20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1.2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8">
        <f t="shared" si="323"/>
        <v>42117.770833333328</v>
      </c>
    </row>
    <row r="3419" spans="1:20" ht="43.2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8">
        <f t="shared" si="323"/>
        <v>41938.029861111107</v>
      </c>
    </row>
    <row r="3420" spans="1:20" ht="43.2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8">
        <f t="shared" si="323"/>
        <v>41782.83457175926</v>
      </c>
    </row>
    <row r="3421" spans="1:20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8">
        <f t="shared" si="323"/>
        <v>42466.895833333328</v>
      </c>
    </row>
    <row r="3422" spans="1:20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8">
        <f t="shared" si="323"/>
        <v>42414</v>
      </c>
    </row>
    <row r="3423" spans="1:20" ht="43.2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8">
        <f t="shared" si="323"/>
        <v>42067.791238425925</v>
      </c>
    </row>
    <row r="3424" spans="1:20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1.0900000000000001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8">
        <f t="shared" si="323"/>
        <v>42352</v>
      </c>
    </row>
    <row r="3425" spans="1:20" ht="43.2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8">
        <f t="shared" si="323"/>
        <v>42118.911354166667</v>
      </c>
    </row>
    <row r="3426" spans="1:20" ht="43.2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8">
        <f t="shared" si="323"/>
        <v>42040.290972222225</v>
      </c>
    </row>
    <row r="3427" spans="1:20" ht="43.2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8">
        <f t="shared" si="323"/>
        <v>41916.617314814815</v>
      </c>
    </row>
    <row r="3428" spans="1:20" ht="43.2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8">
        <f t="shared" si="323"/>
        <v>41903.083333333336</v>
      </c>
    </row>
    <row r="3429" spans="1:20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8">
        <f t="shared" si="323"/>
        <v>41822.645277777774</v>
      </c>
    </row>
    <row r="3430" spans="1:20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8">
        <f t="shared" si="323"/>
        <v>42063.708333333328</v>
      </c>
    </row>
    <row r="3431" spans="1:20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8">
        <f t="shared" si="323"/>
        <v>42676.021539351852</v>
      </c>
    </row>
    <row r="3432" spans="1:20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1.0900000000000001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8">
        <f t="shared" si="323"/>
        <v>41850.945613425924</v>
      </c>
    </row>
    <row r="3433" spans="1:20" ht="43.2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8">
        <f t="shared" si="323"/>
        <v>41869.730937500004</v>
      </c>
    </row>
    <row r="3434" spans="1:20" ht="43.2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1.1000000000000001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8">
        <f t="shared" si="323"/>
        <v>42405.916666666672</v>
      </c>
    </row>
    <row r="3435" spans="1:20" ht="43.2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8">
        <f t="shared" si="323"/>
        <v>41807.125</v>
      </c>
    </row>
    <row r="3436" spans="1:20" ht="43.2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8">
        <f t="shared" si="323"/>
        <v>41830.380428240736</v>
      </c>
    </row>
    <row r="3437" spans="1:20" ht="43.2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8">
        <f t="shared" si="323"/>
        <v>42589.125</v>
      </c>
    </row>
    <row r="3438" spans="1:20" ht="43.2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8">
        <f t="shared" si="323"/>
        <v>41872.686111111107</v>
      </c>
    </row>
    <row r="3439" spans="1:20" ht="57.6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8">
        <f t="shared" si="323"/>
        <v>42235.710879629631</v>
      </c>
    </row>
    <row r="3440" spans="1:20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8">
        <f t="shared" si="323"/>
        <v>42126.875</v>
      </c>
    </row>
    <row r="3441" spans="1:20" ht="28.8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8">
        <f t="shared" si="323"/>
        <v>42388.207638888889</v>
      </c>
    </row>
    <row r="3442" spans="1:20" ht="43.2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8">
        <f t="shared" si="323"/>
        <v>41831.677083333336</v>
      </c>
    </row>
    <row r="3443" spans="1:20" ht="43.2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8">
        <f t="shared" si="323"/>
        <v>42321.845138888893</v>
      </c>
    </row>
    <row r="3444" spans="1:20" ht="43.2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8">
        <f t="shared" si="323"/>
        <v>42154.841111111113</v>
      </c>
    </row>
    <row r="3445" spans="1:20" ht="43.2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8">
        <f t="shared" si="323"/>
        <v>41891.524837962963</v>
      </c>
    </row>
    <row r="3446" spans="1:20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8">
        <f t="shared" si="323"/>
        <v>42529.582638888889</v>
      </c>
    </row>
    <row r="3447" spans="1:20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8">
        <f t="shared" si="323"/>
        <v>42300.530509259261</v>
      </c>
    </row>
    <row r="3448" spans="1:20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8">
        <f t="shared" si="323"/>
        <v>42040.513888888891</v>
      </c>
    </row>
    <row r="3449" spans="1:20" ht="28.8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8">
        <f t="shared" si="323"/>
        <v>42447.847361111111</v>
      </c>
    </row>
    <row r="3450" spans="1:20" ht="43.2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ref="O3450:O3513" si="324">ROUND((E3450/D3450),2)</f>
        <v>1.1000000000000001</v>
      </c>
      <c r="P3450">
        <f t="shared" ref="P3450:P3513" si="325">IF(L3450&gt;0,ROUND(E3450/L3450,2),0)</f>
        <v>51.22</v>
      </c>
      <c r="Q3450" t="str">
        <f t="shared" ref="Q3450:Q3513" si="326">LEFT(N3450, SEARCH("/",N3450,1)-1)</f>
        <v>theater</v>
      </c>
      <c r="R3450" t="str">
        <f t="shared" ref="R3450:R3513" si="327">RIGHT(N3450,LEN(N3450)-SEARCH("/",N3450,1))</f>
        <v>plays</v>
      </c>
      <c r="S3450" s="9">
        <f t="shared" ref="S3450:S3513" si="328">(J3450/86400)+DATE(1970,1,1)</f>
        <v>41960.119085648148</v>
      </c>
      <c r="T3450" s="8">
        <f t="shared" ref="T3450:T3513" si="329">(I3450/86400)+DATE(1970,1,1)</f>
        <v>41990.119085648148</v>
      </c>
    </row>
    <row r="3451" spans="1:20" ht="43.2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4"/>
        <v>1.71</v>
      </c>
      <c r="P3451">
        <f t="shared" si="325"/>
        <v>68.25</v>
      </c>
      <c r="Q3451" t="str">
        <f t="shared" si="326"/>
        <v>theater</v>
      </c>
      <c r="R3451" t="str">
        <f t="shared" si="327"/>
        <v>plays</v>
      </c>
      <c r="S3451" s="9">
        <f t="shared" si="328"/>
        <v>42532.052523148144</v>
      </c>
      <c r="T3451" s="8">
        <f t="shared" si="329"/>
        <v>42560.166666666672</v>
      </c>
    </row>
    <row r="3452" spans="1:20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4"/>
        <v>1.52</v>
      </c>
      <c r="P3452">
        <f t="shared" si="325"/>
        <v>19.489999999999998</v>
      </c>
      <c r="Q3452" t="str">
        <f t="shared" si="326"/>
        <v>theater</v>
      </c>
      <c r="R3452" t="str">
        <f t="shared" si="327"/>
        <v>plays</v>
      </c>
      <c r="S3452" s="9">
        <f t="shared" si="328"/>
        <v>42036.704525462963</v>
      </c>
      <c r="T3452" s="8">
        <f t="shared" si="329"/>
        <v>42096.662858796291</v>
      </c>
    </row>
    <row r="3453" spans="1:20" ht="43.2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4"/>
        <v>1.01</v>
      </c>
      <c r="P3453">
        <f t="shared" si="325"/>
        <v>41.13</v>
      </c>
      <c r="Q3453" t="str">
        <f t="shared" si="326"/>
        <v>theater</v>
      </c>
      <c r="R3453" t="str">
        <f t="shared" si="327"/>
        <v>plays</v>
      </c>
      <c r="S3453" s="9">
        <f t="shared" si="328"/>
        <v>42088.723692129628</v>
      </c>
      <c r="T3453" s="8">
        <f t="shared" si="329"/>
        <v>42115.723692129628</v>
      </c>
    </row>
    <row r="3454" spans="1:20" ht="43.2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4"/>
        <v>1.53</v>
      </c>
      <c r="P3454">
        <f t="shared" si="325"/>
        <v>41.41</v>
      </c>
      <c r="Q3454" t="str">
        <f t="shared" si="326"/>
        <v>theater</v>
      </c>
      <c r="R3454" t="str">
        <f t="shared" si="327"/>
        <v>plays</v>
      </c>
      <c r="S3454" s="9">
        <f t="shared" si="328"/>
        <v>41820.639189814814</v>
      </c>
      <c r="T3454" s="8">
        <f t="shared" si="329"/>
        <v>41843.165972222225</v>
      </c>
    </row>
    <row r="3455" spans="1:20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4"/>
        <v>1.28</v>
      </c>
      <c r="P3455">
        <f t="shared" si="325"/>
        <v>27.5</v>
      </c>
      <c r="Q3455" t="str">
        <f t="shared" si="326"/>
        <v>theater</v>
      </c>
      <c r="R3455" t="str">
        <f t="shared" si="327"/>
        <v>plays</v>
      </c>
      <c r="S3455" s="9">
        <f t="shared" si="328"/>
        <v>42535.97865740741</v>
      </c>
      <c r="T3455" s="8">
        <f t="shared" si="329"/>
        <v>42595.97865740741</v>
      </c>
    </row>
    <row r="3456" spans="1:20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4"/>
        <v>1.01</v>
      </c>
      <c r="P3456">
        <f t="shared" si="325"/>
        <v>33.57</v>
      </c>
      <c r="Q3456" t="str">
        <f t="shared" si="326"/>
        <v>theater</v>
      </c>
      <c r="R3456" t="str">
        <f t="shared" si="327"/>
        <v>plays</v>
      </c>
      <c r="S3456" s="9">
        <f t="shared" si="328"/>
        <v>41821.698599537034</v>
      </c>
      <c r="T3456" s="8">
        <f t="shared" si="329"/>
        <v>41851.698599537034</v>
      </c>
    </row>
    <row r="3457" spans="1:20" ht="43.2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4"/>
        <v>1.01</v>
      </c>
      <c r="P3457">
        <f t="shared" si="325"/>
        <v>145.87</v>
      </c>
      <c r="Q3457" t="str">
        <f t="shared" si="326"/>
        <v>theater</v>
      </c>
      <c r="R3457" t="str">
        <f t="shared" si="327"/>
        <v>plays</v>
      </c>
      <c r="S3457" s="9">
        <f t="shared" si="328"/>
        <v>42626.7503125</v>
      </c>
      <c r="T3457" s="8">
        <f t="shared" si="329"/>
        <v>42656.7503125</v>
      </c>
    </row>
    <row r="3458" spans="1:20" ht="43.2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4"/>
        <v>1.91</v>
      </c>
      <c r="P3458">
        <f t="shared" si="325"/>
        <v>358.69</v>
      </c>
      <c r="Q3458" t="str">
        <f t="shared" si="326"/>
        <v>theater</v>
      </c>
      <c r="R3458" t="str">
        <f t="shared" si="327"/>
        <v>plays</v>
      </c>
      <c r="S3458" s="9">
        <f t="shared" si="328"/>
        <v>41821.205636574072</v>
      </c>
      <c r="T3458" s="8">
        <f t="shared" si="329"/>
        <v>41852.290972222225</v>
      </c>
    </row>
    <row r="3459" spans="1:20" ht="28.8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</v>
      </c>
      <c r="P3459">
        <f t="shared" si="325"/>
        <v>50.98</v>
      </c>
      <c r="Q3459" t="str">
        <f t="shared" si="326"/>
        <v>theater</v>
      </c>
      <c r="R3459" t="str">
        <f t="shared" si="327"/>
        <v>plays</v>
      </c>
      <c r="S3459" s="9">
        <f t="shared" si="328"/>
        <v>42016.706678240742</v>
      </c>
      <c r="T3459" s="8">
        <f t="shared" si="329"/>
        <v>42047.249305555553</v>
      </c>
    </row>
    <row r="3460" spans="1:20" ht="43.2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8">
        <f t="shared" si="329"/>
        <v>42038.185416666667</v>
      </c>
    </row>
    <row r="3461" spans="1:20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8">
        <f t="shared" si="329"/>
        <v>42510.479861111111</v>
      </c>
    </row>
    <row r="3462" spans="1:20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8">
        <f t="shared" si="329"/>
        <v>41866.527222222227</v>
      </c>
    </row>
    <row r="3463" spans="1:20" ht="43.2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8">
        <f t="shared" si="329"/>
        <v>42672.125</v>
      </c>
    </row>
    <row r="3464" spans="1:20" ht="43.2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8">
        <f t="shared" si="329"/>
        <v>42195.75</v>
      </c>
    </row>
    <row r="3465" spans="1:20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8">
        <f t="shared" si="329"/>
        <v>42654.165972222225</v>
      </c>
    </row>
    <row r="3466" spans="1:20" ht="57.6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8">
        <f t="shared" si="329"/>
        <v>42605.130057870367</v>
      </c>
    </row>
    <row r="3467" spans="1:20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8">
        <f t="shared" si="329"/>
        <v>42225.666666666672</v>
      </c>
    </row>
    <row r="3468" spans="1:20" ht="43.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8">
        <f t="shared" si="32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8">
        <f t="shared" si="329"/>
        <v>42083.630000000005</v>
      </c>
    </row>
    <row r="3470" spans="1:20" ht="43.2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8">
        <f t="shared" si="329"/>
        <v>42634.125</v>
      </c>
    </row>
    <row r="3471" spans="1:20" ht="57.6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1.1299999999999999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8">
        <f t="shared" si="329"/>
        <v>42488.641724537039</v>
      </c>
    </row>
    <row r="3472" spans="1:20" ht="28.8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8">
        <f t="shared" si="329"/>
        <v>42566.901388888888</v>
      </c>
    </row>
    <row r="3473" spans="1:20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8">
        <f t="shared" si="329"/>
        <v>41882.833333333336</v>
      </c>
    </row>
    <row r="3474" spans="1:20" ht="43.2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8">
        <f t="shared" si="329"/>
        <v>41949.249305555553</v>
      </c>
    </row>
    <row r="3475" spans="1:20" ht="43.2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8">
        <f t="shared" si="329"/>
        <v>42083.852083333331</v>
      </c>
    </row>
    <row r="3476" spans="1:20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8">
        <f t="shared" si="329"/>
        <v>42571.501516203702</v>
      </c>
    </row>
    <row r="3477" spans="1:20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1.1299999999999999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8">
        <f t="shared" si="329"/>
        <v>41946</v>
      </c>
    </row>
    <row r="3478" spans="1:20" ht="43.2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8">
        <f t="shared" si="329"/>
        <v>41939.125</v>
      </c>
    </row>
    <row r="3479" spans="1:20" ht="43.2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1.1499999999999999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8">
        <f t="shared" si="329"/>
        <v>42141.125</v>
      </c>
    </row>
    <row r="3480" spans="1:20" ht="43.2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1.1299999999999999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8">
        <f t="shared" si="329"/>
        <v>42079.875</v>
      </c>
    </row>
    <row r="3481" spans="1:20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8">
        <f t="shared" si="329"/>
        <v>41811.855092592596</v>
      </c>
    </row>
    <row r="3482" spans="1:20" ht="43.2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8">
        <f t="shared" si="329"/>
        <v>42195.875</v>
      </c>
    </row>
    <row r="3483" spans="1:20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8">
        <f t="shared" si="329"/>
        <v>42006.247546296298</v>
      </c>
    </row>
    <row r="3484" spans="1:20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8">
        <f t="shared" si="329"/>
        <v>41826.771597222221</v>
      </c>
    </row>
    <row r="3485" spans="1:20" ht="43.2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1.6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8">
        <f t="shared" si="329"/>
        <v>41823.668761574074</v>
      </c>
    </row>
    <row r="3486" spans="1:20" ht="57.6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1.1399999999999999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8">
        <f t="shared" si="329"/>
        <v>42536.760405092587</v>
      </c>
    </row>
    <row r="3487" spans="1:20" ht="43.2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8">
        <f t="shared" si="329"/>
        <v>42402.693055555559</v>
      </c>
    </row>
    <row r="3488" spans="1:20" ht="43.2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8">
        <f t="shared" si="329"/>
        <v>42158.290972222225</v>
      </c>
    </row>
    <row r="3489" spans="1:20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8">
        <f t="shared" si="329"/>
        <v>42179.940416666665</v>
      </c>
    </row>
    <row r="3490" spans="1:20" ht="57.6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8">
        <f t="shared" si="329"/>
        <v>42111.666666666672</v>
      </c>
    </row>
    <row r="3491" spans="1:20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1.1299999999999999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8">
        <f t="shared" si="329"/>
        <v>41783.875</v>
      </c>
    </row>
    <row r="3492" spans="1:20" ht="43.2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8">
        <f t="shared" si="329"/>
        <v>42473.802361111113</v>
      </c>
    </row>
    <row r="3493" spans="1:20" ht="43.2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8">
        <f t="shared" si="329"/>
        <v>42142.249814814815</v>
      </c>
    </row>
    <row r="3494" spans="1:20" ht="43.2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8">
        <f t="shared" si="329"/>
        <v>42303.009224537032</v>
      </c>
    </row>
    <row r="3495" spans="1:20" ht="43.2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8">
        <f t="shared" si="329"/>
        <v>41868.21597222222</v>
      </c>
    </row>
    <row r="3496" spans="1:20" ht="43.2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8">
        <f t="shared" si="329"/>
        <v>42700.25</v>
      </c>
    </row>
    <row r="3497" spans="1:20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8">
        <f t="shared" si="329"/>
        <v>41944.720833333333</v>
      </c>
    </row>
    <row r="3498" spans="1:20" ht="57.6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8">
        <f t="shared" si="329"/>
        <v>42624.846828703703</v>
      </c>
    </row>
    <row r="3499" spans="1:20" ht="57.6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1.0900000000000001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8">
        <f t="shared" si="329"/>
        <v>42523.916666666672</v>
      </c>
    </row>
    <row r="3500" spans="1:20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8">
        <f t="shared" si="329"/>
        <v>42518.905555555553</v>
      </c>
    </row>
    <row r="3501" spans="1:20" ht="43.2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8">
        <f t="shared" si="329"/>
        <v>42186.290972222225</v>
      </c>
    </row>
    <row r="3502" spans="1:20" ht="57.6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8">
        <f t="shared" si="329"/>
        <v>42436.207638888889</v>
      </c>
    </row>
    <row r="3503" spans="1:20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8">
        <f t="shared" si="329"/>
        <v>42258.763831018514</v>
      </c>
    </row>
    <row r="3504" spans="1:20" ht="43.2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8">
        <f t="shared" si="329"/>
        <v>42445.165972222225</v>
      </c>
    </row>
    <row r="3505" spans="1:20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8">
        <f t="shared" si="329"/>
        <v>42575.478333333333</v>
      </c>
    </row>
    <row r="3506" spans="1:20" ht="43.2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8">
        <f t="shared" si="329"/>
        <v>42327.790405092594</v>
      </c>
    </row>
    <row r="3507" spans="1:20" ht="86.4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8">
        <f t="shared" si="329"/>
        <v>41772.166666666664</v>
      </c>
    </row>
    <row r="3508" spans="1:20" ht="43.2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8">
        <f t="shared" si="329"/>
        <v>41874.734259259261</v>
      </c>
    </row>
    <row r="3509" spans="1:20" ht="43.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8">
        <f t="shared" si="329"/>
        <v>42521.92288194444</v>
      </c>
    </row>
    <row r="3510" spans="1:20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8">
        <f t="shared" si="329"/>
        <v>42500.875</v>
      </c>
    </row>
    <row r="3511" spans="1:20" ht="43.2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8">
        <f t="shared" si="329"/>
        <v>41964.204861111109</v>
      </c>
    </row>
    <row r="3512" spans="1:20" ht="57.6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8">
        <f t="shared" si="329"/>
        <v>41822.62090277778</v>
      </c>
    </row>
    <row r="3513" spans="1:20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8">
        <f t="shared" si="329"/>
        <v>41950.770833333336</v>
      </c>
    </row>
    <row r="3514" spans="1:20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ref="O3514:O3577" si="330">ROUND((E3514/D3514),2)</f>
        <v>1</v>
      </c>
      <c r="P3514">
        <f t="shared" ref="P3514:P3577" si="331">IF(L3514&gt;0,ROUND(E3514/L3514,2),0)</f>
        <v>58.82</v>
      </c>
      <c r="Q3514" t="str">
        <f t="shared" ref="Q3514:Q3577" si="332">LEFT(N3514, SEARCH("/",N3514,1)-1)</f>
        <v>theater</v>
      </c>
      <c r="R3514" t="str">
        <f t="shared" ref="R3514:R3577" si="333">RIGHT(N3514,LEN(N3514)-SEARCH("/",N3514,1))</f>
        <v>plays</v>
      </c>
      <c r="S3514" s="9">
        <f t="shared" ref="S3514:S3577" si="334">(J3514/86400)+DATE(1970,1,1)</f>
        <v>42057.536944444444</v>
      </c>
      <c r="T3514" s="8">
        <f t="shared" ref="T3514:T3577" si="335">(I3514/86400)+DATE(1970,1,1)</f>
        <v>42117.49527777778</v>
      </c>
    </row>
    <row r="3515" spans="1:20" ht="43.2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0"/>
        <v>1.18</v>
      </c>
      <c r="P3515">
        <f t="shared" si="331"/>
        <v>75.34</v>
      </c>
      <c r="Q3515" t="str">
        <f t="shared" si="332"/>
        <v>theater</v>
      </c>
      <c r="R3515" t="str">
        <f t="shared" si="333"/>
        <v>plays</v>
      </c>
      <c r="S3515" s="9">
        <f t="shared" si="334"/>
        <v>41781.096203703702</v>
      </c>
      <c r="T3515" s="8">
        <f t="shared" si="335"/>
        <v>41794.207638888889</v>
      </c>
    </row>
    <row r="3516" spans="1:20" ht="43.2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0"/>
        <v>1.1000000000000001</v>
      </c>
      <c r="P3516">
        <f t="shared" si="331"/>
        <v>55</v>
      </c>
      <c r="Q3516" t="str">
        <f t="shared" si="332"/>
        <v>theater</v>
      </c>
      <c r="R3516" t="str">
        <f t="shared" si="333"/>
        <v>plays</v>
      </c>
      <c r="S3516" s="9">
        <f t="shared" si="334"/>
        <v>42020.846666666665</v>
      </c>
      <c r="T3516" s="8">
        <f t="shared" si="335"/>
        <v>42037.207638888889</v>
      </c>
    </row>
    <row r="3517" spans="1:20" ht="43.2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0"/>
        <v>1.03</v>
      </c>
      <c r="P3517">
        <f t="shared" si="331"/>
        <v>66.959999999999994</v>
      </c>
      <c r="Q3517" t="str">
        <f t="shared" si="332"/>
        <v>theater</v>
      </c>
      <c r="R3517" t="str">
        <f t="shared" si="333"/>
        <v>plays</v>
      </c>
      <c r="S3517" s="9">
        <f t="shared" si="334"/>
        <v>42125.772812499999</v>
      </c>
      <c r="T3517" s="8">
        <f t="shared" si="335"/>
        <v>42155.772812499999</v>
      </c>
    </row>
    <row r="3518" spans="1:20" ht="43.2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0"/>
        <v>1</v>
      </c>
      <c r="P3518">
        <f t="shared" si="331"/>
        <v>227.27</v>
      </c>
      <c r="Q3518" t="str">
        <f t="shared" si="332"/>
        <v>theater</v>
      </c>
      <c r="R3518" t="str">
        <f t="shared" si="333"/>
        <v>plays</v>
      </c>
      <c r="S3518" s="9">
        <f t="shared" si="334"/>
        <v>41856.010069444441</v>
      </c>
      <c r="T3518" s="8">
        <f t="shared" si="335"/>
        <v>41890.125</v>
      </c>
    </row>
    <row r="3519" spans="1:20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0"/>
        <v>1</v>
      </c>
      <c r="P3519">
        <f t="shared" si="331"/>
        <v>307.69</v>
      </c>
      <c r="Q3519" t="str">
        <f t="shared" si="332"/>
        <v>theater</v>
      </c>
      <c r="R3519" t="str">
        <f t="shared" si="333"/>
        <v>plays</v>
      </c>
      <c r="S3519" s="9">
        <f t="shared" si="334"/>
        <v>41794.817523148144</v>
      </c>
      <c r="T3519" s="8">
        <f t="shared" si="335"/>
        <v>41824.458333333336</v>
      </c>
    </row>
    <row r="3520" spans="1:20" ht="43.2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0"/>
        <v>1.1000000000000001</v>
      </c>
      <c r="P3520">
        <f t="shared" si="331"/>
        <v>50.02</v>
      </c>
      <c r="Q3520" t="str">
        <f t="shared" si="332"/>
        <v>theater</v>
      </c>
      <c r="R3520" t="str">
        <f t="shared" si="333"/>
        <v>plays</v>
      </c>
      <c r="S3520" s="9">
        <f t="shared" si="334"/>
        <v>41893.783553240741</v>
      </c>
      <c r="T3520" s="8">
        <f t="shared" si="335"/>
        <v>41914.597916666666</v>
      </c>
    </row>
    <row r="3521" spans="1:20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0"/>
        <v>1.01</v>
      </c>
      <c r="P3521">
        <f t="shared" si="331"/>
        <v>72.39</v>
      </c>
      <c r="Q3521" t="str">
        <f t="shared" si="332"/>
        <v>theater</v>
      </c>
      <c r="R3521" t="str">
        <f t="shared" si="333"/>
        <v>plays</v>
      </c>
      <c r="S3521" s="9">
        <f t="shared" si="334"/>
        <v>42037.598958333328</v>
      </c>
      <c r="T3521" s="8">
        <f t="shared" si="335"/>
        <v>42067.598958333328</v>
      </c>
    </row>
    <row r="3522" spans="1:20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0"/>
        <v>1.01</v>
      </c>
      <c r="P3522">
        <f t="shared" si="331"/>
        <v>95.95</v>
      </c>
      <c r="Q3522" t="str">
        <f t="shared" si="332"/>
        <v>theater</v>
      </c>
      <c r="R3522" t="str">
        <f t="shared" si="333"/>
        <v>plays</v>
      </c>
      <c r="S3522" s="9">
        <f t="shared" si="334"/>
        <v>42227.824212962965</v>
      </c>
      <c r="T3522" s="8">
        <f t="shared" si="335"/>
        <v>42253.57430555555</v>
      </c>
    </row>
    <row r="3523" spans="1:20" ht="57.6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</v>
      </c>
      <c r="P3523">
        <f t="shared" si="331"/>
        <v>45.62</v>
      </c>
      <c r="Q3523" t="str">
        <f t="shared" si="332"/>
        <v>theater</v>
      </c>
      <c r="R3523" t="str">
        <f t="shared" si="333"/>
        <v>plays</v>
      </c>
      <c r="S3523" s="9">
        <f t="shared" si="334"/>
        <v>41881.361342592594</v>
      </c>
      <c r="T3523" s="8">
        <f t="shared" si="335"/>
        <v>41911.361342592594</v>
      </c>
    </row>
    <row r="3524" spans="1:20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8">
        <f t="shared" si="335"/>
        <v>42262.420833333337</v>
      </c>
    </row>
    <row r="3525" spans="1:20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1.1399999999999999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8">
        <f t="shared" si="335"/>
        <v>42638.958333333328</v>
      </c>
    </row>
    <row r="3526" spans="1:20" ht="43.2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8">
        <f t="shared" si="335"/>
        <v>41895.166666666664</v>
      </c>
    </row>
    <row r="3527" spans="1:20" ht="43.2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8">
        <f t="shared" si="335"/>
        <v>42225.666666666672</v>
      </c>
    </row>
    <row r="3528" spans="1:20" ht="43.2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8">
        <f t="shared" si="335"/>
        <v>42488.249305555553</v>
      </c>
    </row>
    <row r="3529" spans="1:20" ht="43.2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8">
        <f t="shared" si="335"/>
        <v>42196.165972222225</v>
      </c>
    </row>
    <row r="3530" spans="1:20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8">
        <f t="shared" si="335"/>
        <v>42753.50136574074</v>
      </c>
    </row>
    <row r="3531" spans="1:20" ht="43.2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8">
        <f t="shared" si="335"/>
        <v>42198.041666666672</v>
      </c>
    </row>
    <row r="3532" spans="1:20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8">
        <f t="shared" si="335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8">
        <f t="shared" si="335"/>
        <v>42551.654328703706</v>
      </c>
    </row>
    <row r="3534" spans="1:20" ht="57.6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8">
        <f t="shared" si="335"/>
        <v>41900.165972222225</v>
      </c>
    </row>
    <row r="3535" spans="1:20" ht="57.6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8">
        <f t="shared" si="335"/>
        <v>42319.802858796298</v>
      </c>
    </row>
    <row r="3536" spans="1:20" ht="43.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8">
        <f t="shared" si="335"/>
        <v>42278.6252662037</v>
      </c>
    </row>
    <row r="3537" spans="1:20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8">
        <f t="shared" si="335"/>
        <v>42279.75</v>
      </c>
    </row>
    <row r="3538" spans="1:20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8">
        <f t="shared" si="335"/>
        <v>42358.499305555553</v>
      </c>
    </row>
    <row r="3539" spans="1:20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8">
        <f t="shared" si="335"/>
        <v>41960.332638888889</v>
      </c>
    </row>
    <row r="3540" spans="1:20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8">
        <f t="shared" si="335"/>
        <v>42599.420601851853</v>
      </c>
    </row>
    <row r="3541" spans="1:20" ht="43.2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1.2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8">
        <f t="shared" si="335"/>
        <v>42621.756041666667</v>
      </c>
    </row>
    <row r="3542" spans="1:20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8">
        <f t="shared" si="335"/>
        <v>42547.003368055557</v>
      </c>
    </row>
    <row r="3543" spans="1:20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8">
        <f t="shared" si="335"/>
        <v>42247.730034722219</v>
      </c>
    </row>
    <row r="3544" spans="1:20" ht="43.2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8">
        <f t="shared" si="335"/>
        <v>41889.599791666667</v>
      </c>
    </row>
    <row r="3545" spans="1:20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8">
        <f t="shared" si="335"/>
        <v>42180.755312499998</v>
      </c>
    </row>
    <row r="3546" spans="1:20" ht="28.8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8">
        <f t="shared" si="335"/>
        <v>42070.831678240742</v>
      </c>
    </row>
    <row r="3547" spans="1:20" ht="43.2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8">
        <f t="shared" si="335"/>
        <v>42105.807395833333</v>
      </c>
    </row>
    <row r="3548" spans="1:20" ht="43.2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8">
        <f t="shared" si="335"/>
        <v>42095.165972222225</v>
      </c>
    </row>
    <row r="3549" spans="1:20" ht="43.2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1.1399999999999999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8">
        <f t="shared" si="335"/>
        <v>42504.165972222225</v>
      </c>
    </row>
    <row r="3550" spans="1:20" ht="43.2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8">
        <f t="shared" si="335"/>
        <v>42434.041666666672</v>
      </c>
    </row>
    <row r="3551" spans="1:20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8">
        <f t="shared" si="335"/>
        <v>42251.394363425927</v>
      </c>
    </row>
    <row r="3552" spans="1:20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8">
        <f t="shared" si="335"/>
        <v>42492.893495370372</v>
      </c>
    </row>
    <row r="3553" spans="1:20" ht="43.2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8">
        <f t="shared" si="335"/>
        <v>41781.921527777777</v>
      </c>
    </row>
    <row r="3554" spans="1:20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8">
        <f t="shared" si="335"/>
        <v>41818.587083333332</v>
      </c>
    </row>
    <row r="3555" spans="1:20" ht="43.2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8">
        <f t="shared" si="335"/>
        <v>42228</v>
      </c>
    </row>
    <row r="3556" spans="1:20" ht="43.2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1.1299999999999999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8">
        <f t="shared" si="335"/>
        <v>42046.708333333328</v>
      </c>
    </row>
    <row r="3557" spans="1:20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8">
        <f t="shared" si="335"/>
        <v>42691.483726851853</v>
      </c>
    </row>
    <row r="3558" spans="1:20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8">
        <f t="shared" si="335"/>
        <v>41868.649583333332</v>
      </c>
    </row>
    <row r="3559" spans="1:20" ht="57.6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8">
        <f t="shared" si="335"/>
        <v>41764.276747685188</v>
      </c>
    </row>
    <row r="3560" spans="1:20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8">
        <f t="shared" si="335"/>
        <v>42181.875</v>
      </c>
    </row>
    <row r="3561" spans="1:20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8">
        <f t="shared" si="335"/>
        <v>42216.373611111107</v>
      </c>
    </row>
    <row r="3562" spans="1:20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8">
        <f t="shared" si="335"/>
        <v>42151.114583333328</v>
      </c>
    </row>
    <row r="3563" spans="1:20" ht="115.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8">
        <f t="shared" si="335"/>
        <v>42221.775000000001</v>
      </c>
    </row>
    <row r="3564" spans="1:20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8">
        <f t="shared" si="335"/>
        <v>42442.916666666672</v>
      </c>
    </row>
    <row r="3565" spans="1:20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8">
        <f t="shared" si="335"/>
        <v>42583.791666666672</v>
      </c>
    </row>
    <row r="3566" spans="1:20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8">
        <f t="shared" si="335"/>
        <v>42282.666666666672</v>
      </c>
    </row>
    <row r="3567" spans="1:20" ht="43.2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8">
        <f t="shared" si="335"/>
        <v>42004.743148148147</v>
      </c>
    </row>
    <row r="3568" spans="1:20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8">
        <f t="shared" si="335"/>
        <v>42027.507905092592</v>
      </c>
    </row>
    <row r="3569" spans="1:20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1.0900000000000001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8">
        <f t="shared" si="335"/>
        <v>42165.810694444444</v>
      </c>
    </row>
    <row r="3570" spans="1:20" ht="43.2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8">
        <f t="shared" si="335"/>
        <v>41899.740671296298</v>
      </c>
    </row>
    <row r="3571" spans="1:20" ht="43.2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8">
        <f t="shared" si="335"/>
        <v>42012.688611111109</v>
      </c>
    </row>
    <row r="3572" spans="1:20" ht="43.2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1.1399999999999999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8">
        <f t="shared" si="335"/>
        <v>42004.291666666672</v>
      </c>
    </row>
    <row r="3573" spans="1:20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8">
        <f t="shared" si="335"/>
        <v>41942.858946759261</v>
      </c>
    </row>
    <row r="3574" spans="1:20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8">
        <f t="shared" si="335"/>
        <v>42176.570393518516</v>
      </c>
    </row>
    <row r="3575" spans="1:20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8">
        <f t="shared" si="335"/>
        <v>41951.417199074072</v>
      </c>
    </row>
    <row r="3576" spans="1:20" ht="43.2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8">
        <f t="shared" si="335"/>
        <v>41956.984351851846</v>
      </c>
    </row>
    <row r="3577" spans="1:20" ht="43.2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8">
        <f t="shared" si="335"/>
        <v>42593.165972222225</v>
      </c>
    </row>
    <row r="3578" spans="1:20" ht="43.2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ref="O3578:O3641" si="336">ROUND((E3578/D3578),2)</f>
        <v>1</v>
      </c>
      <c r="P3578">
        <f t="shared" ref="P3578:P3641" si="337">IF(L3578&gt;0,ROUND(E3578/L3578,2),0)</f>
        <v>20</v>
      </c>
      <c r="Q3578" t="str">
        <f t="shared" ref="Q3578:Q3641" si="338">LEFT(N3578, SEARCH("/",N3578,1)-1)</f>
        <v>theater</v>
      </c>
      <c r="R3578" t="str">
        <f t="shared" ref="R3578:R3641" si="339">RIGHT(N3578,LEN(N3578)-SEARCH("/",N3578,1))</f>
        <v>plays</v>
      </c>
      <c r="S3578" s="9">
        <f t="shared" ref="S3578:S3641" si="340">(J3578/86400)+DATE(1970,1,1)</f>
        <v>42649.54923611111</v>
      </c>
      <c r="T3578" s="8">
        <f t="shared" ref="T3578:T3641" si="341">(I3578/86400)+DATE(1970,1,1)</f>
        <v>42709.590902777782</v>
      </c>
    </row>
    <row r="3579" spans="1:20" ht="43.2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6"/>
        <v>1.3</v>
      </c>
      <c r="P3579">
        <f t="shared" si="337"/>
        <v>28.89</v>
      </c>
      <c r="Q3579" t="str">
        <f t="shared" si="338"/>
        <v>theater</v>
      </c>
      <c r="R3579" t="str">
        <f t="shared" si="339"/>
        <v>plays</v>
      </c>
      <c r="S3579" s="9">
        <f t="shared" si="340"/>
        <v>42093.786840277782</v>
      </c>
      <c r="T3579" s="8">
        <f t="shared" si="341"/>
        <v>42120.26944444445</v>
      </c>
    </row>
    <row r="3580" spans="1:20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6"/>
        <v>1</v>
      </c>
      <c r="P3580">
        <f t="shared" si="337"/>
        <v>40.549999999999997</v>
      </c>
      <c r="Q3580" t="str">
        <f t="shared" si="338"/>
        <v>theater</v>
      </c>
      <c r="R3580" t="str">
        <f t="shared" si="339"/>
        <v>plays</v>
      </c>
      <c r="S3580" s="9">
        <f t="shared" si="340"/>
        <v>42460.733530092592</v>
      </c>
      <c r="T3580" s="8">
        <f t="shared" si="341"/>
        <v>42490.733530092592</v>
      </c>
    </row>
    <row r="3581" spans="1:20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6"/>
        <v>1</v>
      </c>
      <c r="P3581">
        <f t="shared" si="337"/>
        <v>35.71</v>
      </c>
      <c r="Q3581" t="str">
        <f t="shared" si="338"/>
        <v>theater</v>
      </c>
      <c r="R3581" t="str">
        <f t="shared" si="339"/>
        <v>plays</v>
      </c>
      <c r="S3581" s="9">
        <f t="shared" si="340"/>
        <v>42430.762222222227</v>
      </c>
      <c r="T3581" s="8">
        <f t="shared" si="341"/>
        <v>42460.720555555556</v>
      </c>
    </row>
    <row r="3582" spans="1:20" ht="43.2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6"/>
        <v>1.1399999999999999</v>
      </c>
      <c r="P3582">
        <f t="shared" si="337"/>
        <v>37.96</v>
      </c>
      <c r="Q3582" t="str">
        <f t="shared" si="338"/>
        <v>theater</v>
      </c>
      <c r="R3582" t="str">
        <f t="shared" si="339"/>
        <v>plays</v>
      </c>
      <c r="S3582" s="9">
        <f t="shared" si="340"/>
        <v>42026.176180555558</v>
      </c>
      <c r="T3582" s="8">
        <f t="shared" si="341"/>
        <v>42064.207638888889</v>
      </c>
    </row>
    <row r="3583" spans="1:20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6"/>
        <v>1</v>
      </c>
      <c r="P3583">
        <f t="shared" si="337"/>
        <v>33.33</v>
      </c>
      <c r="Q3583" t="str">
        <f t="shared" si="338"/>
        <v>theater</v>
      </c>
      <c r="R3583" t="str">
        <f t="shared" si="339"/>
        <v>plays</v>
      </c>
      <c r="S3583" s="9">
        <f t="shared" si="340"/>
        <v>41836.471180555556</v>
      </c>
      <c r="T3583" s="8">
        <f t="shared" si="341"/>
        <v>41850.471180555556</v>
      </c>
    </row>
    <row r="3584" spans="1:20" ht="43.2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6"/>
        <v>2.87</v>
      </c>
      <c r="P3584">
        <f t="shared" si="337"/>
        <v>58.57</v>
      </c>
      <c r="Q3584" t="str">
        <f t="shared" si="338"/>
        <v>theater</v>
      </c>
      <c r="R3584" t="str">
        <f t="shared" si="339"/>
        <v>plays</v>
      </c>
      <c r="S3584" s="9">
        <f t="shared" si="340"/>
        <v>42451.095856481479</v>
      </c>
      <c r="T3584" s="8">
        <f t="shared" si="341"/>
        <v>42465.095856481479</v>
      </c>
    </row>
    <row r="3585" spans="1:20" ht="43.2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6"/>
        <v>1.0900000000000001</v>
      </c>
      <c r="P3585">
        <f t="shared" si="337"/>
        <v>135.63</v>
      </c>
      <c r="Q3585" t="str">
        <f t="shared" si="338"/>
        <v>theater</v>
      </c>
      <c r="R3585" t="str">
        <f t="shared" si="339"/>
        <v>plays</v>
      </c>
      <c r="S3585" s="9">
        <f t="shared" si="340"/>
        <v>42418.425983796296</v>
      </c>
      <c r="T3585" s="8">
        <f t="shared" si="341"/>
        <v>42478.384317129632</v>
      </c>
    </row>
    <row r="3586" spans="1:20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6"/>
        <v>1.1599999999999999</v>
      </c>
      <c r="P3586">
        <f t="shared" si="337"/>
        <v>30.94</v>
      </c>
      <c r="Q3586" t="str">
        <f t="shared" si="338"/>
        <v>theater</v>
      </c>
      <c r="R3586" t="str">
        <f t="shared" si="339"/>
        <v>plays</v>
      </c>
      <c r="S3586" s="9">
        <f t="shared" si="340"/>
        <v>42168.316481481481</v>
      </c>
      <c r="T3586" s="8">
        <f t="shared" si="341"/>
        <v>42198.316481481481</v>
      </c>
    </row>
    <row r="3587" spans="1:20" ht="43.2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</v>
      </c>
      <c r="P3587">
        <f t="shared" si="337"/>
        <v>176.09</v>
      </c>
      <c r="Q3587" t="str">
        <f t="shared" si="338"/>
        <v>theater</v>
      </c>
      <c r="R3587" t="str">
        <f t="shared" si="339"/>
        <v>plays</v>
      </c>
      <c r="S3587" s="9">
        <f t="shared" si="340"/>
        <v>41964.716319444444</v>
      </c>
      <c r="T3587" s="8">
        <f t="shared" si="341"/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1.0900000000000001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8">
        <f t="shared" si="341"/>
        <v>42636.697569444441</v>
      </c>
    </row>
    <row r="3589" spans="1:20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8">
        <f t="shared" si="341"/>
        <v>42548.791666666672</v>
      </c>
    </row>
    <row r="3590" spans="1:20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8">
        <f t="shared" si="341"/>
        <v>42123.958333333328</v>
      </c>
    </row>
    <row r="3591" spans="1:20" ht="43.2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8">
        <f t="shared" si="341"/>
        <v>42150.647534722222</v>
      </c>
    </row>
    <row r="3592" spans="1:20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8">
        <f t="shared" si="341"/>
        <v>41932.333726851852</v>
      </c>
    </row>
    <row r="3593" spans="1:20" ht="43.2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8">
        <f t="shared" si="341"/>
        <v>42028.207638888889</v>
      </c>
    </row>
    <row r="3594" spans="1:20" ht="43.2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8">
        <f t="shared" si="341"/>
        <v>42046.207638888889</v>
      </c>
    </row>
    <row r="3595" spans="1:20" ht="43.2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1.1100000000000001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8">
        <f t="shared" si="341"/>
        <v>42009.851388888885</v>
      </c>
    </row>
    <row r="3596" spans="1:20" ht="43.2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8">
        <f t="shared" si="341"/>
        <v>42617.066921296297</v>
      </c>
    </row>
    <row r="3597" spans="1:20" ht="28.8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8">
        <f t="shared" si="341"/>
        <v>42076.290972222225</v>
      </c>
    </row>
    <row r="3598" spans="1:20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8">
        <f t="shared" si="341"/>
        <v>41877.715069444443</v>
      </c>
    </row>
    <row r="3599" spans="1:20" ht="28.8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8">
        <f t="shared" si="341"/>
        <v>42432.249305555553</v>
      </c>
    </row>
    <row r="3600" spans="1:20" ht="43.2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1.1000000000000001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8">
        <f t="shared" si="341"/>
        <v>41885.207638888889</v>
      </c>
    </row>
    <row r="3601" spans="1:20" ht="43.2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8">
        <f t="shared" si="341"/>
        <v>42246</v>
      </c>
    </row>
    <row r="3602" spans="1:20" ht="28.8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8">
        <f t="shared" si="341"/>
        <v>42656.849120370374</v>
      </c>
    </row>
    <row r="3603" spans="1:20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8">
        <f t="shared" si="341"/>
        <v>42020.99863425926</v>
      </c>
    </row>
    <row r="3604" spans="1:20" ht="57.6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8">
        <f t="shared" si="341"/>
        <v>42507.894432870366</v>
      </c>
    </row>
    <row r="3605" spans="1:20" ht="43.2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8">
        <f t="shared" si="341"/>
        <v>42313.906018518523</v>
      </c>
    </row>
    <row r="3606" spans="1:20" ht="43.2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1.1299999999999999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8">
        <f t="shared" si="341"/>
        <v>42489.290972222225</v>
      </c>
    </row>
    <row r="3607" spans="1:20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8">
        <f t="shared" si="341"/>
        <v>42413.793124999997</v>
      </c>
    </row>
    <row r="3608" spans="1:20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8">
        <f t="shared" si="341"/>
        <v>42596.604826388888</v>
      </c>
    </row>
    <row r="3609" spans="1:20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8">
        <f t="shared" si="341"/>
        <v>42353</v>
      </c>
    </row>
    <row r="3610" spans="1:20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8">
        <f t="shared" si="341"/>
        <v>42538.583333333328</v>
      </c>
    </row>
    <row r="3611" spans="1:20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8">
        <f t="shared" si="341"/>
        <v>42459.950057870374</v>
      </c>
    </row>
    <row r="3612" spans="1:20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8">
        <f t="shared" si="341"/>
        <v>42233.432129629626</v>
      </c>
    </row>
    <row r="3613" spans="1:20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8">
        <f t="shared" si="341"/>
        <v>42102.370381944449</v>
      </c>
    </row>
    <row r="3614" spans="1:20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8">
        <f t="shared" si="341"/>
        <v>41799.726979166662</v>
      </c>
    </row>
    <row r="3615" spans="1:20" ht="43.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8">
        <f t="shared" si="341"/>
        <v>41818.58997685185</v>
      </c>
    </row>
    <row r="3616" spans="1:20" ht="43.2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8">
        <f t="shared" si="341"/>
        <v>42174.041851851856</v>
      </c>
    </row>
    <row r="3617" spans="1:20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8">
        <f t="shared" si="341"/>
        <v>42348.593703703707</v>
      </c>
    </row>
    <row r="3618" spans="1:20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8">
        <f t="shared" si="341"/>
        <v>42082.908148148148</v>
      </c>
    </row>
    <row r="3619" spans="1:20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8">
        <f t="shared" si="341"/>
        <v>42794</v>
      </c>
    </row>
    <row r="3620" spans="1:20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8">
        <f t="shared" si="341"/>
        <v>42158.627893518518</v>
      </c>
    </row>
    <row r="3621" spans="1:20" ht="43.2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8">
        <f t="shared" si="341"/>
        <v>42693.916666666672</v>
      </c>
    </row>
    <row r="3622" spans="1:20" ht="43.2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8">
        <f t="shared" si="341"/>
        <v>42068.166666666672</v>
      </c>
    </row>
    <row r="3623" spans="1:20" ht="43.2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1.1000000000000001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8">
        <f t="shared" si="341"/>
        <v>42643.875</v>
      </c>
    </row>
    <row r="3624" spans="1:20" ht="28.8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8">
        <f t="shared" si="341"/>
        <v>41910.140972222223</v>
      </c>
    </row>
    <row r="3625" spans="1:20" ht="28.8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8">
        <f t="shared" si="341"/>
        <v>41846.291666666664</v>
      </c>
    </row>
    <row r="3626" spans="1:20" ht="72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8">
        <f t="shared" si="341"/>
        <v>42605.774189814816</v>
      </c>
    </row>
    <row r="3627" spans="1:20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8">
        <f t="shared" si="341"/>
        <v>42187.652511574073</v>
      </c>
    </row>
    <row r="3628" spans="1:20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8">
        <f t="shared" si="341"/>
        <v>41867.667326388888</v>
      </c>
    </row>
    <row r="3629" spans="1:20" ht="43.2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8">
        <f t="shared" si="341"/>
        <v>42511.165972222225</v>
      </c>
    </row>
    <row r="3630" spans="1:20" ht="57.6">
      <c r="A3630">
        <v>2149</v>
      </c>
      <c r="B3630" s="3" t="s">
        <v>2150</v>
      </c>
      <c r="C3630" s="3" t="s">
        <v>6259</v>
      </c>
      <c r="D3630">
        <v>2000</v>
      </c>
      <c r="E3630">
        <v>0</v>
      </c>
      <c r="F3630" t="s">
        <v>8221</v>
      </c>
      <c r="G3630" t="s">
        <v>8224</v>
      </c>
      <c r="H3630" t="s">
        <v>8246</v>
      </c>
      <c r="I3630">
        <v>1280534400</v>
      </c>
      <c r="J3630">
        <v>1277512556</v>
      </c>
      <c r="K3630" t="b">
        <v>0</v>
      </c>
      <c r="L3630">
        <v>0</v>
      </c>
      <c r="M3630" t="b">
        <v>0</v>
      </c>
      <c r="N3630" t="s">
        <v>8282</v>
      </c>
      <c r="O3630" s="6">
        <f t="shared" si="336"/>
        <v>0</v>
      </c>
      <c r="P3630">
        <f t="shared" si="337"/>
        <v>0</v>
      </c>
      <c r="Q3630" t="str">
        <f t="shared" si="338"/>
        <v>games</v>
      </c>
      <c r="R3630" t="str">
        <f t="shared" si="339"/>
        <v>video games</v>
      </c>
      <c r="S3630" s="9">
        <f t="shared" si="340"/>
        <v>40355.024953703702</v>
      </c>
      <c r="T3630" s="8">
        <f t="shared" si="341"/>
        <v>40390</v>
      </c>
    </row>
    <row r="3631" spans="1:20" ht="43.2">
      <c r="A3631">
        <v>2151</v>
      </c>
      <c r="B3631" s="3" t="s">
        <v>2152</v>
      </c>
      <c r="C3631" s="3" t="s">
        <v>6261</v>
      </c>
      <c r="D3631">
        <v>45000</v>
      </c>
      <c r="E3631">
        <v>118</v>
      </c>
      <c r="F3631" t="s">
        <v>8221</v>
      </c>
      <c r="G3631" t="s">
        <v>8224</v>
      </c>
      <c r="H3631" t="s">
        <v>8246</v>
      </c>
      <c r="I3631">
        <v>1467231614</v>
      </c>
      <c r="J3631">
        <v>1464639614</v>
      </c>
      <c r="K3631" t="b">
        <v>0</v>
      </c>
      <c r="L3631">
        <v>6</v>
      </c>
      <c r="M3631" t="b">
        <v>0</v>
      </c>
      <c r="N3631" t="s">
        <v>8282</v>
      </c>
      <c r="O3631" s="6">
        <f t="shared" si="336"/>
        <v>0</v>
      </c>
      <c r="P3631">
        <f t="shared" si="337"/>
        <v>19.670000000000002</v>
      </c>
      <c r="Q3631" t="str">
        <f t="shared" si="338"/>
        <v>games</v>
      </c>
      <c r="R3631" t="str">
        <f t="shared" si="339"/>
        <v>video games</v>
      </c>
      <c r="S3631" s="9">
        <f t="shared" si="340"/>
        <v>42520.847384259258</v>
      </c>
      <c r="T3631" s="8">
        <f t="shared" si="341"/>
        <v>42550.847384259258</v>
      </c>
    </row>
    <row r="3632" spans="1:20" ht="43.2">
      <c r="A3632">
        <v>2152</v>
      </c>
      <c r="B3632" s="3" t="s">
        <v>2153</v>
      </c>
      <c r="C3632" s="3" t="s">
        <v>6262</v>
      </c>
      <c r="D3632">
        <v>30000</v>
      </c>
      <c r="E3632">
        <v>50</v>
      </c>
      <c r="F3632" t="s">
        <v>8221</v>
      </c>
      <c r="G3632" t="s">
        <v>8224</v>
      </c>
      <c r="H3632" t="s">
        <v>8246</v>
      </c>
      <c r="I3632">
        <v>1394909909</v>
      </c>
      <c r="J3632">
        <v>1392321509</v>
      </c>
      <c r="K3632" t="b">
        <v>0</v>
      </c>
      <c r="L3632">
        <v>4</v>
      </c>
      <c r="M3632" t="b">
        <v>0</v>
      </c>
      <c r="N3632" t="s">
        <v>8282</v>
      </c>
      <c r="O3632" s="6">
        <f t="shared" si="336"/>
        <v>0</v>
      </c>
      <c r="P3632">
        <f t="shared" si="337"/>
        <v>12.5</v>
      </c>
      <c r="Q3632" t="str">
        <f t="shared" si="338"/>
        <v>games</v>
      </c>
      <c r="R3632" t="str">
        <f t="shared" si="339"/>
        <v>video games</v>
      </c>
      <c r="S3632" s="9">
        <f t="shared" si="340"/>
        <v>41683.832280092596</v>
      </c>
      <c r="T3632" s="8">
        <f t="shared" si="341"/>
        <v>41713.790613425925</v>
      </c>
    </row>
    <row r="3633" spans="1:20" ht="43.2">
      <c r="A3633">
        <v>2153</v>
      </c>
      <c r="B3633" s="3" t="s">
        <v>2154</v>
      </c>
      <c r="C3633" s="3" t="s">
        <v>6263</v>
      </c>
      <c r="D3633">
        <v>372625</v>
      </c>
      <c r="E3633">
        <v>34</v>
      </c>
      <c r="F3633" t="s">
        <v>8221</v>
      </c>
      <c r="G3633" t="s">
        <v>8224</v>
      </c>
      <c r="H3633" t="s">
        <v>8246</v>
      </c>
      <c r="I3633">
        <v>1420876740</v>
      </c>
      <c r="J3633">
        <v>1417470718</v>
      </c>
      <c r="K3633" t="b">
        <v>0</v>
      </c>
      <c r="L3633">
        <v>4</v>
      </c>
      <c r="M3633" t="b">
        <v>0</v>
      </c>
      <c r="N3633" t="s">
        <v>8282</v>
      </c>
      <c r="O3633" s="6">
        <f t="shared" si="336"/>
        <v>0</v>
      </c>
      <c r="P3633">
        <f t="shared" si="337"/>
        <v>8.5</v>
      </c>
      <c r="Q3633" t="str">
        <f t="shared" si="338"/>
        <v>games</v>
      </c>
      <c r="R3633" t="str">
        <f t="shared" si="339"/>
        <v>video games</v>
      </c>
      <c r="S3633" s="9">
        <f t="shared" si="340"/>
        <v>41974.911087962959</v>
      </c>
      <c r="T3633" s="8">
        <f t="shared" si="341"/>
        <v>42014.332638888889</v>
      </c>
    </row>
    <row r="3634" spans="1:20" ht="43.2">
      <c r="A3634">
        <v>2341</v>
      </c>
      <c r="B3634" s="3" t="s">
        <v>2342</v>
      </c>
      <c r="C3634" s="3" t="s">
        <v>6451</v>
      </c>
      <c r="D3634">
        <v>5000</v>
      </c>
      <c r="E3634">
        <v>0</v>
      </c>
      <c r="F3634" t="s">
        <v>8220</v>
      </c>
      <c r="G3634" t="s">
        <v>8224</v>
      </c>
      <c r="H3634" t="s">
        <v>8246</v>
      </c>
      <c r="I3634">
        <v>1436729504</v>
      </c>
      <c r="J3634">
        <v>1434137504</v>
      </c>
      <c r="K3634" t="b">
        <v>0</v>
      </c>
      <c r="L3634">
        <v>0</v>
      </c>
      <c r="M3634" t="b">
        <v>0</v>
      </c>
      <c r="N3634" t="s">
        <v>8272</v>
      </c>
      <c r="O3634" s="6">
        <f t="shared" si="336"/>
        <v>0</v>
      </c>
      <c r="P3634">
        <f t="shared" si="337"/>
        <v>0</v>
      </c>
      <c r="Q3634" t="str">
        <f t="shared" si="338"/>
        <v>technology</v>
      </c>
      <c r="R3634" t="str">
        <f t="shared" si="339"/>
        <v>web</v>
      </c>
      <c r="S3634" s="9">
        <f t="shared" si="340"/>
        <v>42167.813703703709</v>
      </c>
      <c r="T3634" s="8">
        <f t="shared" si="341"/>
        <v>42197.813703703709</v>
      </c>
    </row>
    <row r="3635" spans="1:20" ht="43.2">
      <c r="A3635">
        <v>2342</v>
      </c>
      <c r="B3635" s="3" t="s">
        <v>2343</v>
      </c>
      <c r="C3635" s="3" t="s">
        <v>6452</v>
      </c>
      <c r="D3635">
        <v>5500</v>
      </c>
      <c r="E3635">
        <v>0</v>
      </c>
      <c r="F3635" t="s">
        <v>8220</v>
      </c>
      <c r="G3635" t="s">
        <v>8224</v>
      </c>
      <c r="H3635" t="s">
        <v>8246</v>
      </c>
      <c r="I3635">
        <v>1412571600</v>
      </c>
      <c r="J3635">
        <v>1410799870</v>
      </c>
      <c r="K3635" t="b">
        <v>0</v>
      </c>
      <c r="L3635">
        <v>0</v>
      </c>
      <c r="M3635" t="b">
        <v>0</v>
      </c>
      <c r="N3635" t="s">
        <v>8272</v>
      </c>
      <c r="O3635" s="6">
        <f t="shared" si="336"/>
        <v>0</v>
      </c>
      <c r="P3635">
        <f t="shared" si="337"/>
        <v>0</v>
      </c>
      <c r="Q3635" t="str">
        <f t="shared" si="338"/>
        <v>technology</v>
      </c>
      <c r="R3635" t="str">
        <f t="shared" si="339"/>
        <v>web</v>
      </c>
      <c r="S3635" s="9">
        <f t="shared" si="340"/>
        <v>41897.702199074076</v>
      </c>
      <c r="T3635" s="8">
        <f t="shared" si="341"/>
        <v>41918.208333333336</v>
      </c>
    </row>
    <row r="3636" spans="1:20" ht="43.2">
      <c r="A3636">
        <v>2344</v>
      </c>
      <c r="B3636" s="3" t="s">
        <v>2345</v>
      </c>
      <c r="C3636" s="3" t="s">
        <v>6454</v>
      </c>
      <c r="D3636">
        <v>1000</v>
      </c>
      <c r="E3636">
        <v>1</v>
      </c>
      <c r="F3636" t="s">
        <v>8220</v>
      </c>
      <c r="G3636" t="s">
        <v>8229</v>
      </c>
      <c r="H3636" t="s">
        <v>8251</v>
      </c>
      <c r="I3636">
        <v>1466789269</v>
      </c>
      <c r="J3636">
        <v>1464197269</v>
      </c>
      <c r="K3636" t="b">
        <v>0</v>
      </c>
      <c r="L3636">
        <v>1</v>
      </c>
      <c r="M3636" t="b">
        <v>0</v>
      </c>
      <c r="N3636" t="s">
        <v>8272</v>
      </c>
      <c r="O3636" s="6">
        <f t="shared" si="336"/>
        <v>0</v>
      </c>
      <c r="P3636">
        <f t="shared" si="337"/>
        <v>1</v>
      </c>
      <c r="Q3636" t="str">
        <f t="shared" si="338"/>
        <v>technology</v>
      </c>
      <c r="R3636" t="str">
        <f t="shared" si="339"/>
        <v>web</v>
      </c>
      <c r="S3636" s="9">
        <f t="shared" si="340"/>
        <v>42515.727650462963</v>
      </c>
      <c r="T3636" s="8">
        <f t="shared" si="341"/>
        <v>42545.727650462963</v>
      </c>
    </row>
    <row r="3637" spans="1:20" ht="43.2">
      <c r="A3637">
        <v>2345</v>
      </c>
      <c r="B3637" s="3" t="s">
        <v>2346</v>
      </c>
      <c r="C3637" s="3" t="s">
        <v>6455</v>
      </c>
      <c r="D3637">
        <v>3000</v>
      </c>
      <c r="E3637">
        <v>0</v>
      </c>
      <c r="F3637" t="s">
        <v>8220</v>
      </c>
      <c r="G3637" t="s">
        <v>8224</v>
      </c>
      <c r="H3637" t="s">
        <v>8246</v>
      </c>
      <c r="I3637">
        <v>1427845140</v>
      </c>
      <c r="J3637">
        <v>1424822556</v>
      </c>
      <c r="K3637" t="b">
        <v>0</v>
      </c>
      <c r="L3637">
        <v>0</v>
      </c>
      <c r="M3637" t="b">
        <v>0</v>
      </c>
      <c r="N3637" t="s">
        <v>8272</v>
      </c>
      <c r="O3637" s="6">
        <f t="shared" si="336"/>
        <v>0</v>
      </c>
      <c r="P3637">
        <f t="shared" si="337"/>
        <v>0</v>
      </c>
      <c r="Q3637" t="str">
        <f t="shared" si="338"/>
        <v>technology</v>
      </c>
      <c r="R3637" t="str">
        <f t="shared" si="339"/>
        <v>web</v>
      </c>
      <c r="S3637" s="9">
        <f t="shared" si="340"/>
        <v>42060.001805555556</v>
      </c>
      <c r="T3637" s="8">
        <f t="shared" si="341"/>
        <v>42094.985416666663</v>
      </c>
    </row>
    <row r="3638" spans="1:20" ht="43.2">
      <c r="A3638">
        <v>2346</v>
      </c>
      <c r="B3638" s="3" t="s">
        <v>2347</v>
      </c>
      <c r="C3638" s="3" t="s">
        <v>6456</v>
      </c>
      <c r="D3638">
        <v>60000</v>
      </c>
      <c r="E3638">
        <v>39</v>
      </c>
      <c r="F3638" t="s">
        <v>8220</v>
      </c>
      <c r="G3638" t="s">
        <v>8224</v>
      </c>
      <c r="H3638" t="s">
        <v>8246</v>
      </c>
      <c r="I3638">
        <v>1476731431</v>
      </c>
      <c r="J3638">
        <v>1472843431</v>
      </c>
      <c r="K3638" t="b">
        <v>0</v>
      </c>
      <c r="L3638">
        <v>3</v>
      </c>
      <c r="M3638" t="b">
        <v>0</v>
      </c>
      <c r="N3638" t="s">
        <v>8272</v>
      </c>
      <c r="O3638" s="6">
        <f t="shared" si="336"/>
        <v>0</v>
      </c>
      <c r="P3638">
        <f t="shared" si="337"/>
        <v>13</v>
      </c>
      <c r="Q3638" t="str">
        <f t="shared" si="338"/>
        <v>technology</v>
      </c>
      <c r="R3638" t="str">
        <f t="shared" si="339"/>
        <v>web</v>
      </c>
      <c r="S3638" s="9">
        <f t="shared" si="340"/>
        <v>42615.79896990741</v>
      </c>
      <c r="T3638" s="8">
        <f t="shared" si="341"/>
        <v>42660.79896990741</v>
      </c>
    </row>
    <row r="3639" spans="1:20" ht="43.2">
      <c r="A3639">
        <v>2348</v>
      </c>
      <c r="B3639" s="3" t="s">
        <v>2349</v>
      </c>
      <c r="C3639" s="3" t="s">
        <v>6458</v>
      </c>
      <c r="D3639">
        <v>70000</v>
      </c>
      <c r="E3639">
        <v>270</v>
      </c>
      <c r="F3639" t="s">
        <v>8220</v>
      </c>
      <c r="G3639" t="s">
        <v>8224</v>
      </c>
      <c r="H3639" t="s">
        <v>8246</v>
      </c>
      <c r="I3639">
        <v>1456006938</v>
      </c>
      <c r="J3639">
        <v>1450822938</v>
      </c>
      <c r="K3639" t="b">
        <v>0</v>
      </c>
      <c r="L3639">
        <v>5</v>
      </c>
      <c r="M3639" t="b">
        <v>0</v>
      </c>
      <c r="N3639" t="s">
        <v>8272</v>
      </c>
      <c r="O3639" s="6">
        <f t="shared" si="336"/>
        <v>0</v>
      </c>
      <c r="P3639">
        <f t="shared" si="337"/>
        <v>54</v>
      </c>
      <c r="Q3639" t="str">
        <f t="shared" si="338"/>
        <v>technology</v>
      </c>
      <c r="R3639" t="str">
        <f t="shared" si="339"/>
        <v>web</v>
      </c>
      <c r="S3639" s="9">
        <f t="shared" si="340"/>
        <v>42360.932152777779</v>
      </c>
      <c r="T3639" s="8">
        <f t="shared" si="341"/>
        <v>42420.932152777779</v>
      </c>
    </row>
    <row r="3640" spans="1:20" ht="43.2">
      <c r="A3640">
        <v>2349</v>
      </c>
      <c r="B3640" s="3" t="s">
        <v>2350</v>
      </c>
      <c r="C3640" s="3" t="s">
        <v>6459</v>
      </c>
      <c r="D3640">
        <v>474900</v>
      </c>
      <c r="E3640">
        <v>0</v>
      </c>
      <c r="F3640" t="s">
        <v>8220</v>
      </c>
      <c r="G3640" t="s">
        <v>8235</v>
      </c>
      <c r="H3640" t="s">
        <v>8255</v>
      </c>
      <c r="I3640">
        <v>1439318228</v>
      </c>
      <c r="J3640">
        <v>1436812628</v>
      </c>
      <c r="K3640" t="b">
        <v>0</v>
      </c>
      <c r="L3640">
        <v>0</v>
      </c>
      <c r="M3640" t="b">
        <v>0</v>
      </c>
      <c r="N3640" t="s">
        <v>8272</v>
      </c>
      <c r="O3640" s="6">
        <f t="shared" si="336"/>
        <v>0</v>
      </c>
      <c r="P3640">
        <f t="shared" si="337"/>
        <v>0</v>
      </c>
      <c r="Q3640" t="str">
        <f t="shared" si="338"/>
        <v>technology</v>
      </c>
      <c r="R3640" t="str">
        <f t="shared" si="339"/>
        <v>web</v>
      </c>
      <c r="S3640" s="9">
        <f t="shared" si="340"/>
        <v>42198.775787037041</v>
      </c>
      <c r="T3640" s="8">
        <f t="shared" si="341"/>
        <v>42227.775787037041</v>
      </c>
    </row>
    <row r="3641" spans="1:20" ht="43.2">
      <c r="A3641">
        <v>2350</v>
      </c>
      <c r="B3641" s="3" t="s">
        <v>2351</v>
      </c>
      <c r="C3641" s="3" t="s">
        <v>6460</v>
      </c>
      <c r="D3641">
        <v>50000</v>
      </c>
      <c r="E3641">
        <v>0</v>
      </c>
      <c r="F3641" t="s">
        <v>8220</v>
      </c>
      <c r="G3641" t="s">
        <v>8241</v>
      </c>
      <c r="H3641" t="s">
        <v>8249</v>
      </c>
      <c r="I3641">
        <v>1483474370</v>
      </c>
      <c r="J3641">
        <v>1480882370</v>
      </c>
      <c r="K3641" t="b">
        <v>0</v>
      </c>
      <c r="L3641">
        <v>0</v>
      </c>
      <c r="M3641" t="b">
        <v>0</v>
      </c>
      <c r="N3641" t="s">
        <v>8272</v>
      </c>
      <c r="O3641" s="6">
        <f t="shared" si="336"/>
        <v>0</v>
      </c>
      <c r="P3641">
        <f t="shared" si="337"/>
        <v>0</v>
      </c>
      <c r="Q3641" t="str">
        <f t="shared" si="338"/>
        <v>technology</v>
      </c>
      <c r="R3641" t="str">
        <f t="shared" si="339"/>
        <v>web</v>
      </c>
      <c r="S3641" s="9">
        <f t="shared" si="340"/>
        <v>42708.842245370368</v>
      </c>
      <c r="T3641" s="8">
        <f t="shared" si="341"/>
        <v>42738.842245370368</v>
      </c>
    </row>
    <row r="3642" spans="1:20" ht="43.2">
      <c r="A3642">
        <v>2352</v>
      </c>
      <c r="B3642" s="3" t="s">
        <v>2353</v>
      </c>
      <c r="C3642" s="3" t="s">
        <v>6462</v>
      </c>
      <c r="D3642">
        <v>2000</v>
      </c>
      <c r="E3642">
        <v>0</v>
      </c>
      <c r="F3642" t="s">
        <v>8220</v>
      </c>
      <c r="G3642" t="s">
        <v>8224</v>
      </c>
      <c r="H3642" t="s">
        <v>8246</v>
      </c>
      <c r="I3642">
        <v>1433603552</v>
      </c>
      <c r="J3642">
        <v>1428419552</v>
      </c>
      <c r="K3642" t="b">
        <v>0</v>
      </c>
      <c r="L3642">
        <v>0</v>
      </c>
      <c r="M3642" t="b">
        <v>0</v>
      </c>
      <c r="N3642" t="s">
        <v>8272</v>
      </c>
      <c r="O3642" s="6">
        <f t="shared" ref="O3642:O3705" si="342">ROUND((E3642/D3642),2)</f>
        <v>0</v>
      </c>
      <c r="P3642">
        <f t="shared" ref="P3642:P3705" si="343">IF(L3642&gt;0,ROUND(E3642/L3642,2),0)</f>
        <v>0</v>
      </c>
      <c r="Q3642" t="str">
        <f t="shared" ref="Q3642:Q3705" si="344">LEFT(N3642, SEARCH("/",N3642,1)-1)</f>
        <v>technology</v>
      </c>
      <c r="R3642" t="str">
        <f t="shared" ref="R3642:R3705" si="345">RIGHT(N3642,LEN(N3642)-SEARCH("/",N3642,1))</f>
        <v>web</v>
      </c>
      <c r="S3642" s="9">
        <f t="shared" ref="S3642:S3705" si="346">(J3642/86400)+DATE(1970,1,1)</f>
        <v>42101.633703703701</v>
      </c>
      <c r="T3642" s="8">
        <f t="shared" ref="T3642:T3705" si="347">(I3642/86400)+DATE(1970,1,1)</f>
        <v>42161.633703703701</v>
      </c>
    </row>
    <row r="3643" spans="1:20" ht="43.2">
      <c r="A3643">
        <v>2353</v>
      </c>
      <c r="B3643" s="3" t="s">
        <v>2354</v>
      </c>
      <c r="C3643" s="3" t="s">
        <v>6463</v>
      </c>
      <c r="D3643">
        <v>1000</v>
      </c>
      <c r="E3643">
        <v>0</v>
      </c>
      <c r="F3643" t="s">
        <v>8220</v>
      </c>
      <c r="G3643" t="s">
        <v>8224</v>
      </c>
      <c r="H3643" t="s">
        <v>8246</v>
      </c>
      <c r="I3643">
        <v>1429632822</v>
      </c>
      <c r="J3643">
        <v>1428596022</v>
      </c>
      <c r="K3643" t="b">
        <v>0</v>
      </c>
      <c r="L3643">
        <v>0</v>
      </c>
      <c r="M3643" t="b">
        <v>0</v>
      </c>
      <c r="N3643" t="s">
        <v>8272</v>
      </c>
      <c r="O3643" s="6">
        <f t="shared" si="342"/>
        <v>0</v>
      </c>
      <c r="P3643">
        <f t="shared" si="343"/>
        <v>0</v>
      </c>
      <c r="Q3643" t="str">
        <f t="shared" si="344"/>
        <v>technology</v>
      </c>
      <c r="R3643" t="str">
        <f t="shared" si="345"/>
        <v>web</v>
      </c>
      <c r="S3643" s="9">
        <f t="shared" si="346"/>
        <v>42103.676180555558</v>
      </c>
      <c r="T3643" s="8">
        <f t="shared" si="347"/>
        <v>42115.676180555558</v>
      </c>
    </row>
    <row r="3644" spans="1:20" ht="43.2">
      <c r="A3644">
        <v>2354</v>
      </c>
      <c r="B3644" s="3" t="s">
        <v>2355</v>
      </c>
      <c r="C3644" s="3" t="s">
        <v>6464</v>
      </c>
      <c r="D3644">
        <v>35000</v>
      </c>
      <c r="E3644">
        <v>25</v>
      </c>
      <c r="F3644" t="s">
        <v>8220</v>
      </c>
      <c r="G3644" t="s">
        <v>8224</v>
      </c>
      <c r="H3644" t="s">
        <v>8246</v>
      </c>
      <c r="I3644">
        <v>1420910460</v>
      </c>
      <c r="J3644">
        <v>1415726460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342"/>
        <v>0</v>
      </c>
      <c r="P3644">
        <f t="shared" si="343"/>
        <v>25</v>
      </c>
      <c r="Q3644" t="str">
        <f t="shared" si="344"/>
        <v>technology</v>
      </c>
      <c r="R3644" t="str">
        <f t="shared" si="345"/>
        <v>web</v>
      </c>
      <c r="S3644" s="9">
        <f t="shared" si="346"/>
        <v>41954.722916666666</v>
      </c>
      <c r="T3644" s="8">
        <f t="shared" si="347"/>
        <v>42014.722916666666</v>
      </c>
    </row>
    <row r="3645" spans="1:20" ht="28.8">
      <c r="A3645">
        <v>2356</v>
      </c>
      <c r="B3645" s="3" t="s">
        <v>2357</v>
      </c>
      <c r="C3645" s="3" t="s">
        <v>6466</v>
      </c>
      <c r="D3645">
        <v>10000</v>
      </c>
      <c r="E3645">
        <v>0</v>
      </c>
      <c r="F3645" t="s">
        <v>8220</v>
      </c>
      <c r="G3645" t="s">
        <v>8233</v>
      </c>
      <c r="H3645" t="s">
        <v>8249</v>
      </c>
      <c r="I3645">
        <v>1433530104</v>
      </c>
      <c r="J3645">
        <v>1430938104</v>
      </c>
      <c r="K3645" t="b">
        <v>0</v>
      </c>
      <c r="L3645">
        <v>0</v>
      </c>
      <c r="M3645" t="b">
        <v>0</v>
      </c>
      <c r="N3645" t="s">
        <v>8272</v>
      </c>
      <c r="O3645" s="6">
        <f t="shared" si="342"/>
        <v>0</v>
      </c>
      <c r="P3645">
        <f t="shared" si="343"/>
        <v>0</v>
      </c>
      <c r="Q3645" t="str">
        <f t="shared" si="344"/>
        <v>technology</v>
      </c>
      <c r="R3645" t="str">
        <f t="shared" si="345"/>
        <v>web</v>
      </c>
      <c r="S3645" s="9">
        <f t="shared" si="346"/>
        <v>42130.78361111111</v>
      </c>
      <c r="T3645" s="8">
        <f t="shared" si="347"/>
        <v>42160.78361111111</v>
      </c>
    </row>
    <row r="3646" spans="1:20" ht="43.2">
      <c r="A3646">
        <v>2357</v>
      </c>
      <c r="B3646" s="3" t="s">
        <v>2358</v>
      </c>
      <c r="C3646" s="3" t="s">
        <v>6467</v>
      </c>
      <c r="D3646">
        <v>27000</v>
      </c>
      <c r="E3646">
        <v>0</v>
      </c>
      <c r="F3646" t="s">
        <v>8220</v>
      </c>
      <c r="G3646" t="s">
        <v>8225</v>
      </c>
      <c r="H3646" t="s">
        <v>8247</v>
      </c>
      <c r="I3646">
        <v>1445093578</v>
      </c>
      <c r="J3646">
        <v>1442501578</v>
      </c>
      <c r="K3646" t="b">
        <v>0</v>
      </c>
      <c r="L3646">
        <v>0</v>
      </c>
      <c r="M3646" t="b">
        <v>0</v>
      </c>
      <c r="N3646" t="s">
        <v>8272</v>
      </c>
      <c r="O3646" s="6">
        <f t="shared" si="342"/>
        <v>0</v>
      </c>
      <c r="P3646">
        <f t="shared" si="343"/>
        <v>0</v>
      </c>
      <c r="Q3646" t="str">
        <f t="shared" si="344"/>
        <v>technology</v>
      </c>
      <c r="R3646" t="str">
        <f t="shared" si="345"/>
        <v>web</v>
      </c>
      <c r="S3646" s="9">
        <f t="shared" si="346"/>
        <v>42264.620115740741</v>
      </c>
      <c r="T3646" s="8">
        <f t="shared" si="347"/>
        <v>42294.620115740741</v>
      </c>
    </row>
    <row r="3647" spans="1:20" ht="43.2">
      <c r="A3647">
        <v>2358</v>
      </c>
      <c r="B3647" s="3" t="s">
        <v>2359</v>
      </c>
      <c r="C3647" s="3" t="s">
        <v>6468</v>
      </c>
      <c r="D3647">
        <v>1500</v>
      </c>
      <c r="E3647">
        <v>0</v>
      </c>
      <c r="F3647" t="s">
        <v>8220</v>
      </c>
      <c r="G3647" t="s">
        <v>8225</v>
      </c>
      <c r="H3647" t="s">
        <v>8247</v>
      </c>
      <c r="I3647">
        <v>1422664740</v>
      </c>
      <c r="J3647">
        <v>1417818036</v>
      </c>
      <c r="K3647" t="b">
        <v>0</v>
      </c>
      <c r="L3647">
        <v>0</v>
      </c>
      <c r="M3647" t="b">
        <v>0</v>
      </c>
      <c r="N3647" t="s">
        <v>8272</v>
      </c>
      <c r="O3647" s="6">
        <f t="shared" si="342"/>
        <v>0</v>
      </c>
      <c r="P3647">
        <f t="shared" si="343"/>
        <v>0</v>
      </c>
      <c r="Q3647" t="str">
        <f t="shared" si="344"/>
        <v>technology</v>
      </c>
      <c r="R3647" t="str">
        <f t="shared" si="345"/>
        <v>web</v>
      </c>
      <c r="S3647" s="9">
        <f t="shared" si="346"/>
        <v>41978.930972222224</v>
      </c>
      <c r="T3647" s="8">
        <f t="shared" si="347"/>
        <v>42035.027083333334</v>
      </c>
    </row>
    <row r="3648" spans="1:20" ht="43.2">
      <c r="A3648">
        <v>2360</v>
      </c>
      <c r="B3648" s="3" t="s">
        <v>2361</v>
      </c>
      <c r="C3648" s="3" t="s">
        <v>6470</v>
      </c>
      <c r="D3648">
        <v>5000</v>
      </c>
      <c r="E3648">
        <v>2</v>
      </c>
      <c r="F3648" t="s">
        <v>8220</v>
      </c>
      <c r="G3648" t="s">
        <v>8229</v>
      </c>
      <c r="H3648" t="s">
        <v>8251</v>
      </c>
      <c r="I3648">
        <v>1454864280</v>
      </c>
      <c r="J3648">
        <v>1452272280</v>
      </c>
      <c r="K3648" t="b">
        <v>0</v>
      </c>
      <c r="L3648">
        <v>1</v>
      </c>
      <c r="M3648" t="b">
        <v>0</v>
      </c>
      <c r="N3648" t="s">
        <v>8272</v>
      </c>
      <c r="O3648" s="6">
        <f t="shared" si="342"/>
        <v>0</v>
      </c>
      <c r="P3648">
        <f t="shared" si="343"/>
        <v>2</v>
      </c>
      <c r="Q3648" t="str">
        <f t="shared" si="344"/>
        <v>technology</v>
      </c>
      <c r="R3648" t="str">
        <f t="shared" si="345"/>
        <v>web</v>
      </c>
      <c r="S3648" s="9">
        <f t="shared" si="346"/>
        <v>42377.70694444445</v>
      </c>
      <c r="T3648" s="8">
        <f t="shared" si="347"/>
        <v>42407.70694444445</v>
      </c>
    </row>
    <row r="3649" spans="1:20" ht="43.2">
      <c r="A3649">
        <v>2361</v>
      </c>
      <c r="B3649" s="3" t="s">
        <v>2362</v>
      </c>
      <c r="C3649" s="3" t="s">
        <v>6471</v>
      </c>
      <c r="D3649">
        <v>200</v>
      </c>
      <c r="E3649">
        <v>0</v>
      </c>
      <c r="F3649" t="s">
        <v>8220</v>
      </c>
      <c r="G3649" t="s">
        <v>8229</v>
      </c>
      <c r="H3649" t="s">
        <v>8251</v>
      </c>
      <c r="I3649">
        <v>1462053600</v>
      </c>
      <c r="J3649">
        <v>1459975008</v>
      </c>
      <c r="K3649" t="b">
        <v>0</v>
      </c>
      <c r="L3649">
        <v>0</v>
      </c>
      <c r="M3649" t="b">
        <v>0</v>
      </c>
      <c r="N3649" t="s">
        <v>8272</v>
      </c>
      <c r="O3649" s="6">
        <f t="shared" si="342"/>
        <v>0</v>
      </c>
      <c r="P3649">
        <f t="shared" si="343"/>
        <v>0</v>
      </c>
      <c r="Q3649" t="str">
        <f t="shared" si="344"/>
        <v>technology</v>
      </c>
      <c r="R3649" t="str">
        <f t="shared" si="345"/>
        <v>web</v>
      </c>
      <c r="S3649" s="9">
        <f t="shared" si="346"/>
        <v>42466.858888888892</v>
      </c>
      <c r="T3649" s="8">
        <f t="shared" si="347"/>
        <v>42490.916666666672</v>
      </c>
    </row>
    <row r="3650" spans="1:20" ht="28.8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2"/>
        <v>1</v>
      </c>
      <c r="P3650">
        <f t="shared" si="343"/>
        <v>550.04</v>
      </c>
      <c r="Q3650" t="str">
        <f t="shared" si="344"/>
        <v>theater</v>
      </c>
      <c r="R3650" t="str">
        <f t="shared" si="345"/>
        <v>plays</v>
      </c>
      <c r="S3650" s="9">
        <f t="shared" si="346"/>
        <v>41887.292187500003</v>
      </c>
      <c r="T3650" s="8">
        <f t="shared" si="347"/>
        <v>41917.292187500003</v>
      </c>
    </row>
    <row r="3651" spans="1:20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si="346"/>
        <v>41780.712893518517</v>
      </c>
      <c r="T3651" s="8">
        <f t="shared" si="347"/>
        <v>41806.712893518517</v>
      </c>
    </row>
    <row r="3652" spans="1:20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8">
        <f t="shared" si="347"/>
        <v>42402.478981481487</v>
      </c>
    </row>
    <row r="3653" spans="1:20" ht="43.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8">
        <f t="shared" si="347"/>
        <v>41861.665972222225</v>
      </c>
    </row>
    <row r="3654" spans="1:20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2.5099999999999998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8">
        <f t="shared" si="347"/>
        <v>42607.165972222225</v>
      </c>
    </row>
    <row r="3655" spans="1:20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8">
        <f t="shared" si="347"/>
        <v>42221.363506944443</v>
      </c>
    </row>
    <row r="3656" spans="1:20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8">
        <f t="shared" si="347"/>
        <v>42463.708333333328</v>
      </c>
    </row>
    <row r="3657" spans="1:20" ht="57.6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1.1599999999999999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8">
        <f t="shared" si="347"/>
        <v>42203.290972222225</v>
      </c>
    </row>
    <row r="3658" spans="1:20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8">
        <f t="shared" si="347"/>
        <v>42767.957638888889</v>
      </c>
    </row>
    <row r="3659" spans="1:20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1.1100000000000001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8">
        <f t="shared" si="347"/>
        <v>42522.904166666667</v>
      </c>
    </row>
    <row r="3660" spans="1:20" ht="28.8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8">
        <f t="shared" si="347"/>
        <v>41822.165972222225</v>
      </c>
    </row>
    <row r="3661" spans="1:20" ht="43.2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8">
        <f t="shared" si="347"/>
        <v>42082.610416666663</v>
      </c>
    </row>
    <row r="3662" spans="1:20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8">
        <f t="shared" si="347"/>
        <v>41996.881076388891</v>
      </c>
    </row>
    <row r="3663" spans="1:20" ht="43.2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8">
        <f t="shared" si="347"/>
        <v>42470.166666666672</v>
      </c>
    </row>
    <row r="3664" spans="1:20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8">
        <f t="shared" si="347"/>
        <v>42094.178402777776</v>
      </c>
    </row>
    <row r="3665" spans="1:20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8">
        <f t="shared" si="347"/>
        <v>42725.493402777778</v>
      </c>
    </row>
    <row r="3666" spans="1:20" ht="43.2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1.0900000000000001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8">
        <f t="shared" si="347"/>
        <v>42537.248715277776</v>
      </c>
    </row>
    <row r="3667" spans="1:20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1.1499999999999999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8">
        <f t="shared" si="347"/>
        <v>42305.829166666663</v>
      </c>
    </row>
    <row r="3668" spans="1:20" ht="28.8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8">
        <f t="shared" si="347"/>
        <v>41844.291666666664</v>
      </c>
    </row>
    <row r="3669" spans="1:20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8">
        <f t="shared" si="347"/>
        <v>42203.970127314809</v>
      </c>
    </row>
    <row r="3670" spans="1:20" ht="43.2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8">
        <f t="shared" si="347"/>
        <v>42208.772916666669</v>
      </c>
    </row>
    <row r="3671" spans="1:20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8">
        <f t="shared" si="347"/>
        <v>42166.675196759257</v>
      </c>
    </row>
    <row r="3672" spans="1:20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1.1000000000000001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8">
        <f t="shared" si="347"/>
        <v>42155.958333333328</v>
      </c>
    </row>
    <row r="3673" spans="1:20" ht="43.2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8">
        <f t="shared" si="347"/>
        <v>41841.165972222225</v>
      </c>
    </row>
    <row r="3674" spans="1:20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8">
        <f t="shared" si="347"/>
        <v>41908.946574074071</v>
      </c>
    </row>
    <row r="3675" spans="1:20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1.1399999999999999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8">
        <f t="shared" si="347"/>
        <v>41948.536111111112</v>
      </c>
    </row>
    <row r="3676" spans="1:20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8">
        <f t="shared" si="347"/>
        <v>42616.873020833329</v>
      </c>
    </row>
    <row r="3677" spans="1:20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8">
        <f t="shared" si="347"/>
        <v>42505.958333333328</v>
      </c>
    </row>
    <row r="3678" spans="1:20" ht="43.2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8">
        <f t="shared" si="347"/>
        <v>41894.815787037034</v>
      </c>
    </row>
    <row r="3679" spans="1:20" ht="43.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8">
        <f t="shared" si="347"/>
        <v>41823.165972222225</v>
      </c>
    </row>
    <row r="3680" spans="1:20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8">
        <f t="shared" si="347"/>
        <v>42155.531226851846</v>
      </c>
    </row>
    <row r="3681" spans="1:20" ht="43.2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1.1000000000000001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8">
        <f t="shared" si="347"/>
        <v>41821.207638888889</v>
      </c>
    </row>
    <row r="3682" spans="1:20" ht="43.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1.1299999999999999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8">
        <f t="shared" si="347"/>
        <v>42648.454097222224</v>
      </c>
    </row>
    <row r="3683" spans="1:20" ht="57.6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1.1200000000000001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8">
        <f t="shared" si="347"/>
        <v>42384.651504629626</v>
      </c>
    </row>
    <row r="3684" spans="1:20" ht="43.2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8">
        <f t="shared" si="347"/>
        <v>41806.290972222225</v>
      </c>
    </row>
    <row r="3685" spans="1:20" ht="43.2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1.1100000000000001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8">
        <f t="shared" si="347"/>
        <v>42663.116851851853</v>
      </c>
    </row>
    <row r="3686" spans="1:20" ht="43.2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8">
        <f t="shared" si="347"/>
        <v>42249.180393518516</v>
      </c>
    </row>
    <row r="3687" spans="1:20" ht="43.2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8">
        <f t="shared" si="347"/>
        <v>41778.875</v>
      </c>
    </row>
    <row r="3688" spans="1:20" ht="43.2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8">
        <f t="shared" si="347"/>
        <v>42245.165972222225</v>
      </c>
    </row>
    <row r="3689" spans="1:20" ht="43.2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8">
        <f t="shared" si="347"/>
        <v>41817.218229166669</v>
      </c>
    </row>
    <row r="3690" spans="1:20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1.0900000000000001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8">
        <f t="shared" si="347"/>
        <v>41859.787083333329</v>
      </c>
    </row>
    <row r="3691" spans="1:20" ht="43.2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8">
        <f t="shared" si="347"/>
        <v>42176.934027777781</v>
      </c>
    </row>
    <row r="3692" spans="1:20" ht="43.2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8">
        <f t="shared" si="347"/>
        <v>41970.639849537038</v>
      </c>
    </row>
    <row r="3693" spans="1:20" ht="28.8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8">
        <f t="shared" si="347"/>
        <v>42065.207638888889</v>
      </c>
    </row>
    <row r="3694" spans="1:20" ht="28.8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8">
        <f t="shared" si="347"/>
        <v>41901</v>
      </c>
    </row>
    <row r="3695" spans="1:20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8">
        <f t="shared" si="347"/>
        <v>42338.9375</v>
      </c>
    </row>
    <row r="3696" spans="1:20" ht="57.6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8">
        <f t="shared" si="347"/>
        <v>42527.083333333328</v>
      </c>
    </row>
    <row r="3697" spans="1:20" ht="57.6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8">
        <f t="shared" si="347"/>
        <v>42015.870486111111</v>
      </c>
    </row>
    <row r="3698" spans="1:20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8">
        <f t="shared" si="347"/>
        <v>42048.617083333331</v>
      </c>
    </row>
    <row r="3699" spans="1:20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8">
        <f t="shared" si="347"/>
        <v>42500.465833333335</v>
      </c>
    </row>
    <row r="3700" spans="1:20" ht="43.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1.1100000000000001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8">
        <f t="shared" si="347"/>
        <v>42431.806562500002</v>
      </c>
    </row>
    <row r="3701" spans="1:20" ht="43.2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8">
        <f t="shared" si="347"/>
        <v>41927.602037037039</v>
      </c>
    </row>
    <row r="3702" spans="1:20" ht="28.8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8">
        <f t="shared" si="347"/>
        <v>41912.666666666664</v>
      </c>
    </row>
    <row r="3703" spans="1:20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8">
        <f t="shared" si="347"/>
        <v>42159.541585648149</v>
      </c>
    </row>
    <row r="3704" spans="1:20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1.0900000000000001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8">
        <f t="shared" si="347"/>
        <v>42561.957638888889</v>
      </c>
    </row>
    <row r="3705" spans="1:20" ht="43.2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8">
        <f t="shared" si="347"/>
        <v>42595.290972222225</v>
      </c>
    </row>
    <row r="3706" spans="1:20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ref="O3706:O3769" si="348">ROUND((E3706/D3706),2)</f>
        <v>1.36</v>
      </c>
      <c r="P3706">
        <f t="shared" ref="P3706:P3769" si="349">IF(L3706&gt;0,ROUND(E3706/L3706,2),0)</f>
        <v>15.15</v>
      </c>
      <c r="Q3706" t="str">
        <f t="shared" ref="Q3706:Q3769" si="350">LEFT(N3706, SEARCH("/",N3706,1)-1)</f>
        <v>theater</v>
      </c>
      <c r="R3706" t="str">
        <f t="shared" ref="R3706:R3769" si="351">RIGHT(N3706,LEN(N3706)-SEARCH("/",N3706,1))</f>
        <v>plays</v>
      </c>
      <c r="S3706" s="9">
        <f t="shared" ref="S3706:S3769" si="352">(J3706/86400)+DATE(1970,1,1)</f>
        <v>42461.689745370371</v>
      </c>
      <c r="T3706" s="8">
        <f t="shared" ref="T3706:T3769" si="353">(I3706/86400)+DATE(1970,1,1)</f>
        <v>42521.689745370371</v>
      </c>
    </row>
    <row r="3707" spans="1:20" ht="43.2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8"/>
        <v>1.03</v>
      </c>
      <c r="P3707">
        <f t="shared" si="349"/>
        <v>83.57</v>
      </c>
      <c r="Q3707" t="str">
        <f t="shared" si="350"/>
        <v>theater</v>
      </c>
      <c r="R3707" t="str">
        <f t="shared" si="351"/>
        <v>plays</v>
      </c>
      <c r="S3707" s="9">
        <f t="shared" si="352"/>
        <v>41792.542986111112</v>
      </c>
      <c r="T3707" s="8">
        <f t="shared" si="353"/>
        <v>41813.75</v>
      </c>
    </row>
    <row r="3708" spans="1:20" ht="43.2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8"/>
        <v>1.21</v>
      </c>
      <c r="P3708">
        <f t="shared" si="349"/>
        <v>140</v>
      </c>
      <c r="Q3708" t="str">
        <f t="shared" si="350"/>
        <v>theater</v>
      </c>
      <c r="R3708" t="str">
        <f t="shared" si="351"/>
        <v>plays</v>
      </c>
      <c r="S3708" s="9">
        <f t="shared" si="352"/>
        <v>41879.913761574076</v>
      </c>
      <c r="T3708" s="8">
        <f t="shared" si="353"/>
        <v>41894.913761574076</v>
      </c>
    </row>
    <row r="3709" spans="1:20" ht="43.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8"/>
        <v>1.86</v>
      </c>
      <c r="P3709">
        <f t="shared" si="349"/>
        <v>80.87</v>
      </c>
      <c r="Q3709" t="str">
        <f t="shared" si="350"/>
        <v>theater</v>
      </c>
      <c r="R3709" t="str">
        <f t="shared" si="351"/>
        <v>plays</v>
      </c>
      <c r="S3709" s="9">
        <f t="shared" si="352"/>
        <v>42552.048356481479</v>
      </c>
      <c r="T3709" s="8">
        <f t="shared" si="353"/>
        <v>42573.226388888885</v>
      </c>
    </row>
    <row r="3710" spans="1:20" ht="57.6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8"/>
        <v>3</v>
      </c>
      <c r="P3710">
        <f t="shared" si="349"/>
        <v>53.85</v>
      </c>
      <c r="Q3710" t="str">
        <f t="shared" si="350"/>
        <v>theater</v>
      </c>
      <c r="R3710" t="str">
        <f t="shared" si="351"/>
        <v>plays</v>
      </c>
      <c r="S3710" s="9">
        <f t="shared" si="352"/>
        <v>41810.142199074078</v>
      </c>
      <c r="T3710" s="8">
        <f t="shared" si="353"/>
        <v>41824.142199074078</v>
      </c>
    </row>
    <row r="3711" spans="1:20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8"/>
        <v>1.08</v>
      </c>
      <c r="P3711">
        <f t="shared" si="349"/>
        <v>30.93</v>
      </c>
      <c r="Q3711" t="str">
        <f t="shared" si="350"/>
        <v>theater</v>
      </c>
      <c r="R3711" t="str">
        <f t="shared" si="351"/>
        <v>plays</v>
      </c>
      <c r="S3711" s="9">
        <f t="shared" si="352"/>
        <v>41785.707708333335</v>
      </c>
      <c r="T3711" s="8">
        <f t="shared" si="353"/>
        <v>41815.707708333335</v>
      </c>
    </row>
    <row r="3712" spans="1:20" ht="28.8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8"/>
        <v>1.41</v>
      </c>
      <c r="P3712">
        <f t="shared" si="349"/>
        <v>67.959999999999994</v>
      </c>
      <c r="Q3712" t="str">
        <f t="shared" si="350"/>
        <v>theater</v>
      </c>
      <c r="R3712" t="str">
        <f t="shared" si="351"/>
        <v>plays</v>
      </c>
      <c r="S3712" s="9">
        <f t="shared" si="352"/>
        <v>42072.576249999998</v>
      </c>
      <c r="T3712" s="8">
        <f t="shared" si="353"/>
        <v>42097.576249999998</v>
      </c>
    </row>
    <row r="3713" spans="1:20" ht="28.8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8"/>
        <v>1.1399999999999999</v>
      </c>
      <c r="P3713">
        <f t="shared" si="349"/>
        <v>27.14</v>
      </c>
      <c r="Q3713" t="str">
        <f t="shared" si="350"/>
        <v>theater</v>
      </c>
      <c r="R3713" t="str">
        <f t="shared" si="351"/>
        <v>plays</v>
      </c>
      <c r="S3713" s="9">
        <f t="shared" si="352"/>
        <v>41779.724224537036</v>
      </c>
      <c r="T3713" s="8">
        <f t="shared" si="353"/>
        <v>41805.666666666664</v>
      </c>
    </row>
    <row r="3714" spans="1:20" ht="57.6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8"/>
        <v>1.54</v>
      </c>
      <c r="P3714">
        <f t="shared" si="349"/>
        <v>110.87</v>
      </c>
      <c r="Q3714" t="str">
        <f t="shared" si="350"/>
        <v>theater</v>
      </c>
      <c r="R3714" t="str">
        <f t="shared" si="351"/>
        <v>plays</v>
      </c>
      <c r="S3714" s="9">
        <f t="shared" si="352"/>
        <v>42134.172071759254</v>
      </c>
      <c r="T3714" s="8">
        <f t="shared" si="353"/>
        <v>42155.290972222225</v>
      </c>
    </row>
    <row r="3715" spans="1:20" ht="43.2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1.02</v>
      </c>
      <c r="P3715">
        <f t="shared" si="349"/>
        <v>106.84</v>
      </c>
      <c r="Q3715" t="str">
        <f t="shared" si="350"/>
        <v>theater</v>
      </c>
      <c r="R3715" t="str">
        <f t="shared" si="351"/>
        <v>plays</v>
      </c>
      <c r="S3715" s="9">
        <f t="shared" si="352"/>
        <v>42505.738032407404</v>
      </c>
      <c r="T3715" s="8">
        <f t="shared" si="353"/>
        <v>42525.738032407404</v>
      </c>
    </row>
    <row r="3716" spans="1:20" ht="43.2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8">
        <f t="shared" si="353"/>
        <v>42150.165972222225</v>
      </c>
    </row>
    <row r="3717" spans="1:20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8">
        <f t="shared" si="353"/>
        <v>42094.536111111112</v>
      </c>
    </row>
    <row r="3718" spans="1:20" ht="43.2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8">
        <f t="shared" si="353"/>
        <v>42390.887835648144</v>
      </c>
    </row>
    <row r="3719" spans="1:20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8">
        <f t="shared" si="353"/>
        <v>42133.866307870368</v>
      </c>
    </row>
    <row r="3720" spans="1:20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8">
        <f t="shared" si="353"/>
        <v>42062.716145833328</v>
      </c>
    </row>
    <row r="3721" spans="1:20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8">
        <f t="shared" si="353"/>
        <v>42177.729930555557</v>
      </c>
    </row>
    <row r="3722" spans="1:20" ht="28.8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8">
        <f t="shared" si="353"/>
        <v>42187.993125000001</v>
      </c>
    </row>
    <row r="3723" spans="1:20" ht="57.6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8">
        <f t="shared" si="353"/>
        <v>41948.977824074071</v>
      </c>
    </row>
    <row r="3724" spans="1:20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1.1100000000000001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8">
        <f t="shared" si="353"/>
        <v>42411.957638888889</v>
      </c>
    </row>
    <row r="3725" spans="1:20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8">
        <f t="shared" si="353"/>
        <v>41973.794699074075</v>
      </c>
    </row>
    <row r="3726" spans="1:20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8">
        <f t="shared" si="353"/>
        <v>42494.958333333328</v>
      </c>
    </row>
    <row r="3727" spans="1:20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8">
        <f t="shared" si="353"/>
        <v>42418.895833333328</v>
      </c>
    </row>
    <row r="3728" spans="1:20" ht="43.2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8">
        <f t="shared" si="353"/>
        <v>42489.875</v>
      </c>
    </row>
    <row r="3729" spans="1:20" ht="43.2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8">
        <f t="shared" si="353"/>
        <v>42663.204861111109</v>
      </c>
    </row>
    <row r="3730" spans="1:20" ht="43.2">
      <c r="A3730">
        <v>2363</v>
      </c>
      <c r="B3730" s="3" t="s">
        <v>2364</v>
      </c>
      <c r="C3730" s="3" t="s">
        <v>6473</v>
      </c>
      <c r="D3730">
        <v>175000</v>
      </c>
      <c r="E3730">
        <v>0</v>
      </c>
      <c r="F3730" t="s">
        <v>8220</v>
      </c>
      <c r="G3730" t="s">
        <v>8224</v>
      </c>
      <c r="H3730" t="s">
        <v>8246</v>
      </c>
      <c r="I3730">
        <v>1451348200</v>
      </c>
      <c r="J3730">
        <v>1447460200</v>
      </c>
      <c r="K3730" t="b">
        <v>0</v>
      </c>
      <c r="L3730">
        <v>0</v>
      </c>
      <c r="M3730" t="b">
        <v>0</v>
      </c>
      <c r="N3730" t="s">
        <v>8272</v>
      </c>
      <c r="O3730" s="6">
        <f t="shared" si="348"/>
        <v>0</v>
      </c>
      <c r="P3730">
        <f t="shared" si="349"/>
        <v>0</v>
      </c>
      <c r="Q3730" t="str">
        <f t="shared" si="350"/>
        <v>technology</v>
      </c>
      <c r="R3730" t="str">
        <f t="shared" si="351"/>
        <v>web</v>
      </c>
      <c r="S3730" s="9">
        <f t="shared" si="352"/>
        <v>42322.011574074073</v>
      </c>
      <c r="T3730" s="8">
        <f t="shared" si="353"/>
        <v>42367.011574074073</v>
      </c>
    </row>
    <row r="3731" spans="1:20" ht="28.8">
      <c r="A3731">
        <v>2364</v>
      </c>
      <c r="B3731" s="3" t="s">
        <v>2365</v>
      </c>
      <c r="C3731" s="3" t="s">
        <v>6474</v>
      </c>
      <c r="D3731">
        <v>128</v>
      </c>
      <c r="E3731">
        <v>0</v>
      </c>
      <c r="F3731" t="s">
        <v>8220</v>
      </c>
      <c r="G3731" t="s">
        <v>8224</v>
      </c>
      <c r="H3731" t="s">
        <v>8246</v>
      </c>
      <c r="I3731">
        <v>1445898356</v>
      </c>
      <c r="J3731">
        <v>1441146356</v>
      </c>
      <c r="K3731" t="b">
        <v>0</v>
      </c>
      <c r="L3731">
        <v>0</v>
      </c>
      <c r="M3731" t="b">
        <v>0</v>
      </c>
      <c r="N3731" t="s">
        <v>8272</v>
      </c>
      <c r="O3731" s="6">
        <f t="shared" si="348"/>
        <v>0</v>
      </c>
      <c r="P3731">
        <f t="shared" si="349"/>
        <v>0</v>
      </c>
      <c r="Q3731" t="str">
        <f t="shared" si="350"/>
        <v>technology</v>
      </c>
      <c r="R3731" t="str">
        <f t="shared" si="351"/>
        <v>web</v>
      </c>
      <c r="S3731" s="9">
        <f t="shared" si="352"/>
        <v>42248.934675925921</v>
      </c>
      <c r="T3731" s="8">
        <f t="shared" si="353"/>
        <v>42303.934675925921</v>
      </c>
    </row>
    <row r="3732" spans="1:20" ht="43.2">
      <c r="A3732">
        <v>2365</v>
      </c>
      <c r="B3732" s="3" t="s">
        <v>2366</v>
      </c>
      <c r="C3732" s="3" t="s">
        <v>6475</v>
      </c>
      <c r="D3732">
        <v>1000</v>
      </c>
      <c r="E3732">
        <v>0</v>
      </c>
      <c r="F3732" t="s">
        <v>8220</v>
      </c>
      <c r="G3732" t="s">
        <v>8237</v>
      </c>
      <c r="H3732" t="s">
        <v>8249</v>
      </c>
      <c r="I3732">
        <v>1453071600</v>
      </c>
      <c r="J3732">
        <v>1449596425</v>
      </c>
      <c r="K3732" t="b">
        <v>0</v>
      </c>
      <c r="L3732">
        <v>0</v>
      </c>
      <c r="M3732" t="b">
        <v>0</v>
      </c>
      <c r="N3732" t="s">
        <v>8272</v>
      </c>
      <c r="O3732" s="6">
        <f t="shared" si="348"/>
        <v>0</v>
      </c>
      <c r="P3732">
        <f t="shared" si="349"/>
        <v>0</v>
      </c>
      <c r="Q3732" t="str">
        <f t="shared" si="350"/>
        <v>technology</v>
      </c>
      <c r="R3732" t="str">
        <f t="shared" si="351"/>
        <v>web</v>
      </c>
      <c r="S3732" s="9">
        <f t="shared" si="352"/>
        <v>42346.736400462964</v>
      </c>
      <c r="T3732" s="8">
        <f t="shared" si="353"/>
        <v>42386.958333333328</v>
      </c>
    </row>
    <row r="3733" spans="1:20" ht="43.2">
      <c r="A3733">
        <v>2368</v>
      </c>
      <c r="B3733" s="3" t="s">
        <v>2369</v>
      </c>
      <c r="C3733" s="3" t="s">
        <v>6478</v>
      </c>
      <c r="D3733">
        <v>40000</v>
      </c>
      <c r="E3733">
        <v>100</v>
      </c>
      <c r="F3733" t="s">
        <v>8220</v>
      </c>
      <c r="G3733" t="s">
        <v>8224</v>
      </c>
      <c r="H3733" t="s">
        <v>8246</v>
      </c>
      <c r="I3733">
        <v>1429028365</v>
      </c>
      <c r="J3733">
        <v>1425143965</v>
      </c>
      <c r="K3733" t="b">
        <v>0</v>
      </c>
      <c r="L3733">
        <v>2</v>
      </c>
      <c r="M3733" t="b">
        <v>0</v>
      </c>
      <c r="N3733" t="s">
        <v>8272</v>
      </c>
      <c r="O3733" s="6">
        <f t="shared" si="348"/>
        <v>0</v>
      </c>
      <c r="P3733">
        <f t="shared" si="349"/>
        <v>50</v>
      </c>
      <c r="Q3733" t="str">
        <f t="shared" si="350"/>
        <v>technology</v>
      </c>
      <c r="R3733" t="str">
        <f t="shared" si="351"/>
        <v>web</v>
      </c>
      <c r="S3733" s="9">
        <f t="shared" si="352"/>
        <v>42063.721817129626</v>
      </c>
      <c r="T3733" s="8">
        <f t="shared" si="353"/>
        <v>42108.680150462962</v>
      </c>
    </row>
    <row r="3734" spans="1:20" ht="43.2">
      <c r="A3734">
        <v>2369</v>
      </c>
      <c r="B3734" s="3" t="s">
        <v>2370</v>
      </c>
      <c r="C3734" s="3" t="s">
        <v>6479</v>
      </c>
      <c r="D3734">
        <v>25000</v>
      </c>
      <c r="E3734">
        <v>0</v>
      </c>
      <c r="F3734" t="s">
        <v>8220</v>
      </c>
      <c r="G3734" t="s">
        <v>8224</v>
      </c>
      <c r="H3734" t="s">
        <v>8246</v>
      </c>
      <c r="I3734">
        <v>1455132611</v>
      </c>
      <c r="J3734">
        <v>1452540611</v>
      </c>
      <c r="K3734" t="b">
        <v>0</v>
      </c>
      <c r="L3734">
        <v>0</v>
      </c>
      <c r="M3734" t="b">
        <v>0</v>
      </c>
      <c r="N3734" t="s">
        <v>8272</v>
      </c>
      <c r="O3734" s="6">
        <f t="shared" si="348"/>
        <v>0</v>
      </c>
      <c r="P3734">
        <f t="shared" si="349"/>
        <v>0</v>
      </c>
      <c r="Q3734" t="str">
        <f t="shared" si="350"/>
        <v>technology</v>
      </c>
      <c r="R3734" t="str">
        <f t="shared" si="351"/>
        <v>web</v>
      </c>
      <c r="S3734" s="9">
        <f t="shared" si="352"/>
        <v>42380.812627314815</v>
      </c>
      <c r="T3734" s="8">
        <f t="shared" si="353"/>
        <v>42410.812627314815</v>
      </c>
    </row>
    <row r="3735" spans="1:20" ht="43.2">
      <c r="A3735">
        <v>2370</v>
      </c>
      <c r="B3735" s="3" t="s">
        <v>2371</v>
      </c>
      <c r="C3735" s="3" t="s">
        <v>6480</v>
      </c>
      <c r="D3735">
        <v>25000</v>
      </c>
      <c r="E3735">
        <v>82</v>
      </c>
      <c r="F3735" t="s">
        <v>8220</v>
      </c>
      <c r="G3735" t="s">
        <v>8224</v>
      </c>
      <c r="H3735" t="s">
        <v>8246</v>
      </c>
      <c r="I3735">
        <v>1418877141</v>
      </c>
      <c r="J3735">
        <v>1416285141</v>
      </c>
      <c r="K3735" t="b">
        <v>0</v>
      </c>
      <c r="L3735">
        <v>4</v>
      </c>
      <c r="M3735" t="b">
        <v>0</v>
      </c>
      <c r="N3735" t="s">
        <v>8272</v>
      </c>
      <c r="O3735" s="6">
        <f t="shared" si="348"/>
        <v>0</v>
      </c>
      <c r="P3735">
        <f t="shared" si="349"/>
        <v>20.5</v>
      </c>
      <c r="Q3735" t="str">
        <f t="shared" si="350"/>
        <v>technology</v>
      </c>
      <c r="R3735" t="str">
        <f t="shared" si="351"/>
        <v>web</v>
      </c>
      <c r="S3735" s="9">
        <f t="shared" si="352"/>
        <v>41961.18913194444</v>
      </c>
      <c r="T3735" s="8">
        <f t="shared" si="353"/>
        <v>41991.18913194444</v>
      </c>
    </row>
    <row r="3736" spans="1:20" ht="43.2">
      <c r="A3736">
        <v>2371</v>
      </c>
      <c r="B3736" s="3" t="s">
        <v>2372</v>
      </c>
      <c r="C3736" s="3" t="s">
        <v>6481</v>
      </c>
      <c r="D3736">
        <v>2000</v>
      </c>
      <c r="E3736">
        <v>0</v>
      </c>
      <c r="F3736" t="s">
        <v>8220</v>
      </c>
      <c r="G3736" t="s">
        <v>8224</v>
      </c>
      <c r="H3736" t="s">
        <v>8246</v>
      </c>
      <c r="I3736">
        <v>1435257596</v>
      </c>
      <c r="J3736">
        <v>1432665596</v>
      </c>
      <c r="K3736" t="b">
        <v>0</v>
      </c>
      <c r="L3736">
        <v>0</v>
      </c>
      <c r="M3736" t="b">
        <v>0</v>
      </c>
      <c r="N3736" t="s">
        <v>8272</v>
      </c>
      <c r="O3736" s="6">
        <f t="shared" si="348"/>
        <v>0</v>
      </c>
      <c r="P3736">
        <f t="shared" si="349"/>
        <v>0</v>
      </c>
      <c r="Q3736" t="str">
        <f t="shared" si="350"/>
        <v>technology</v>
      </c>
      <c r="R3736" t="str">
        <f t="shared" si="351"/>
        <v>web</v>
      </c>
      <c r="S3736" s="9">
        <f t="shared" si="352"/>
        <v>42150.777731481481</v>
      </c>
      <c r="T3736" s="8">
        <f t="shared" si="353"/>
        <v>42180.777731481481</v>
      </c>
    </row>
    <row r="3737" spans="1:20" ht="28.8">
      <c r="A3737">
        <v>2373</v>
      </c>
      <c r="B3737" s="3" t="s">
        <v>2374</v>
      </c>
      <c r="C3737" s="3" t="s">
        <v>6483</v>
      </c>
      <c r="D3737">
        <v>850000</v>
      </c>
      <c r="E3737">
        <v>50</v>
      </c>
      <c r="F3737" t="s">
        <v>8220</v>
      </c>
      <c r="G3737" t="s">
        <v>8235</v>
      </c>
      <c r="H3737" t="s">
        <v>8255</v>
      </c>
      <c r="I3737">
        <v>1440863624</v>
      </c>
      <c r="J3737">
        <v>1438271624</v>
      </c>
      <c r="K3737" t="b">
        <v>0</v>
      </c>
      <c r="L3737">
        <v>1</v>
      </c>
      <c r="M3737" t="b">
        <v>0</v>
      </c>
      <c r="N3737" t="s">
        <v>8272</v>
      </c>
      <c r="O3737" s="6">
        <f t="shared" si="348"/>
        <v>0</v>
      </c>
      <c r="P3737">
        <f t="shared" si="349"/>
        <v>50</v>
      </c>
      <c r="Q3737" t="str">
        <f t="shared" si="350"/>
        <v>technology</v>
      </c>
      <c r="R3737" t="str">
        <f t="shared" si="351"/>
        <v>web</v>
      </c>
      <c r="S3737" s="9">
        <f t="shared" si="352"/>
        <v>42215.662314814814</v>
      </c>
      <c r="T3737" s="8">
        <f t="shared" si="353"/>
        <v>42245.662314814814</v>
      </c>
    </row>
    <row r="3738" spans="1:20" ht="43.2">
      <c r="A3738">
        <v>2374</v>
      </c>
      <c r="B3738" s="3" t="s">
        <v>2375</v>
      </c>
      <c r="C3738" s="3" t="s">
        <v>6484</v>
      </c>
      <c r="D3738">
        <v>22000</v>
      </c>
      <c r="E3738">
        <v>10</v>
      </c>
      <c r="F3738" t="s">
        <v>8220</v>
      </c>
      <c r="G3738" t="s">
        <v>8224</v>
      </c>
      <c r="H3738" t="s">
        <v>8246</v>
      </c>
      <c r="I3738">
        <v>1423772060</v>
      </c>
      <c r="J3738">
        <v>1421180060</v>
      </c>
      <c r="K3738" t="b">
        <v>0</v>
      </c>
      <c r="L3738">
        <v>1</v>
      </c>
      <c r="M3738" t="b">
        <v>0</v>
      </c>
      <c r="N3738" t="s">
        <v>8272</v>
      </c>
      <c r="O3738" s="6">
        <f t="shared" si="348"/>
        <v>0</v>
      </c>
      <c r="P3738">
        <f t="shared" si="349"/>
        <v>10</v>
      </c>
      <c r="Q3738" t="str">
        <f t="shared" si="350"/>
        <v>technology</v>
      </c>
      <c r="R3738" t="str">
        <f t="shared" si="351"/>
        <v>web</v>
      </c>
      <c r="S3738" s="9">
        <f t="shared" si="352"/>
        <v>42017.843287037038</v>
      </c>
      <c r="T3738" s="8">
        <f t="shared" si="353"/>
        <v>42047.843287037038</v>
      </c>
    </row>
    <row r="3739" spans="1:20" ht="43.2">
      <c r="A3739">
        <v>2375</v>
      </c>
      <c r="B3739" s="3" t="s">
        <v>2376</v>
      </c>
      <c r="C3739" s="3" t="s">
        <v>6485</v>
      </c>
      <c r="D3739">
        <v>10000</v>
      </c>
      <c r="E3739">
        <v>0</v>
      </c>
      <c r="F3739" t="s">
        <v>8220</v>
      </c>
      <c r="G3739" t="s">
        <v>8224</v>
      </c>
      <c r="H3739" t="s">
        <v>8246</v>
      </c>
      <c r="I3739">
        <v>1473451437</v>
      </c>
      <c r="J3739">
        <v>1470859437</v>
      </c>
      <c r="K3739" t="b">
        <v>0</v>
      </c>
      <c r="L3739">
        <v>0</v>
      </c>
      <c r="M3739" t="b">
        <v>0</v>
      </c>
      <c r="N3739" t="s">
        <v>8272</v>
      </c>
      <c r="O3739" s="6">
        <f t="shared" si="348"/>
        <v>0</v>
      </c>
      <c r="P3739">
        <f t="shared" si="349"/>
        <v>0</v>
      </c>
      <c r="Q3739" t="str">
        <f t="shared" si="350"/>
        <v>technology</v>
      </c>
      <c r="R3739" t="str">
        <f t="shared" si="351"/>
        <v>web</v>
      </c>
      <c r="S3739" s="9">
        <f t="shared" si="352"/>
        <v>42592.836076388892</v>
      </c>
      <c r="T3739" s="8">
        <f t="shared" si="353"/>
        <v>42622.836076388892</v>
      </c>
    </row>
    <row r="3740" spans="1:20" ht="43.2">
      <c r="A3740">
        <v>2377</v>
      </c>
      <c r="B3740" s="3" t="s">
        <v>2378</v>
      </c>
      <c r="C3740" s="3" t="s">
        <v>6487</v>
      </c>
      <c r="D3740">
        <v>2500</v>
      </c>
      <c r="E3740">
        <v>0</v>
      </c>
      <c r="F3740" t="s">
        <v>8220</v>
      </c>
      <c r="G3740" t="s">
        <v>8229</v>
      </c>
      <c r="H3740" t="s">
        <v>8251</v>
      </c>
      <c r="I3740">
        <v>1480110783</v>
      </c>
      <c r="J3740">
        <v>1477515183</v>
      </c>
      <c r="K3740" t="b">
        <v>0</v>
      </c>
      <c r="L3740">
        <v>0</v>
      </c>
      <c r="M3740" t="b">
        <v>0</v>
      </c>
      <c r="N3740" t="s">
        <v>8272</v>
      </c>
      <c r="O3740" s="6">
        <f t="shared" si="348"/>
        <v>0</v>
      </c>
      <c r="P3740">
        <f t="shared" si="349"/>
        <v>0</v>
      </c>
      <c r="Q3740" t="str">
        <f t="shared" si="350"/>
        <v>technology</v>
      </c>
      <c r="R3740" t="str">
        <f t="shared" si="351"/>
        <v>web</v>
      </c>
      <c r="S3740" s="9">
        <f t="shared" si="352"/>
        <v>42669.870173611111</v>
      </c>
      <c r="T3740" s="8">
        <f t="shared" si="353"/>
        <v>42699.911840277782</v>
      </c>
    </row>
    <row r="3741" spans="1:20" ht="43.2">
      <c r="A3741">
        <v>2378</v>
      </c>
      <c r="B3741" s="3" t="s">
        <v>2379</v>
      </c>
      <c r="C3741" s="3" t="s">
        <v>6488</v>
      </c>
      <c r="D3741">
        <v>110000</v>
      </c>
      <c r="E3741">
        <v>0</v>
      </c>
      <c r="F3741" t="s">
        <v>8220</v>
      </c>
      <c r="G3741" t="s">
        <v>8224</v>
      </c>
      <c r="H3741" t="s">
        <v>8246</v>
      </c>
      <c r="I3741">
        <v>1440548330</v>
      </c>
      <c r="J3741">
        <v>1438042730</v>
      </c>
      <c r="K3741" t="b">
        <v>0</v>
      </c>
      <c r="L3741">
        <v>0</v>
      </c>
      <c r="M3741" t="b">
        <v>0</v>
      </c>
      <c r="N3741" t="s">
        <v>8272</v>
      </c>
      <c r="O3741" s="6">
        <f t="shared" si="348"/>
        <v>0</v>
      </c>
      <c r="P3741">
        <f t="shared" si="349"/>
        <v>0</v>
      </c>
      <c r="Q3741" t="str">
        <f t="shared" si="350"/>
        <v>technology</v>
      </c>
      <c r="R3741" t="str">
        <f t="shared" si="351"/>
        <v>web</v>
      </c>
      <c r="S3741" s="9">
        <f t="shared" si="352"/>
        <v>42213.013078703705</v>
      </c>
      <c r="T3741" s="8">
        <f t="shared" si="353"/>
        <v>42242.013078703705</v>
      </c>
    </row>
    <row r="3742" spans="1:20" ht="28.8">
      <c r="A3742">
        <v>2379</v>
      </c>
      <c r="B3742" s="3" t="s">
        <v>2380</v>
      </c>
      <c r="C3742" s="3" t="s">
        <v>6489</v>
      </c>
      <c r="D3742">
        <v>30000</v>
      </c>
      <c r="E3742">
        <v>0</v>
      </c>
      <c r="F3742" t="s">
        <v>8220</v>
      </c>
      <c r="G3742" t="s">
        <v>8224</v>
      </c>
      <c r="H3742" t="s">
        <v>8246</v>
      </c>
      <c r="I3742">
        <v>1444004616</v>
      </c>
      <c r="J3742">
        <v>1440116616</v>
      </c>
      <c r="K3742" t="b">
        <v>0</v>
      </c>
      <c r="L3742">
        <v>0</v>
      </c>
      <c r="M3742" t="b">
        <v>0</v>
      </c>
      <c r="N3742" t="s">
        <v>8272</v>
      </c>
      <c r="O3742" s="6">
        <f t="shared" si="348"/>
        <v>0</v>
      </c>
      <c r="P3742">
        <f t="shared" si="349"/>
        <v>0</v>
      </c>
      <c r="Q3742" t="str">
        <f t="shared" si="350"/>
        <v>technology</v>
      </c>
      <c r="R3742" t="str">
        <f t="shared" si="351"/>
        <v>web</v>
      </c>
      <c r="S3742" s="9">
        <f t="shared" si="352"/>
        <v>42237.016388888893</v>
      </c>
      <c r="T3742" s="8">
        <f t="shared" si="353"/>
        <v>42282.016388888893</v>
      </c>
    </row>
    <row r="3743" spans="1:20" ht="43.2">
      <c r="A3743">
        <v>2380</v>
      </c>
      <c r="B3743" s="3" t="s">
        <v>2381</v>
      </c>
      <c r="C3743" s="3" t="s">
        <v>6490</v>
      </c>
      <c r="D3743">
        <v>15000</v>
      </c>
      <c r="E3743">
        <v>55</v>
      </c>
      <c r="F3743" t="s">
        <v>8220</v>
      </c>
      <c r="G3743" t="s">
        <v>8224</v>
      </c>
      <c r="H3743" t="s">
        <v>8246</v>
      </c>
      <c r="I3743">
        <v>1443726142</v>
      </c>
      <c r="J3743">
        <v>1441134142</v>
      </c>
      <c r="K3743" t="b">
        <v>0</v>
      </c>
      <c r="L3743">
        <v>3</v>
      </c>
      <c r="M3743" t="b">
        <v>0</v>
      </c>
      <c r="N3743" t="s">
        <v>8272</v>
      </c>
      <c r="O3743" s="6">
        <f t="shared" si="348"/>
        <v>0</v>
      </c>
      <c r="P3743">
        <f t="shared" si="349"/>
        <v>18.329999999999998</v>
      </c>
      <c r="Q3743" t="str">
        <f t="shared" si="350"/>
        <v>technology</v>
      </c>
      <c r="R3743" t="str">
        <f t="shared" si="351"/>
        <v>web</v>
      </c>
      <c r="S3743" s="9">
        <f t="shared" si="352"/>
        <v>42248.793310185181</v>
      </c>
      <c r="T3743" s="8">
        <f t="shared" si="353"/>
        <v>42278.793310185181</v>
      </c>
    </row>
    <row r="3744" spans="1:20" ht="43.2">
      <c r="A3744">
        <v>2386</v>
      </c>
      <c r="B3744" s="3" t="s">
        <v>2387</v>
      </c>
      <c r="C3744" s="3" t="s">
        <v>6496</v>
      </c>
      <c r="D3744">
        <v>30000</v>
      </c>
      <c r="E3744">
        <v>0</v>
      </c>
      <c r="F3744" t="s">
        <v>8220</v>
      </c>
      <c r="G3744" t="s">
        <v>8229</v>
      </c>
      <c r="H3744" t="s">
        <v>8251</v>
      </c>
      <c r="I3744">
        <v>1420920424</v>
      </c>
      <c r="J3744">
        <v>1415736424</v>
      </c>
      <c r="K3744" t="b">
        <v>0</v>
      </c>
      <c r="L3744">
        <v>0</v>
      </c>
      <c r="M3744" t="b">
        <v>0</v>
      </c>
      <c r="N3744" t="s">
        <v>8272</v>
      </c>
      <c r="O3744" s="6">
        <f t="shared" si="348"/>
        <v>0</v>
      </c>
      <c r="P3744">
        <f t="shared" si="349"/>
        <v>0</v>
      </c>
      <c r="Q3744" t="str">
        <f t="shared" si="350"/>
        <v>technology</v>
      </c>
      <c r="R3744" t="str">
        <f t="shared" si="351"/>
        <v>web</v>
      </c>
      <c r="S3744" s="9">
        <f t="shared" si="352"/>
        <v>41954.838240740741</v>
      </c>
      <c r="T3744" s="8">
        <f t="shared" si="353"/>
        <v>42014.838240740741</v>
      </c>
    </row>
    <row r="3745" spans="1:20" ht="57.6">
      <c r="A3745">
        <v>2389</v>
      </c>
      <c r="B3745" s="3" t="s">
        <v>2390</v>
      </c>
      <c r="C3745" s="3" t="s">
        <v>6499</v>
      </c>
      <c r="D3745">
        <v>16000</v>
      </c>
      <c r="E3745">
        <v>30</v>
      </c>
      <c r="F3745" t="s">
        <v>8220</v>
      </c>
      <c r="G3745" t="s">
        <v>8230</v>
      </c>
      <c r="H3745" t="s">
        <v>8249</v>
      </c>
      <c r="I3745">
        <v>1437861540</v>
      </c>
      <c r="J3745">
        <v>1435160452</v>
      </c>
      <c r="K3745" t="b">
        <v>0</v>
      </c>
      <c r="L3745">
        <v>1</v>
      </c>
      <c r="M3745" t="b">
        <v>0</v>
      </c>
      <c r="N3745" t="s">
        <v>8272</v>
      </c>
      <c r="O3745" s="6">
        <f t="shared" si="348"/>
        <v>0</v>
      </c>
      <c r="P3745">
        <f t="shared" si="349"/>
        <v>30</v>
      </c>
      <c r="Q3745" t="str">
        <f t="shared" si="350"/>
        <v>technology</v>
      </c>
      <c r="R3745" t="str">
        <f t="shared" si="351"/>
        <v>web</v>
      </c>
      <c r="S3745" s="9">
        <f t="shared" si="352"/>
        <v>42179.653379629628</v>
      </c>
      <c r="T3745" s="8">
        <f t="shared" si="353"/>
        <v>42210.915972222225</v>
      </c>
    </row>
    <row r="3746" spans="1:20" ht="43.2">
      <c r="A3746">
        <v>2390</v>
      </c>
      <c r="B3746" s="3" t="s">
        <v>2391</v>
      </c>
      <c r="C3746" s="3" t="s">
        <v>6500</v>
      </c>
      <c r="D3746">
        <v>510000</v>
      </c>
      <c r="E3746">
        <v>0</v>
      </c>
      <c r="F3746" t="s">
        <v>8220</v>
      </c>
      <c r="G3746" t="s">
        <v>8226</v>
      </c>
      <c r="H3746" t="s">
        <v>8248</v>
      </c>
      <c r="I3746">
        <v>1420352264</v>
      </c>
      <c r="J3746">
        <v>1416896264</v>
      </c>
      <c r="K3746" t="b">
        <v>0</v>
      </c>
      <c r="L3746">
        <v>0</v>
      </c>
      <c r="M3746" t="b">
        <v>0</v>
      </c>
      <c r="N3746" t="s">
        <v>8272</v>
      </c>
      <c r="O3746" s="6">
        <f t="shared" si="348"/>
        <v>0</v>
      </c>
      <c r="P3746">
        <f t="shared" si="349"/>
        <v>0</v>
      </c>
      <c r="Q3746" t="str">
        <f t="shared" si="350"/>
        <v>technology</v>
      </c>
      <c r="R3746" t="str">
        <f t="shared" si="351"/>
        <v>web</v>
      </c>
      <c r="S3746" s="9">
        <f t="shared" si="352"/>
        <v>41968.262314814812</v>
      </c>
      <c r="T3746" s="8">
        <f t="shared" si="353"/>
        <v>42008.262314814812</v>
      </c>
    </row>
    <row r="3747" spans="1:20" ht="28.8">
      <c r="A3747">
        <v>2391</v>
      </c>
      <c r="B3747" s="3" t="s">
        <v>2392</v>
      </c>
      <c r="C3747" s="3" t="s">
        <v>6501</v>
      </c>
      <c r="D3747">
        <v>20000</v>
      </c>
      <c r="E3747">
        <v>25</v>
      </c>
      <c r="F3747" t="s">
        <v>8220</v>
      </c>
      <c r="G3747" t="s">
        <v>8224</v>
      </c>
      <c r="H3747" t="s">
        <v>8246</v>
      </c>
      <c r="I3747">
        <v>1427825044</v>
      </c>
      <c r="J3747">
        <v>1425236644</v>
      </c>
      <c r="K3747" t="b">
        <v>0</v>
      </c>
      <c r="L3747">
        <v>1</v>
      </c>
      <c r="M3747" t="b">
        <v>0</v>
      </c>
      <c r="N3747" t="s">
        <v>8272</v>
      </c>
      <c r="O3747" s="6">
        <f t="shared" si="348"/>
        <v>0</v>
      </c>
      <c r="P3747">
        <f t="shared" si="349"/>
        <v>25</v>
      </c>
      <c r="Q3747" t="str">
        <f t="shared" si="350"/>
        <v>technology</v>
      </c>
      <c r="R3747" t="str">
        <f t="shared" si="351"/>
        <v>web</v>
      </c>
      <c r="S3747" s="9">
        <f t="shared" si="352"/>
        <v>42064.794490740736</v>
      </c>
      <c r="T3747" s="8">
        <f t="shared" si="353"/>
        <v>42094.752824074079</v>
      </c>
    </row>
    <row r="3748" spans="1:20" ht="43.2">
      <c r="A3748">
        <v>2392</v>
      </c>
      <c r="B3748" s="3" t="s">
        <v>2393</v>
      </c>
      <c r="C3748" s="3" t="s">
        <v>6502</v>
      </c>
      <c r="D3748">
        <v>4200</v>
      </c>
      <c r="E3748">
        <v>0</v>
      </c>
      <c r="F3748" t="s">
        <v>8220</v>
      </c>
      <c r="G3748" t="s">
        <v>8224</v>
      </c>
      <c r="H3748" t="s">
        <v>8246</v>
      </c>
      <c r="I3748">
        <v>1446087223</v>
      </c>
      <c r="J3748">
        <v>1443495223</v>
      </c>
      <c r="K3748" t="b">
        <v>0</v>
      </c>
      <c r="L3748">
        <v>0</v>
      </c>
      <c r="M3748" t="b">
        <v>0</v>
      </c>
      <c r="N3748" t="s">
        <v>8272</v>
      </c>
      <c r="O3748" s="6">
        <f t="shared" si="348"/>
        <v>0</v>
      </c>
      <c r="P3748">
        <f t="shared" si="349"/>
        <v>0</v>
      </c>
      <c r="Q3748" t="str">
        <f t="shared" si="350"/>
        <v>technology</v>
      </c>
      <c r="R3748" t="str">
        <f t="shared" si="351"/>
        <v>web</v>
      </c>
      <c r="S3748" s="9">
        <f t="shared" si="352"/>
        <v>42276.120636574073</v>
      </c>
      <c r="T3748" s="8">
        <f t="shared" si="353"/>
        <v>42306.120636574073</v>
      </c>
    </row>
    <row r="3749" spans="1:20" ht="43.2">
      <c r="A3749">
        <v>2393</v>
      </c>
      <c r="B3749" s="3" t="s">
        <v>2394</v>
      </c>
      <c r="C3749" s="3" t="s">
        <v>6503</v>
      </c>
      <c r="D3749">
        <v>100000</v>
      </c>
      <c r="E3749">
        <v>50</v>
      </c>
      <c r="F3749" t="s">
        <v>8220</v>
      </c>
      <c r="G3749" t="s">
        <v>8224</v>
      </c>
      <c r="H3749" t="s">
        <v>8246</v>
      </c>
      <c r="I3749">
        <v>1439048017</v>
      </c>
      <c r="J3749">
        <v>1436456017</v>
      </c>
      <c r="K3749" t="b">
        <v>0</v>
      </c>
      <c r="L3749">
        <v>1</v>
      </c>
      <c r="M3749" t="b">
        <v>0</v>
      </c>
      <c r="N3749" t="s">
        <v>8272</v>
      </c>
      <c r="O3749" s="6">
        <f t="shared" si="348"/>
        <v>0</v>
      </c>
      <c r="P3749">
        <f t="shared" si="349"/>
        <v>50</v>
      </c>
      <c r="Q3749" t="str">
        <f t="shared" si="350"/>
        <v>technology</v>
      </c>
      <c r="R3749" t="str">
        <f t="shared" si="351"/>
        <v>web</v>
      </c>
      <c r="S3749" s="9">
        <f t="shared" si="352"/>
        <v>42194.648344907408</v>
      </c>
      <c r="T3749" s="8">
        <f t="shared" si="353"/>
        <v>42224.648344907408</v>
      </c>
    </row>
    <row r="3750" spans="1:20" ht="43.2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8">
        <f t="shared" si="353"/>
        <v>42416.249305555553</v>
      </c>
    </row>
    <row r="3751" spans="1:20" ht="43.2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8">
        <f t="shared" si="353"/>
        <v>42489.165972222225</v>
      </c>
    </row>
    <row r="3752" spans="1:20" ht="86.4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8">
        <f t="shared" si="353"/>
        <v>42045.332638888889</v>
      </c>
    </row>
    <row r="3753" spans="1:20" ht="43.2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8">
        <f t="shared" si="353"/>
        <v>42462.993900462963</v>
      </c>
    </row>
    <row r="3754" spans="1:20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8">
        <f t="shared" si="353"/>
        <v>42659.875</v>
      </c>
    </row>
    <row r="3755" spans="1:20" ht="43.2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8">
        <f t="shared" si="353"/>
        <v>42158</v>
      </c>
    </row>
    <row r="3756" spans="1:20" ht="43.2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8">
        <f t="shared" si="353"/>
        <v>41846.207638888889</v>
      </c>
    </row>
    <row r="3757" spans="1:20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1.3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8">
        <f t="shared" si="353"/>
        <v>42475.866979166662</v>
      </c>
    </row>
    <row r="3758" spans="1:20" ht="43.2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8">
        <f t="shared" si="353"/>
        <v>41801.814791666664</v>
      </c>
    </row>
    <row r="3759" spans="1:20" ht="43.2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1.0900000000000001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8">
        <f t="shared" si="353"/>
        <v>41974.850868055553</v>
      </c>
    </row>
    <row r="3760" spans="1:20" ht="28.8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8">
        <f t="shared" si="353"/>
        <v>41778.208333333336</v>
      </c>
    </row>
    <row r="3761" spans="1:20" ht="28.8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1.1000000000000001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8">
        <f t="shared" si="353"/>
        <v>42242.108252314814</v>
      </c>
    </row>
    <row r="3762" spans="1:20" ht="43.2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8">
        <f t="shared" si="353"/>
        <v>41764.525300925925</v>
      </c>
    </row>
    <row r="3763" spans="1:20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8">
        <f t="shared" si="353"/>
        <v>42226.958333333328</v>
      </c>
    </row>
    <row r="3764" spans="1:20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8">
        <f t="shared" si="353"/>
        <v>42218.813530092593</v>
      </c>
    </row>
    <row r="3765" spans="1:20" ht="28.8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8">
        <f t="shared" si="353"/>
        <v>42095.708634259259</v>
      </c>
    </row>
    <row r="3766" spans="1:20" ht="43.2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8">
        <f t="shared" si="353"/>
        <v>42519.025000000001</v>
      </c>
    </row>
    <row r="3767" spans="1:20" ht="43.2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1.1299999999999999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8">
        <f t="shared" si="353"/>
        <v>41850.776412037041</v>
      </c>
    </row>
    <row r="3768" spans="1:20" ht="43.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8">
        <f t="shared" si="353"/>
        <v>41823.167187500003</v>
      </c>
    </row>
    <row r="3769" spans="1:20" ht="43.2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8">
        <f t="shared" si="353"/>
        <v>42064.207638888889</v>
      </c>
    </row>
    <row r="3770" spans="1:20" ht="43.2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ref="O3770:O3833" si="354">ROUND((E3770/D3770),2)</f>
        <v>1.08</v>
      </c>
      <c r="P3770">
        <f t="shared" ref="P3770:P3833" si="355">IF(L3770&gt;0,ROUND(E3770/L3770,2),0)</f>
        <v>74.239999999999995</v>
      </c>
      <c r="Q3770" t="str">
        <f t="shared" ref="Q3770:Q3833" si="356">LEFT(N3770, SEARCH("/",N3770,1)-1)</f>
        <v>theater</v>
      </c>
      <c r="R3770" t="str">
        <f t="shared" ref="R3770:R3833" si="357">RIGHT(N3770,LEN(N3770)-SEARCH("/",N3770,1))</f>
        <v>musical</v>
      </c>
      <c r="S3770" s="9">
        <f t="shared" ref="S3770:S3833" si="358">(J3770/86400)+DATE(1970,1,1)</f>
        <v>41772.727893518517</v>
      </c>
      <c r="T3770" s="8">
        <f t="shared" ref="T3770:T3833" si="359">(I3770/86400)+DATE(1970,1,1)</f>
        <v>41802.727893518517</v>
      </c>
    </row>
    <row r="3771" spans="1:20" ht="43.2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4"/>
        <v>1</v>
      </c>
      <c r="P3771">
        <f t="shared" si="355"/>
        <v>73.33</v>
      </c>
      <c r="Q3771" t="str">
        <f t="shared" si="356"/>
        <v>theater</v>
      </c>
      <c r="R3771" t="str">
        <f t="shared" si="357"/>
        <v>musical</v>
      </c>
      <c r="S3771" s="9">
        <f t="shared" si="358"/>
        <v>42445.598136574074</v>
      </c>
      <c r="T3771" s="8">
        <f t="shared" si="359"/>
        <v>42475.598136574074</v>
      </c>
    </row>
    <row r="3772" spans="1:20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4"/>
        <v>1</v>
      </c>
      <c r="P3772">
        <f t="shared" si="355"/>
        <v>100</v>
      </c>
      <c r="Q3772" t="str">
        <f t="shared" si="356"/>
        <v>theater</v>
      </c>
      <c r="R3772" t="str">
        <f t="shared" si="357"/>
        <v>musical</v>
      </c>
      <c r="S3772" s="9">
        <f t="shared" si="358"/>
        <v>42138.930671296301</v>
      </c>
      <c r="T3772" s="8">
        <f t="shared" si="359"/>
        <v>42168.930671296301</v>
      </c>
    </row>
    <row r="3773" spans="1:20" ht="28.8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4"/>
        <v>1.46</v>
      </c>
      <c r="P3773">
        <f t="shared" si="355"/>
        <v>38.42</v>
      </c>
      <c r="Q3773" t="str">
        <f t="shared" si="356"/>
        <v>theater</v>
      </c>
      <c r="R3773" t="str">
        <f t="shared" si="357"/>
        <v>musical</v>
      </c>
      <c r="S3773" s="9">
        <f t="shared" si="358"/>
        <v>42493.857083333336</v>
      </c>
      <c r="T3773" s="8">
        <f t="shared" si="359"/>
        <v>42508</v>
      </c>
    </row>
    <row r="3774" spans="1:20" ht="43.2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4"/>
        <v>1.1000000000000001</v>
      </c>
      <c r="P3774">
        <f t="shared" si="355"/>
        <v>166.97</v>
      </c>
      <c r="Q3774" t="str">
        <f t="shared" si="356"/>
        <v>theater</v>
      </c>
      <c r="R3774" t="str">
        <f t="shared" si="357"/>
        <v>musical</v>
      </c>
      <c r="S3774" s="9">
        <f t="shared" si="358"/>
        <v>42682.616967592592</v>
      </c>
      <c r="T3774" s="8">
        <f t="shared" si="359"/>
        <v>42703.25</v>
      </c>
    </row>
    <row r="3775" spans="1:20" ht="28.8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4"/>
        <v>1.08</v>
      </c>
      <c r="P3775">
        <f t="shared" si="355"/>
        <v>94.91</v>
      </c>
      <c r="Q3775" t="str">
        <f t="shared" si="356"/>
        <v>theater</v>
      </c>
      <c r="R3775" t="str">
        <f t="shared" si="357"/>
        <v>musical</v>
      </c>
      <c r="S3775" s="9">
        <f t="shared" si="358"/>
        <v>42656.005173611113</v>
      </c>
      <c r="T3775" s="8">
        <f t="shared" si="359"/>
        <v>42689.088888888888</v>
      </c>
    </row>
    <row r="3776" spans="1:20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4"/>
        <v>1</v>
      </c>
      <c r="P3776">
        <f t="shared" si="355"/>
        <v>100</v>
      </c>
      <c r="Q3776" t="str">
        <f t="shared" si="356"/>
        <v>theater</v>
      </c>
      <c r="R3776" t="str">
        <f t="shared" si="357"/>
        <v>musical</v>
      </c>
      <c r="S3776" s="9">
        <f t="shared" si="358"/>
        <v>42087.792303240742</v>
      </c>
      <c r="T3776" s="8">
        <f t="shared" si="359"/>
        <v>42103.792303240742</v>
      </c>
    </row>
    <row r="3777" spans="1:20" ht="43.2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4"/>
        <v>1</v>
      </c>
      <c r="P3777">
        <f t="shared" si="355"/>
        <v>143.21</v>
      </c>
      <c r="Q3777" t="str">
        <f t="shared" si="356"/>
        <v>theater</v>
      </c>
      <c r="R3777" t="str">
        <f t="shared" si="357"/>
        <v>musical</v>
      </c>
      <c r="S3777" s="9">
        <f t="shared" si="358"/>
        <v>42075.942627314813</v>
      </c>
      <c r="T3777" s="8">
        <f t="shared" si="359"/>
        <v>42103.166666666672</v>
      </c>
    </row>
    <row r="3778" spans="1:20" ht="57.6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4"/>
        <v>1.07</v>
      </c>
      <c r="P3778">
        <f t="shared" si="355"/>
        <v>90.82</v>
      </c>
      <c r="Q3778" t="str">
        <f t="shared" si="356"/>
        <v>theater</v>
      </c>
      <c r="R3778" t="str">
        <f t="shared" si="357"/>
        <v>musical</v>
      </c>
      <c r="S3778" s="9">
        <f t="shared" si="358"/>
        <v>41814.367800925924</v>
      </c>
      <c r="T3778" s="8">
        <f t="shared" si="359"/>
        <v>41852.041666666664</v>
      </c>
    </row>
    <row r="3779" spans="1:20" ht="43.2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</v>
      </c>
      <c r="P3779">
        <f t="shared" si="355"/>
        <v>48.54</v>
      </c>
      <c r="Q3779" t="str">
        <f t="shared" si="356"/>
        <v>theater</v>
      </c>
      <c r="R3779" t="str">
        <f t="shared" si="357"/>
        <v>musical</v>
      </c>
      <c r="S3779" s="9">
        <f t="shared" si="358"/>
        <v>41887.111354166671</v>
      </c>
      <c r="T3779" s="8">
        <f t="shared" si="359"/>
        <v>41909.166666666664</v>
      </c>
    </row>
    <row r="3780" spans="1:20" ht="28.8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8">
        <f t="shared" si="359"/>
        <v>42049.819212962961</v>
      </c>
    </row>
    <row r="3781" spans="1:20" ht="28.8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8">
        <f t="shared" si="359"/>
        <v>42455.693749999999</v>
      </c>
    </row>
    <row r="3782" spans="1:20" ht="43.2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8">
        <f t="shared" si="359"/>
        <v>42198.837500000001</v>
      </c>
    </row>
    <row r="3783" spans="1:20" ht="57.6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1.1000000000000001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8">
        <f t="shared" si="359"/>
        <v>41890.882928240739</v>
      </c>
    </row>
    <row r="3784" spans="1:20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8">
        <f t="shared" si="359"/>
        <v>42575.958333333328</v>
      </c>
    </row>
    <row r="3785" spans="1:20" ht="43.2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8">
        <f t="shared" si="359"/>
        <v>42444.666666666672</v>
      </c>
    </row>
    <row r="3786" spans="1:20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8">
        <f t="shared" si="359"/>
        <v>42561.980694444443</v>
      </c>
    </row>
    <row r="3787" spans="1:20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8">
        <f t="shared" si="359"/>
        <v>42584.418749999997</v>
      </c>
    </row>
    <row r="3788" spans="1:20" ht="43.2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1.1100000000000001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8">
        <f t="shared" si="359"/>
        <v>42517.037905092591</v>
      </c>
    </row>
    <row r="3789" spans="1:20" ht="43.2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8">
        <f t="shared" si="359"/>
        <v>42196.165972222225</v>
      </c>
    </row>
    <row r="3790" spans="1:20" ht="43.2">
      <c r="A3790">
        <v>2394</v>
      </c>
      <c r="B3790" s="3" t="s">
        <v>2395</v>
      </c>
      <c r="C3790" s="3" t="s">
        <v>6504</v>
      </c>
      <c r="D3790">
        <v>5000</v>
      </c>
      <c r="E3790">
        <v>3</v>
      </c>
      <c r="F3790" t="s">
        <v>8220</v>
      </c>
      <c r="G3790" t="s">
        <v>8241</v>
      </c>
      <c r="H3790" t="s">
        <v>8249</v>
      </c>
      <c r="I3790">
        <v>1424940093</v>
      </c>
      <c r="J3790">
        <v>1422348093</v>
      </c>
      <c r="K3790" t="b">
        <v>0</v>
      </c>
      <c r="L3790">
        <v>2</v>
      </c>
      <c r="M3790" t="b">
        <v>0</v>
      </c>
      <c r="N3790" t="s">
        <v>8272</v>
      </c>
      <c r="O3790" s="6">
        <f t="shared" si="354"/>
        <v>0</v>
      </c>
      <c r="P3790">
        <f t="shared" si="355"/>
        <v>1.5</v>
      </c>
      <c r="Q3790" t="str">
        <f t="shared" si="356"/>
        <v>technology</v>
      </c>
      <c r="R3790" t="str">
        <f t="shared" si="357"/>
        <v>web</v>
      </c>
      <c r="S3790" s="9">
        <f t="shared" si="358"/>
        <v>42031.362187499995</v>
      </c>
      <c r="T3790" s="8">
        <f t="shared" si="359"/>
        <v>42061.362187499995</v>
      </c>
    </row>
    <row r="3791" spans="1:20" ht="43.2">
      <c r="A3791">
        <v>2395</v>
      </c>
      <c r="B3791" s="3" t="s">
        <v>2396</v>
      </c>
      <c r="C3791" s="3" t="s">
        <v>6505</v>
      </c>
      <c r="D3791">
        <v>33000</v>
      </c>
      <c r="E3791">
        <v>0</v>
      </c>
      <c r="F3791" t="s">
        <v>8220</v>
      </c>
      <c r="G3791" t="s">
        <v>8224</v>
      </c>
      <c r="H3791" t="s">
        <v>8246</v>
      </c>
      <c r="I3791">
        <v>1484038620</v>
      </c>
      <c r="J3791">
        <v>1481597687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354"/>
        <v>0</v>
      </c>
      <c r="P3791">
        <f t="shared" si="355"/>
        <v>0</v>
      </c>
      <c r="Q3791" t="str">
        <f t="shared" si="356"/>
        <v>technology</v>
      </c>
      <c r="R3791" t="str">
        <f t="shared" si="357"/>
        <v>web</v>
      </c>
      <c r="S3791" s="9">
        <f t="shared" si="358"/>
        <v>42717.121377314819</v>
      </c>
      <c r="T3791" s="8">
        <f t="shared" si="359"/>
        <v>42745.372916666667</v>
      </c>
    </row>
    <row r="3792" spans="1:20" ht="43.2">
      <c r="A3792">
        <v>2396</v>
      </c>
      <c r="B3792" s="3" t="s">
        <v>2397</v>
      </c>
      <c r="C3792" s="3" t="s">
        <v>6506</v>
      </c>
      <c r="D3792">
        <v>5000</v>
      </c>
      <c r="E3792">
        <v>10</v>
      </c>
      <c r="F3792" t="s">
        <v>8220</v>
      </c>
      <c r="G3792" t="s">
        <v>8240</v>
      </c>
      <c r="H3792" t="s">
        <v>8257</v>
      </c>
      <c r="I3792">
        <v>1444940558</v>
      </c>
      <c r="J3792">
        <v>1442348558</v>
      </c>
      <c r="K3792" t="b">
        <v>0</v>
      </c>
      <c r="L3792">
        <v>1</v>
      </c>
      <c r="M3792" t="b">
        <v>0</v>
      </c>
      <c r="N3792" t="s">
        <v>8272</v>
      </c>
      <c r="O3792" s="6">
        <f t="shared" si="354"/>
        <v>0</v>
      </c>
      <c r="P3792">
        <f t="shared" si="355"/>
        <v>10</v>
      </c>
      <c r="Q3792" t="str">
        <f t="shared" si="356"/>
        <v>technology</v>
      </c>
      <c r="R3792" t="str">
        <f t="shared" si="357"/>
        <v>web</v>
      </c>
      <c r="S3792" s="9">
        <f t="shared" si="358"/>
        <v>42262.849050925928</v>
      </c>
      <c r="T3792" s="8">
        <f t="shared" si="359"/>
        <v>42292.849050925928</v>
      </c>
    </row>
    <row r="3793" spans="1:20" ht="43.2">
      <c r="A3793">
        <v>2397</v>
      </c>
      <c r="B3793" s="3" t="s">
        <v>2398</v>
      </c>
      <c r="C3793" s="3" t="s">
        <v>6507</v>
      </c>
      <c r="D3793">
        <v>124000</v>
      </c>
      <c r="E3793">
        <v>0</v>
      </c>
      <c r="F3793" t="s">
        <v>8220</v>
      </c>
      <c r="G3793" t="s">
        <v>8224</v>
      </c>
      <c r="H3793" t="s">
        <v>8246</v>
      </c>
      <c r="I3793">
        <v>1420233256</v>
      </c>
      <c r="J3793">
        <v>1417641256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354"/>
        <v>0</v>
      </c>
      <c r="P3793">
        <f t="shared" si="355"/>
        <v>0</v>
      </c>
      <c r="Q3793" t="str">
        <f t="shared" si="356"/>
        <v>technology</v>
      </c>
      <c r="R3793" t="str">
        <f t="shared" si="357"/>
        <v>web</v>
      </c>
      <c r="S3793" s="9">
        <f t="shared" si="358"/>
        <v>41976.88490740741</v>
      </c>
      <c r="T3793" s="8">
        <f t="shared" si="359"/>
        <v>42006.88490740741</v>
      </c>
    </row>
    <row r="3794" spans="1:20" ht="43.2">
      <c r="A3794">
        <v>2398</v>
      </c>
      <c r="B3794" s="3" t="s">
        <v>2399</v>
      </c>
      <c r="C3794" s="3" t="s">
        <v>6508</v>
      </c>
      <c r="D3794">
        <v>4000</v>
      </c>
      <c r="E3794">
        <v>0</v>
      </c>
      <c r="F3794" t="s">
        <v>8220</v>
      </c>
      <c r="G3794" t="s">
        <v>8224</v>
      </c>
      <c r="H3794" t="s">
        <v>8246</v>
      </c>
      <c r="I3794">
        <v>1435874384</v>
      </c>
      <c r="J3794">
        <v>1433282384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354"/>
        <v>0</v>
      </c>
      <c r="P3794">
        <f t="shared" si="355"/>
        <v>0</v>
      </c>
      <c r="Q3794" t="str">
        <f t="shared" si="356"/>
        <v>technology</v>
      </c>
      <c r="R3794" t="str">
        <f t="shared" si="357"/>
        <v>web</v>
      </c>
      <c r="S3794" s="9">
        <f t="shared" si="358"/>
        <v>42157.916481481487</v>
      </c>
      <c r="T3794" s="8">
        <f t="shared" si="359"/>
        <v>42187.916481481487</v>
      </c>
    </row>
    <row r="3795" spans="1:20" ht="43.2">
      <c r="A3795">
        <v>2399</v>
      </c>
      <c r="B3795" s="3" t="s">
        <v>2400</v>
      </c>
      <c r="C3795" s="3" t="s">
        <v>6509</v>
      </c>
      <c r="D3795">
        <v>13000</v>
      </c>
      <c r="E3795">
        <v>0</v>
      </c>
      <c r="F3795" t="s">
        <v>8220</v>
      </c>
      <c r="G3795" t="s">
        <v>8235</v>
      </c>
      <c r="H3795" t="s">
        <v>8255</v>
      </c>
      <c r="I3795">
        <v>1418934506</v>
      </c>
      <c r="J3795">
        <v>1415910506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354"/>
        <v>0</v>
      </c>
      <c r="P3795">
        <f t="shared" si="355"/>
        <v>0</v>
      </c>
      <c r="Q3795" t="str">
        <f t="shared" si="356"/>
        <v>technology</v>
      </c>
      <c r="R3795" t="str">
        <f t="shared" si="357"/>
        <v>web</v>
      </c>
      <c r="S3795" s="9">
        <f t="shared" si="358"/>
        <v>41956.853078703702</v>
      </c>
      <c r="T3795" s="8">
        <f t="shared" si="359"/>
        <v>41991.853078703702</v>
      </c>
    </row>
    <row r="3796" spans="1:20" ht="43.2">
      <c r="A3796">
        <v>2400</v>
      </c>
      <c r="B3796" s="3" t="s">
        <v>2401</v>
      </c>
      <c r="C3796" s="3" t="s">
        <v>6510</v>
      </c>
      <c r="D3796">
        <v>50000</v>
      </c>
      <c r="E3796">
        <v>0</v>
      </c>
      <c r="F3796" t="s">
        <v>8220</v>
      </c>
      <c r="G3796" t="s">
        <v>8226</v>
      </c>
      <c r="H3796" t="s">
        <v>8248</v>
      </c>
      <c r="I3796">
        <v>1460615164</v>
      </c>
      <c r="J3796">
        <v>1458023164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354"/>
        <v>0</v>
      </c>
      <c r="P3796">
        <f t="shared" si="355"/>
        <v>0</v>
      </c>
      <c r="Q3796" t="str">
        <f t="shared" si="356"/>
        <v>technology</v>
      </c>
      <c r="R3796" t="str">
        <f t="shared" si="357"/>
        <v>web</v>
      </c>
      <c r="S3796" s="9">
        <f t="shared" si="358"/>
        <v>42444.268101851849</v>
      </c>
      <c r="T3796" s="8">
        <f t="shared" si="359"/>
        <v>42474.268101851849</v>
      </c>
    </row>
    <row r="3797" spans="1:20">
      <c r="A3797">
        <v>2402</v>
      </c>
      <c r="B3797" s="3" t="s">
        <v>2403</v>
      </c>
      <c r="C3797" s="3" t="s">
        <v>6512</v>
      </c>
      <c r="D3797">
        <v>12000</v>
      </c>
      <c r="E3797">
        <v>52</v>
      </c>
      <c r="F3797" t="s">
        <v>8221</v>
      </c>
      <c r="G3797" t="s">
        <v>8224</v>
      </c>
      <c r="H3797" t="s">
        <v>8246</v>
      </c>
      <c r="I3797">
        <v>1431533931</v>
      </c>
      <c r="J3797">
        <v>1428941931</v>
      </c>
      <c r="K3797" t="b">
        <v>0</v>
      </c>
      <c r="L3797">
        <v>1</v>
      </c>
      <c r="M3797" t="b">
        <v>0</v>
      </c>
      <c r="N3797" t="s">
        <v>8284</v>
      </c>
      <c r="O3797" s="6">
        <f t="shared" si="354"/>
        <v>0</v>
      </c>
      <c r="P3797">
        <f t="shared" si="355"/>
        <v>52</v>
      </c>
      <c r="Q3797" t="str">
        <f t="shared" si="356"/>
        <v>food</v>
      </c>
      <c r="R3797" t="str">
        <f t="shared" si="357"/>
        <v>food trucks</v>
      </c>
      <c r="S3797" s="9">
        <f t="shared" si="358"/>
        <v>42107.679756944446</v>
      </c>
      <c r="T3797" s="8">
        <f t="shared" si="359"/>
        <v>42137.679756944446</v>
      </c>
    </row>
    <row r="3798" spans="1:20" ht="43.2">
      <c r="A3798">
        <v>2404</v>
      </c>
      <c r="B3798" s="3" t="s">
        <v>2405</v>
      </c>
      <c r="C3798" s="3" t="s">
        <v>6514</v>
      </c>
      <c r="D3798">
        <v>15000</v>
      </c>
      <c r="E3798">
        <v>0</v>
      </c>
      <c r="F3798" t="s">
        <v>8221</v>
      </c>
      <c r="G3798" t="s">
        <v>8224</v>
      </c>
      <c r="H3798" t="s">
        <v>8246</v>
      </c>
      <c r="I3798">
        <v>1451782607</v>
      </c>
      <c r="J3798">
        <v>1449190607</v>
      </c>
      <c r="K3798" t="b">
        <v>0</v>
      </c>
      <c r="L3798">
        <v>0</v>
      </c>
      <c r="M3798" t="b">
        <v>0</v>
      </c>
      <c r="N3798" t="s">
        <v>8284</v>
      </c>
      <c r="O3798" s="6">
        <f t="shared" si="354"/>
        <v>0</v>
      </c>
      <c r="P3798">
        <f t="shared" si="355"/>
        <v>0</v>
      </c>
      <c r="Q3798" t="str">
        <f t="shared" si="356"/>
        <v>food</v>
      </c>
      <c r="R3798" t="str">
        <f t="shared" si="357"/>
        <v>food trucks</v>
      </c>
      <c r="S3798" s="9">
        <f t="shared" si="358"/>
        <v>42342.03943287037</v>
      </c>
      <c r="T3798" s="8">
        <f t="shared" si="359"/>
        <v>42372.03943287037</v>
      </c>
    </row>
    <row r="3799" spans="1:20" ht="43.2">
      <c r="A3799">
        <v>2408</v>
      </c>
      <c r="B3799" s="3" t="s">
        <v>2409</v>
      </c>
      <c r="C3799" s="3" t="s">
        <v>6518</v>
      </c>
      <c r="D3799">
        <v>15000</v>
      </c>
      <c r="E3799">
        <v>30</v>
      </c>
      <c r="F3799" t="s">
        <v>8221</v>
      </c>
      <c r="G3799" t="s">
        <v>8224</v>
      </c>
      <c r="H3799" t="s">
        <v>8246</v>
      </c>
      <c r="I3799">
        <v>1415247757</v>
      </c>
      <c r="J3799">
        <v>1412652157</v>
      </c>
      <c r="K3799" t="b">
        <v>0</v>
      </c>
      <c r="L3799">
        <v>2</v>
      </c>
      <c r="M3799" t="b">
        <v>0</v>
      </c>
      <c r="N3799" t="s">
        <v>8284</v>
      </c>
      <c r="O3799" s="6">
        <f t="shared" si="354"/>
        <v>0</v>
      </c>
      <c r="P3799">
        <f t="shared" si="355"/>
        <v>15</v>
      </c>
      <c r="Q3799" t="str">
        <f t="shared" si="356"/>
        <v>food</v>
      </c>
      <c r="R3799" t="str">
        <f t="shared" si="357"/>
        <v>food trucks</v>
      </c>
      <c r="S3799" s="9">
        <f t="shared" si="358"/>
        <v>41919.140706018516</v>
      </c>
      <c r="T3799" s="8">
        <f t="shared" si="359"/>
        <v>41949.182372685187</v>
      </c>
    </row>
    <row r="3800" spans="1:20" ht="57.6">
      <c r="A3800">
        <v>2410</v>
      </c>
      <c r="B3800" s="3" t="s">
        <v>2411</v>
      </c>
      <c r="C3800" s="3" t="s">
        <v>6520</v>
      </c>
      <c r="D3800">
        <v>15000</v>
      </c>
      <c r="E3800">
        <v>0</v>
      </c>
      <c r="F3800" t="s">
        <v>8221</v>
      </c>
      <c r="G3800" t="s">
        <v>8226</v>
      </c>
      <c r="H3800" t="s">
        <v>8248</v>
      </c>
      <c r="I3800">
        <v>1441619275</v>
      </c>
      <c r="J3800">
        <v>1439027275</v>
      </c>
      <c r="K3800" t="b">
        <v>0</v>
      </c>
      <c r="L3800">
        <v>0</v>
      </c>
      <c r="M3800" t="b">
        <v>0</v>
      </c>
      <c r="N3800" t="s">
        <v>8284</v>
      </c>
      <c r="O3800" s="6">
        <f t="shared" si="354"/>
        <v>0</v>
      </c>
      <c r="P3800">
        <f t="shared" si="355"/>
        <v>0</v>
      </c>
      <c r="Q3800" t="str">
        <f t="shared" si="356"/>
        <v>food</v>
      </c>
      <c r="R3800" t="str">
        <f t="shared" si="357"/>
        <v>food trucks</v>
      </c>
      <c r="S3800" s="9">
        <f t="shared" si="358"/>
        <v>42224.408275462964</v>
      </c>
      <c r="T3800" s="8">
        <f t="shared" si="359"/>
        <v>42254.408275462964</v>
      </c>
    </row>
    <row r="3801" spans="1:20" ht="57.6">
      <c r="A3801">
        <v>2412</v>
      </c>
      <c r="B3801" s="3" t="s">
        <v>2413</v>
      </c>
      <c r="C3801" s="3" t="s">
        <v>6522</v>
      </c>
      <c r="D3801">
        <v>8000</v>
      </c>
      <c r="E3801">
        <v>0</v>
      </c>
      <c r="F3801" t="s">
        <v>8221</v>
      </c>
      <c r="G3801" t="s">
        <v>8230</v>
      </c>
      <c r="H3801" t="s">
        <v>8249</v>
      </c>
      <c r="I3801">
        <v>1480185673</v>
      </c>
      <c r="J3801">
        <v>1476294073</v>
      </c>
      <c r="K3801" t="b">
        <v>0</v>
      </c>
      <c r="L3801">
        <v>0</v>
      </c>
      <c r="M3801" t="b">
        <v>0</v>
      </c>
      <c r="N3801" t="s">
        <v>8284</v>
      </c>
      <c r="O3801" s="6">
        <f t="shared" si="354"/>
        <v>0</v>
      </c>
      <c r="P3801">
        <f t="shared" si="355"/>
        <v>0</v>
      </c>
      <c r="Q3801" t="str">
        <f t="shared" si="356"/>
        <v>food</v>
      </c>
      <c r="R3801" t="str">
        <f t="shared" si="357"/>
        <v>food trucks</v>
      </c>
      <c r="S3801" s="9">
        <f t="shared" si="358"/>
        <v>42655.736956018518</v>
      </c>
      <c r="T3801" s="8">
        <f t="shared" si="359"/>
        <v>42700.778622685189</v>
      </c>
    </row>
    <row r="3802" spans="1:20" ht="43.2">
      <c r="A3802">
        <v>2416</v>
      </c>
      <c r="B3802" s="3" t="s">
        <v>2417</v>
      </c>
      <c r="C3802" s="3" t="s">
        <v>6526</v>
      </c>
      <c r="D3802">
        <v>20000</v>
      </c>
      <c r="E3802">
        <v>5</v>
      </c>
      <c r="F3802" t="s">
        <v>8221</v>
      </c>
      <c r="G3802" t="s">
        <v>8224</v>
      </c>
      <c r="H3802" t="s">
        <v>8246</v>
      </c>
      <c r="I3802">
        <v>1426345200</v>
      </c>
      <c r="J3802">
        <v>1421343743</v>
      </c>
      <c r="K3802" t="b">
        <v>0</v>
      </c>
      <c r="L3802">
        <v>1</v>
      </c>
      <c r="M3802" t="b">
        <v>0</v>
      </c>
      <c r="N3802" t="s">
        <v>8284</v>
      </c>
      <c r="O3802" s="6">
        <f t="shared" si="354"/>
        <v>0</v>
      </c>
      <c r="P3802">
        <f t="shared" si="355"/>
        <v>5</v>
      </c>
      <c r="Q3802" t="str">
        <f t="shared" si="356"/>
        <v>food</v>
      </c>
      <c r="R3802" t="str">
        <f t="shared" si="357"/>
        <v>food trucks</v>
      </c>
      <c r="S3802" s="9">
        <f t="shared" si="358"/>
        <v>42019.737766203703</v>
      </c>
      <c r="T3802" s="8">
        <f t="shared" si="359"/>
        <v>42077.625</v>
      </c>
    </row>
    <row r="3803" spans="1:20" ht="43.2">
      <c r="A3803">
        <v>2417</v>
      </c>
      <c r="B3803" s="3" t="s">
        <v>2418</v>
      </c>
      <c r="C3803" s="3" t="s">
        <v>6527</v>
      </c>
      <c r="D3803">
        <v>1000</v>
      </c>
      <c r="E3803">
        <v>0</v>
      </c>
      <c r="F3803" t="s">
        <v>8221</v>
      </c>
      <c r="G3803" t="s">
        <v>8224</v>
      </c>
      <c r="H3803" t="s">
        <v>8246</v>
      </c>
      <c r="I3803">
        <v>1407705187</v>
      </c>
      <c r="J3803">
        <v>1405113187</v>
      </c>
      <c r="K3803" t="b">
        <v>0</v>
      </c>
      <c r="L3803">
        <v>0</v>
      </c>
      <c r="M3803" t="b">
        <v>0</v>
      </c>
      <c r="N3803" t="s">
        <v>8284</v>
      </c>
      <c r="O3803" s="6">
        <f t="shared" si="354"/>
        <v>0</v>
      </c>
      <c r="P3803">
        <f t="shared" si="355"/>
        <v>0</v>
      </c>
      <c r="Q3803" t="str">
        <f t="shared" si="356"/>
        <v>food</v>
      </c>
      <c r="R3803" t="str">
        <f t="shared" si="357"/>
        <v>food trucks</v>
      </c>
      <c r="S3803" s="9">
        <f t="shared" si="358"/>
        <v>41831.884108796294</v>
      </c>
      <c r="T3803" s="8">
        <f t="shared" si="359"/>
        <v>41861.884108796294</v>
      </c>
    </row>
    <row r="3804" spans="1:20">
      <c r="A3804">
        <v>2418</v>
      </c>
      <c r="B3804" s="3" t="s">
        <v>2419</v>
      </c>
      <c r="C3804" s="3" t="s">
        <v>6528</v>
      </c>
      <c r="D3804">
        <v>25000</v>
      </c>
      <c r="E3804">
        <v>5</v>
      </c>
      <c r="F3804" t="s">
        <v>8221</v>
      </c>
      <c r="G3804" t="s">
        <v>8224</v>
      </c>
      <c r="H3804" t="s">
        <v>8246</v>
      </c>
      <c r="I3804">
        <v>1427225644</v>
      </c>
      <c r="J3804">
        <v>1422045244</v>
      </c>
      <c r="K3804" t="b">
        <v>0</v>
      </c>
      <c r="L3804">
        <v>5</v>
      </c>
      <c r="M3804" t="b">
        <v>0</v>
      </c>
      <c r="N3804" t="s">
        <v>8284</v>
      </c>
      <c r="O3804" s="6">
        <f t="shared" si="354"/>
        <v>0</v>
      </c>
      <c r="P3804">
        <f t="shared" si="355"/>
        <v>1</v>
      </c>
      <c r="Q3804" t="str">
        <f t="shared" si="356"/>
        <v>food</v>
      </c>
      <c r="R3804" t="str">
        <f t="shared" si="357"/>
        <v>food trucks</v>
      </c>
      <c r="S3804" s="9">
        <f t="shared" si="358"/>
        <v>42027.856990740736</v>
      </c>
      <c r="T3804" s="8">
        <f t="shared" si="359"/>
        <v>42087.815324074079</v>
      </c>
    </row>
    <row r="3805" spans="1:20" ht="43.2">
      <c r="A3805">
        <v>2419</v>
      </c>
      <c r="B3805" s="3" t="s">
        <v>2420</v>
      </c>
      <c r="C3805" s="3" t="s">
        <v>6529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1424281389</v>
      </c>
      <c r="J3805">
        <v>1419097389</v>
      </c>
      <c r="K3805" t="b">
        <v>0</v>
      </c>
      <c r="L3805">
        <v>0</v>
      </c>
      <c r="M3805" t="b">
        <v>0</v>
      </c>
      <c r="N3805" t="s">
        <v>8284</v>
      </c>
      <c r="O3805" s="6">
        <f t="shared" si="354"/>
        <v>0</v>
      </c>
      <c r="P3805">
        <f t="shared" si="355"/>
        <v>0</v>
      </c>
      <c r="Q3805" t="str">
        <f t="shared" si="356"/>
        <v>food</v>
      </c>
      <c r="R3805" t="str">
        <f t="shared" si="357"/>
        <v>food trucks</v>
      </c>
      <c r="S3805" s="9">
        <f t="shared" si="358"/>
        <v>41993.738298611112</v>
      </c>
      <c r="T3805" s="8">
        <f t="shared" si="359"/>
        <v>42053.738298611112</v>
      </c>
    </row>
    <row r="3806" spans="1:20" ht="28.8">
      <c r="A3806">
        <v>2421</v>
      </c>
      <c r="B3806" s="3" t="s">
        <v>2422</v>
      </c>
      <c r="C3806" s="3" t="s">
        <v>6531</v>
      </c>
      <c r="D3806">
        <v>6000</v>
      </c>
      <c r="E3806">
        <v>1</v>
      </c>
      <c r="F3806" t="s">
        <v>8221</v>
      </c>
      <c r="G3806" t="s">
        <v>8224</v>
      </c>
      <c r="H3806" t="s">
        <v>8246</v>
      </c>
      <c r="I3806">
        <v>1424536196</v>
      </c>
      <c r="J3806">
        <v>1421944196</v>
      </c>
      <c r="K3806" t="b">
        <v>0</v>
      </c>
      <c r="L3806">
        <v>1</v>
      </c>
      <c r="M3806" t="b">
        <v>0</v>
      </c>
      <c r="N3806" t="s">
        <v>8284</v>
      </c>
      <c r="O3806" s="6">
        <f t="shared" si="354"/>
        <v>0</v>
      </c>
      <c r="P3806">
        <f t="shared" si="355"/>
        <v>1</v>
      </c>
      <c r="Q3806" t="str">
        <f t="shared" si="356"/>
        <v>food</v>
      </c>
      <c r="R3806" t="str">
        <f t="shared" si="357"/>
        <v>food trucks</v>
      </c>
      <c r="S3806" s="9">
        <f t="shared" si="358"/>
        <v>42026.687453703707</v>
      </c>
      <c r="T3806" s="8">
        <f t="shared" si="359"/>
        <v>42056.687453703707</v>
      </c>
    </row>
    <row r="3807" spans="1:20" ht="28.8">
      <c r="A3807">
        <v>2422</v>
      </c>
      <c r="B3807" s="3" t="s">
        <v>2423</v>
      </c>
      <c r="C3807" s="3" t="s">
        <v>6532</v>
      </c>
      <c r="D3807">
        <v>500</v>
      </c>
      <c r="E3807">
        <v>1</v>
      </c>
      <c r="F3807" t="s">
        <v>8221</v>
      </c>
      <c r="G3807" t="s">
        <v>8224</v>
      </c>
      <c r="H3807" t="s">
        <v>8246</v>
      </c>
      <c r="I3807">
        <v>1426091036</v>
      </c>
      <c r="J3807">
        <v>1423502636</v>
      </c>
      <c r="K3807" t="b">
        <v>0</v>
      </c>
      <c r="L3807">
        <v>1</v>
      </c>
      <c r="M3807" t="b">
        <v>0</v>
      </c>
      <c r="N3807" t="s">
        <v>8284</v>
      </c>
      <c r="O3807" s="6">
        <f t="shared" si="354"/>
        <v>0</v>
      </c>
      <c r="P3807">
        <f t="shared" si="355"/>
        <v>1</v>
      </c>
      <c r="Q3807" t="str">
        <f t="shared" si="356"/>
        <v>food</v>
      </c>
      <c r="R3807" t="str">
        <f t="shared" si="357"/>
        <v>food trucks</v>
      </c>
      <c r="S3807" s="9">
        <f t="shared" si="358"/>
        <v>42044.724953703699</v>
      </c>
      <c r="T3807" s="8">
        <f t="shared" si="359"/>
        <v>42074.683287037042</v>
      </c>
    </row>
    <row r="3808" spans="1:20" ht="43.2">
      <c r="A3808">
        <v>2423</v>
      </c>
      <c r="B3808" s="3" t="s">
        <v>2424</v>
      </c>
      <c r="C3808" s="3" t="s">
        <v>6533</v>
      </c>
      <c r="D3808">
        <v>60000</v>
      </c>
      <c r="E3808">
        <v>8</v>
      </c>
      <c r="F3808" t="s">
        <v>8221</v>
      </c>
      <c r="G3808" t="s">
        <v>8224</v>
      </c>
      <c r="H3808" t="s">
        <v>8246</v>
      </c>
      <c r="I3808">
        <v>1420044890</v>
      </c>
      <c r="J3808">
        <v>1417452890</v>
      </c>
      <c r="K3808" t="b">
        <v>0</v>
      </c>
      <c r="L3808">
        <v>1</v>
      </c>
      <c r="M3808" t="b">
        <v>0</v>
      </c>
      <c r="N3808" t="s">
        <v>8284</v>
      </c>
      <c r="O3808" s="6">
        <f t="shared" si="354"/>
        <v>0</v>
      </c>
      <c r="P3808">
        <f t="shared" si="355"/>
        <v>8</v>
      </c>
      <c r="Q3808" t="str">
        <f t="shared" si="356"/>
        <v>food</v>
      </c>
      <c r="R3808" t="str">
        <f t="shared" si="357"/>
        <v>food trucks</v>
      </c>
      <c r="S3808" s="9">
        <f t="shared" si="358"/>
        <v>41974.704745370371</v>
      </c>
      <c r="T3808" s="8">
        <f t="shared" si="359"/>
        <v>42004.704745370371</v>
      </c>
    </row>
    <row r="3809" spans="1:20" ht="57.6">
      <c r="A3809">
        <v>2425</v>
      </c>
      <c r="B3809" s="3" t="s">
        <v>2426</v>
      </c>
      <c r="C3809" s="3" t="s">
        <v>6535</v>
      </c>
      <c r="D3809">
        <v>3500</v>
      </c>
      <c r="E3809">
        <v>1</v>
      </c>
      <c r="F3809" t="s">
        <v>8221</v>
      </c>
      <c r="G3809" t="s">
        <v>8224</v>
      </c>
      <c r="H3809" t="s">
        <v>8246</v>
      </c>
      <c r="I3809">
        <v>1464386640</v>
      </c>
      <c r="J3809">
        <v>1463090149</v>
      </c>
      <c r="K3809" t="b">
        <v>0</v>
      </c>
      <c r="L3809">
        <v>1</v>
      </c>
      <c r="M3809" t="b">
        <v>0</v>
      </c>
      <c r="N3809" t="s">
        <v>8284</v>
      </c>
      <c r="O3809" s="6">
        <f t="shared" si="354"/>
        <v>0</v>
      </c>
      <c r="P3809">
        <f t="shared" si="355"/>
        <v>1</v>
      </c>
      <c r="Q3809" t="str">
        <f t="shared" si="356"/>
        <v>food</v>
      </c>
      <c r="R3809" t="str">
        <f t="shared" si="357"/>
        <v>food trucks</v>
      </c>
      <c r="S3809" s="9">
        <f t="shared" si="358"/>
        <v>42502.913761574076</v>
      </c>
      <c r="T3809" s="8">
        <f t="shared" si="359"/>
        <v>42517.919444444444</v>
      </c>
    </row>
    <row r="3810" spans="1:20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8">
        <f t="shared" si="359"/>
        <v>42119.412256944444</v>
      </c>
    </row>
    <row r="3811" spans="1:20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8">
        <f t="shared" si="359"/>
        <v>41850.958333333336</v>
      </c>
    </row>
    <row r="3812" spans="1:20" ht="43.2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8">
        <f t="shared" si="359"/>
        <v>42084.807384259257</v>
      </c>
    </row>
    <row r="3813" spans="1:20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8">
        <f t="shared" si="359"/>
        <v>42521.458333333328</v>
      </c>
    </row>
    <row r="3814" spans="1:20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1.1000000000000001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8">
        <f t="shared" si="359"/>
        <v>42156.165972222225</v>
      </c>
    </row>
    <row r="3815" spans="1:20" ht="43.2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8">
        <f t="shared" si="359"/>
        <v>42535.904861111107</v>
      </c>
    </row>
    <row r="3816" spans="1:20" ht="43.2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8">
        <f t="shared" si="359"/>
        <v>42095.165972222225</v>
      </c>
    </row>
    <row r="3817" spans="1:20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8">
        <f t="shared" si="359"/>
        <v>42236.958333333328</v>
      </c>
    </row>
    <row r="3818" spans="1:20" ht="57.6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8">
        <f t="shared" si="359"/>
        <v>41837.690081018518</v>
      </c>
    </row>
    <row r="3819" spans="1:20" ht="43.2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8">
        <f t="shared" si="359"/>
        <v>42301.165972222225</v>
      </c>
    </row>
    <row r="3820" spans="1:20" ht="43.2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8">
        <f t="shared" si="359"/>
        <v>42075.800717592589</v>
      </c>
    </row>
    <row r="3821" spans="1:20" ht="43.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8">
        <f t="shared" si="359"/>
        <v>42202.876388888893</v>
      </c>
    </row>
    <row r="3822" spans="1:20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8">
        <f t="shared" si="359"/>
        <v>42190.651817129634</v>
      </c>
    </row>
    <row r="3823" spans="1:20" ht="43.2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8">
        <f t="shared" si="359"/>
        <v>42373.180636574078</v>
      </c>
    </row>
    <row r="3824" spans="1:20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1.1000000000000001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8">
        <f t="shared" si="359"/>
        <v>42388.957638888889</v>
      </c>
    </row>
    <row r="3825" spans="1:20" ht="43.2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8">
        <f t="shared" si="359"/>
        <v>42205.165972222225</v>
      </c>
    </row>
    <row r="3826" spans="1:20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8">
        <f t="shared" si="359"/>
        <v>42583.570138888885</v>
      </c>
    </row>
    <row r="3827" spans="1:20" ht="43.2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8">
        <f t="shared" si="359"/>
        <v>42172.069606481484</v>
      </c>
    </row>
    <row r="3828" spans="1:20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8">
        <f t="shared" si="359"/>
        <v>42131.423541666663</v>
      </c>
    </row>
    <row r="3829" spans="1:20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8">
        <f t="shared" si="359"/>
        <v>42090</v>
      </c>
    </row>
    <row r="3830" spans="1:20" ht="43.2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8">
        <f t="shared" si="359"/>
        <v>42004.569293981476</v>
      </c>
    </row>
    <row r="3831" spans="1:20" ht="43.2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8">
        <f t="shared" si="359"/>
        <v>42613.865405092598</v>
      </c>
    </row>
    <row r="3832" spans="1:20" ht="43.2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8">
        <f t="shared" si="359"/>
        <v>42517.740868055553</v>
      </c>
    </row>
    <row r="3833" spans="1:20" ht="57.6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8">
        <f t="shared" si="359"/>
        <v>41948.890567129631</v>
      </c>
    </row>
    <row r="3834" spans="1:20" ht="43.2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ref="O3834:O3897" si="360">ROUND((E3834/D3834),2)</f>
        <v>1.05</v>
      </c>
      <c r="P3834">
        <f t="shared" ref="P3834:P3897" si="361">IF(L3834&gt;0,ROUND(E3834/L3834,2),0)</f>
        <v>139.56</v>
      </c>
      <c r="Q3834" t="str">
        <f t="shared" ref="Q3834:Q3897" si="362">LEFT(N3834, SEARCH("/",N3834,1)-1)</f>
        <v>theater</v>
      </c>
      <c r="R3834" t="str">
        <f t="shared" ref="R3834:R3897" si="363">RIGHT(N3834,LEN(N3834)-SEARCH("/",N3834,1))</f>
        <v>plays</v>
      </c>
      <c r="S3834" s="9">
        <f t="shared" ref="S3834:S3897" si="364">(J3834/86400)+DATE(1970,1,1)</f>
        <v>42375.114988425921</v>
      </c>
      <c r="T3834" s="8">
        <f t="shared" ref="T3834:T3897" si="365">(I3834/86400)+DATE(1970,1,1)</f>
        <v>42420.114988425921</v>
      </c>
    </row>
    <row r="3835" spans="1:20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0"/>
        <v>1.17</v>
      </c>
      <c r="P3835">
        <f t="shared" si="361"/>
        <v>70</v>
      </c>
      <c r="Q3835" t="str">
        <f t="shared" si="362"/>
        <v>theater</v>
      </c>
      <c r="R3835" t="str">
        <f t="shared" si="363"/>
        <v>plays</v>
      </c>
      <c r="S3835" s="9">
        <f t="shared" si="364"/>
        <v>41963.872361111113</v>
      </c>
      <c r="T3835" s="8">
        <f t="shared" si="365"/>
        <v>41974.797916666663</v>
      </c>
    </row>
    <row r="3836" spans="1:20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0"/>
        <v>1.0900000000000001</v>
      </c>
      <c r="P3836">
        <f t="shared" si="361"/>
        <v>57.39</v>
      </c>
      <c r="Q3836" t="str">
        <f t="shared" si="362"/>
        <v>theater</v>
      </c>
      <c r="R3836" t="str">
        <f t="shared" si="363"/>
        <v>plays</v>
      </c>
      <c r="S3836" s="9">
        <f t="shared" si="364"/>
        <v>42143.445219907408</v>
      </c>
      <c r="T3836" s="8">
        <f t="shared" si="365"/>
        <v>42173.445219907408</v>
      </c>
    </row>
    <row r="3837" spans="1:20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0"/>
        <v>1.6</v>
      </c>
      <c r="P3837">
        <f t="shared" si="361"/>
        <v>40</v>
      </c>
      <c r="Q3837" t="str">
        <f t="shared" si="362"/>
        <v>theater</v>
      </c>
      <c r="R3837" t="str">
        <f t="shared" si="363"/>
        <v>plays</v>
      </c>
      <c r="S3837" s="9">
        <f t="shared" si="364"/>
        <v>42460.94222222222</v>
      </c>
      <c r="T3837" s="8">
        <f t="shared" si="365"/>
        <v>42481.94222222222</v>
      </c>
    </row>
    <row r="3838" spans="1:20" ht="43.2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0"/>
        <v>1.1299999999999999</v>
      </c>
      <c r="P3838">
        <f t="shared" si="361"/>
        <v>64.290000000000006</v>
      </c>
      <c r="Q3838" t="str">
        <f t="shared" si="362"/>
        <v>theater</v>
      </c>
      <c r="R3838" t="str">
        <f t="shared" si="363"/>
        <v>plays</v>
      </c>
      <c r="S3838" s="9">
        <f t="shared" si="364"/>
        <v>42553.926527777774</v>
      </c>
      <c r="T3838" s="8">
        <f t="shared" si="365"/>
        <v>42585.172916666663</v>
      </c>
    </row>
    <row r="3839" spans="1:20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0"/>
        <v>1.02</v>
      </c>
      <c r="P3839">
        <f t="shared" si="361"/>
        <v>120.12</v>
      </c>
      <c r="Q3839" t="str">
        <f t="shared" si="362"/>
        <v>theater</v>
      </c>
      <c r="R3839" t="str">
        <f t="shared" si="363"/>
        <v>plays</v>
      </c>
      <c r="S3839" s="9">
        <f t="shared" si="364"/>
        <v>42152.765717592592</v>
      </c>
      <c r="T3839" s="8">
        <f t="shared" si="365"/>
        <v>42188.765717592592</v>
      </c>
    </row>
    <row r="3840" spans="1:20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0"/>
        <v>1.01</v>
      </c>
      <c r="P3840">
        <f t="shared" si="361"/>
        <v>1008.24</v>
      </c>
      <c r="Q3840" t="str">
        <f t="shared" si="362"/>
        <v>theater</v>
      </c>
      <c r="R3840" t="str">
        <f t="shared" si="363"/>
        <v>plays</v>
      </c>
      <c r="S3840" s="9">
        <f t="shared" si="364"/>
        <v>42116.710752314815</v>
      </c>
      <c r="T3840" s="8">
        <f t="shared" si="365"/>
        <v>42146.710752314815</v>
      </c>
    </row>
    <row r="3841" spans="1:20" ht="43.2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0"/>
        <v>1.01</v>
      </c>
      <c r="P3841">
        <f t="shared" si="361"/>
        <v>63.28</v>
      </c>
      <c r="Q3841" t="str">
        <f t="shared" si="362"/>
        <v>theater</v>
      </c>
      <c r="R3841" t="str">
        <f t="shared" si="363"/>
        <v>plays</v>
      </c>
      <c r="S3841" s="9">
        <f t="shared" si="364"/>
        <v>42155.142638888894</v>
      </c>
      <c r="T3841" s="8">
        <f t="shared" si="365"/>
        <v>42215.142638888894</v>
      </c>
    </row>
    <row r="3842" spans="1:20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0"/>
        <v>65</v>
      </c>
      <c r="P3842">
        <f t="shared" si="361"/>
        <v>21.67</v>
      </c>
      <c r="Q3842" t="str">
        <f t="shared" si="362"/>
        <v>theater</v>
      </c>
      <c r="R3842" t="str">
        <f t="shared" si="363"/>
        <v>plays</v>
      </c>
      <c r="S3842" s="9">
        <f t="shared" si="364"/>
        <v>42432.701724537037</v>
      </c>
      <c r="T3842" s="8">
        <f t="shared" si="365"/>
        <v>42457.660057870366</v>
      </c>
    </row>
    <row r="3843" spans="1:20" ht="43.2">
      <c r="A3843">
        <v>2426</v>
      </c>
      <c r="B3843" s="3" t="s">
        <v>2427</v>
      </c>
      <c r="C3843" s="3" t="s">
        <v>6536</v>
      </c>
      <c r="D3843">
        <v>20000</v>
      </c>
      <c r="E3843">
        <v>0</v>
      </c>
      <c r="F3843" t="s">
        <v>8221</v>
      </c>
      <c r="G3843" t="s">
        <v>8224</v>
      </c>
      <c r="H3843" t="s">
        <v>8246</v>
      </c>
      <c r="I3843">
        <v>1439006692</v>
      </c>
      <c r="J3843">
        <v>1433822692</v>
      </c>
      <c r="K3843" t="b">
        <v>0</v>
      </c>
      <c r="L3843">
        <v>0</v>
      </c>
      <c r="M3843" t="b">
        <v>0</v>
      </c>
      <c r="N3843" t="s">
        <v>8284</v>
      </c>
      <c r="O3843" s="6">
        <f t="shared" si="360"/>
        <v>0</v>
      </c>
      <c r="P3843">
        <f t="shared" si="361"/>
        <v>0</v>
      </c>
      <c r="Q3843" t="str">
        <f t="shared" si="362"/>
        <v>food</v>
      </c>
      <c r="R3843" t="str">
        <f t="shared" si="363"/>
        <v>food trucks</v>
      </c>
      <c r="S3843" s="9">
        <f t="shared" si="364"/>
        <v>42164.170046296298</v>
      </c>
      <c r="T3843" s="8">
        <f t="shared" si="365"/>
        <v>42224.170046296298</v>
      </c>
    </row>
    <row r="3844" spans="1:20" ht="28.8">
      <c r="A3844">
        <v>2427</v>
      </c>
      <c r="B3844" s="3" t="s">
        <v>2428</v>
      </c>
      <c r="C3844" s="3" t="s">
        <v>6537</v>
      </c>
      <c r="D3844">
        <v>50000</v>
      </c>
      <c r="E3844">
        <v>1</v>
      </c>
      <c r="F3844" t="s">
        <v>8221</v>
      </c>
      <c r="G3844" t="s">
        <v>8224</v>
      </c>
      <c r="H3844" t="s">
        <v>8246</v>
      </c>
      <c r="I3844">
        <v>1458715133</v>
      </c>
      <c r="J3844">
        <v>1455262733</v>
      </c>
      <c r="K3844" t="b">
        <v>0</v>
      </c>
      <c r="L3844">
        <v>1</v>
      </c>
      <c r="M3844" t="b">
        <v>0</v>
      </c>
      <c r="N3844" t="s">
        <v>8284</v>
      </c>
      <c r="O3844" s="6">
        <f t="shared" si="360"/>
        <v>0</v>
      </c>
      <c r="P3844">
        <f t="shared" si="361"/>
        <v>1</v>
      </c>
      <c r="Q3844" t="str">
        <f t="shared" si="362"/>
        <v>food</v>
      </c>
      <c r="R3844" t="str">
        <f t="shared" si="363"/>
        <v>food trucks</v>
      </c>
      <c r="S3844" s="9">
        <f t="shared" si="364"/>
        <v>42412.318668981483</v>
      </c>
      <c r="T3844" s="8">
        <f t="shared" si="365"/>
        <v>42452.277002314819</v>
      </c>
    </row>
    <row r="3845" spans="1:20" ht="28.8">
      <c r="A3845">
        <v>2428</v>
      </c>
      <c r="B3845" s="3" t="s">
        <v>2429</v>
      </c>
      <c r="C3845" s="3" t="s">
        <v>6538</v>
      </c>
      <c r="D3845">
        <v>35000</v>
      </c>
      <c r="E3845">
        <v>1</v>
      </c>
      <c r="F3845" t="s">
        <v>8221</v>
      </c>
      <c r="G3845" t="s">
        <v>8224</v>
      </c>
      <c r="H3845" t="s">
        <v>8246</v>
      </c>
      <c r="I3845">
        <v>1426182551</v>
      </c>
      <c r="J3845">
        <v>1423594151</v>
      </c>
      <c r="K3845" t="b">
        <v>0</v>
      </c>
      <c r="L3845">
        <v>1</v>
      </c>
      <c r="M3845" t="b">
        <v>0</v>
      </c>
      <c r="N3845" t="s">
        <v>8284</v>
      </c>
      <c r="O3845" s="6">
        <f t="shared" si="360"/>
        <v>0</v>
      </c>
      <c r="P3845">
        <f t="shared" si="361"/>
        <v>1</v>
      </c>
      <c r="Q3845" t="str">
        <f t="shared" si="362"/>
        <v>food</v>
      </c>
      <c r="R3845" t="str">
        <f t="shared" si="363"/>
        <v>food trucks</v>
      </c>
      <c r="S3845" s="9">
        <f t="shared" si="364"/>
        <v>42045.784155092595</v>
      </c>
      <c r="T3845" s="8">
        <f t="shared" si="365"/>
        <v>42075.742488425924</v>
      </c>
    </row>
    <row r="3846" spans="1:20" ht="28.8">
      <c r="A3846">
        <v>2431</v>
      </c>
      <c r="B3846" s="3" t="s">
        <v>2432</v>
      </c>
      <c r="C3846" s="3" t="s">
        <v>6541</v>
      </c>
      <c r="D3846">
        <v>100000</v>
      </c>
      <c r="E3846">
        <v>2</v>
      </c>
      <c r="F3846" t="s">
        <v>8221</v>
      </c>
      <c r="G3846" t="s">
        <v>8224</v>
      </c>
      <c r="H3846" t="s">
        <v>8246</v>
      </c>
      <c r="I3846">
        <v>1467080613</v>
      </c>
      <c r="J3846">
        <v>1461896613</v>
      </c>
      <c r="K3846" t="b">
        <v>0</v>
      </c>
      <c r="L3846">
        <v>2</v>
      </c>
      <c r="M3846" t="b">
        <v>0</v>
      </c>
      <c r="N3846" t="s">
        <v>8284</v>
      </c>
      <c r="O3846" s="6">
        <f t="shared" si="360"/>
        <v>0</v>
      </c>
      <c r="P3846">
        <f t="shared" si="361"/>
        <v>1</v>
      </c>
      <c r="Q3846" t="str">
        <f t="shared" si="362"/>
        <v>food</v>
      </c>
      <c r="R3846" t="str">
        <f t="shared" si="363"/>
        <v>food trucks</v>
      </c>
      <c r="S3846" s="9">
        <f t="shared" si="364"/>
        <v>42489.099687499998</v>
      </c>
      <c r="T3846" s="8">
        <f t="shared" si="365"/>
        <v>42549.099687499998</v>
      </c>
    </row>
    <row r="3847" spans="1:20" ht="43.2">
      <c r="A3847">
        <v>2432</v>
      </c>
      <c r="B3847" s="3" t="s">
        <v>2433</v>
      </c>
      <c r="C3847" s="3" t="s">
        <v>6542</v>
      </c>
      <c r="D3847">
        <v>14000</v>
      </c>
      <c r="E3847">
        <v>2</v>
      </c>
      <c r="F3847" t="s">
        <v>8221</v>
      </c>
      <c r="G3847" t="s">
        <v>8224</v>
      </c>
      <c r="H3847" t="s">
        <v>8246</v>
      </c>
      <c r="I3847">
        <v>1425791697</v>
      </c>
      <c r="J3847">
        <v>1423199697</v>
      </c>
      <c r="K3847" t="b">
        <v>0</v>
      </c>
      <c r="L3847">
        <v>2</v>
      </c>
      <c r="M3847" t="b">
        <v>0</v>
      </c>
      <c r="N3847" t="s">
        <v>8284</v>
      </c>
      <c r="O3847" s="6">
        <f t="shared" si="360"/>
        <v>0</v>
      </c>
      <c r="P3847">
        <f t="shared" si="361"/>
        <v>1</v>
      </c>
      <c r="Q3847" t="str">
        <f t="shared" si="362"/>
        <v>food</v>
      </c>
      <c r="R3847" t="str">
        <f t="shared" si="363"/>
        <v>food trucks</v>
      </c>
      <c r="S3847" s="9">
        <f t="shared" si="364"/>
        <v>42041.218715277777</v>
      </c>
      <c r="T3847" s="8">
        <f t="shared" si="365"/>
        <v>42071.218715277777</v>
      </c>
    </row>
    <row r="3848" spans="1:20" ht="43.2">
      <c r="A3848">
        <v>2433</v>
      </c>
      <c r="B3848" s="3" t="s">
        <v>2434</v>
      </c>
      <c r="C3848" s="3" t="s">
        <v>6543</v>
      </c>
      <c r="D3848">
        <v>10000</v>
      </c>
      <c r="E3848">
        <v>0</v>
      </c>
      <c r="F3848" t="s">
        <v>8221</v>
      </c>
      <c r="G3848" t="s">
        <v>8224</v>
      </c>
      <c r="H3848" t="s">
        <v>8246</v>
      </c>
      <c r="I3848">
        <v>1456608943</v>
      </c>
      <c r="J3848">
        <v>1454016943</v>
      </c>
      <c r="K3848" t="b">
        <v>0</v>
      </c>
      <c r="L3848">
        <v>0</v>
      </c>
      <c r="M3848" t="b">
        <v>0</v>
      </c>
      <c r="N3848" t="s">
        <v>8284</v>
      </c>
      <c r="O3848" s="6">
        <f t="shared" si="360"/>
        <v>0</v>
      </c>
      <c r="P3848">
        <f t="shared" si="361"/>
        <v>0</v>
      </c>
      <c r="Q3848" t="str">
        <f t="shared" si="362"/>
        <v>food</v>
      </c>
      <c r="R3848" t="str">
        <f t="shared" si="363"/>
        <v>food trucks</v>
      </c>
      <c r="S3848" s="9">
        <f t="shared" si="364"/>
        <v>42397.89980324074</v>
      </c>
      <c r="T3848" s="8">
        <f t="shared" si="365"/>
        <v>42427.89980324074</v>
      </c>
    </row>
    <row r="3849" spans="1:20" ht="43.2">
      <c r="A3849">
        <v>2434</v>
      </c>
      <c r="B3849" s="3" t="s">
        <v>2435</v>
      </c>
      <c r="C3849" s="3" t="s">
        <v>6544</v>
      </c>
      <c r="D3849">
        <v>20000</v>
      </c>
      <c r="E3849">
        <v>26</v>
      </c>
      <c r="F3849" t="s">
        <v>8221</v>
      </c>
      <c r="G3849" t="s">
        <v>8224</v>
      </c>
      <c r="H3849" t="s">
        <v>8246</v>
      </c>
      <c r="I3849">
        <v>1438662474</v>
      </c>
      <c r="J3849">
        <v>1435206474</v>
      </c>
      <c r="K3849" t="b">
        <v>0</v>
      </c>
      <c r="L3849">
        <v>2</v>
      </c>
      <c r="M3849" t="b">
        <v>0</v>
      </c>
      <c r="N3849" t="s">
        <v>8284</v>
      </c>
      <c r="O3849" s="6">
        <f t="shared" si="360"/>
        <v>0</v>
      </c>
      <c r="P3849">
        <f t="shared" si="361"/>
        <v>13</v>
      </c>
      <c r="Q3849" t="str">
        <f t="shared" si="362"/>
        <v>food</v>
      </c>
      <c r="R3849" t="str">
        <f t="shared" si="363"/>
        <v>food trucks</v>
      </c>
      <c r="S3849" s="9">
        <f t="shared" si="364"/>
        <v>42180.186041666668</v>
      </c>
      <c r="T3849" s="8">
        <f t="shared" si="365"/>
        <v>42220.186041666668</v>
      </c>
    </row>
    <row r="3850" spans="1:20" ht="43.2">
      <c r="A3850">
        <v>2435</v>
      </c>
      <c r="B3850" s="3" t="s">
        <v>2436</v>
      </c>
      <c r="C3850" s="3" t="s">
        <v>6545</v>
      </c>
      <c r="D3850">
        <v>250000</v>
      </c>
      <c r="E3850">
        <v>1224</v>
      </c>
      <c r="F3850" t="s">
        <v>8221</v>
      </c>
      <c r="G3850" t="s">
        <v>8235</v>
      </c>
      <c r="H3850" t="s">
        <v>8255</v>
      </c>
      <c r="I3850">
        <v>1444027186</v>
      </c>
      <c r="J3850">
        <v>1441435186</v>
      </c>
      <c r="K3850" t="b">
        <v>0</v>
      </c>
      <c r="L3850">
        <v>4</v>
      </c>
      <c r="M3850" t="b">
        <v>0</v>
      </c>
      <c r="N3850" t="s">
        <v>8284</v>
      </c>
      <c r="O3850" s="6">
        <f t="shared" si="360"/>
        <v>0</v>
      </c>
      <c r="P3850">
        <f t="shared" si="361"/>
        <v>306</v>
      </c>
      <c r="Q3850" t="str">
        <f t="shared" si="362"/>
        <v>food</v>
      </c>
      <c r="R3850" t="str">
        <f t="shared" si="363"/>
        <v>food trucks</v>
      </c>
      <c r="S3850" s="9">
        <f t="shared" si="364"/>
        <v>42252.277615740742</v>
      </c>
      <c r="T3850" s="8">
        <f t="shared" si="365"/>
        <v>42282.277615740742</v>
      </c>
    </row>
    <row r="3851" spans="1:20" ht="43.2">
      <c r="A3851">
        <v>2436</v>
      </c>
      <c r="B3851" s="3" t="s">
        <v>2437</v>
      </c>
      <c r="C3851" s="3" t="s">
        <v>6546</v>
      </c>
      <c r="D3851">
        <v>117000</v>
      </c>
      <c r="E3851">
        <v>45</v>
      </c>
      <c r="F3851" t="s">
        <v>8221</v>
      </c>
      <c r="G3851" t="s">
        <v>8229</v>
      </c>
      <c r="H3851" t="s">
        <v>8251</v>
      </c>
      <c r="I3851">
        <v>1454078770</v>
      </c>
      <c r="J3851">
        <v>1448894770</v>
      </c>
      <c r="K3851" t="b">
        <v>0</v>
      </c>
      <c r="L3851">
        <v>2</v>
      </c>
      <c r="M3851" t="b">
        <v>0</v>
      </c>
      <c r="N3851" t="s">
        <v>8284</v>
      </c>
      <c r="O3851" s="6">
        <f t="shared" si="360"/>
        <v>0</v>
      </c>
      <c r="P3851">
        <f t="shared" si="361"/>
        <v>22.5</v>
      </c>
      <c r="Q3851" t="str">
        <f t="shared" si="362"/>
        <v>food</v>
      </c>
      <c r="R3851" t="str">
        <f t="shared" si="363"/>
        <v>food trucks</v>
      </c>
      <c r="S3851" s="9">
        <f t="shared" si="364"/>
        <v>42338.615393518514</v>
      </c>
      <c r="T3851" s="8">
        <f t="shared" si="365"/>
        <v>42398.615393518514</v>
      </c>
    </row>
    <row r="3852" spans="1:20" ht="43.2">
      <c r="A3852">
        <v>2437</v>
      </c>
      <c r="B3852" s="3" t="s">
        <v>2438</v>
      </c>
      <c r="C3852" s="3" t="s">
        <v>6547</v>
      </c>
      <c r="D3852">
        <v>8000</v>
      </c>
      <c r="E3852">
        <v>0</v>
      </c>
      <c r="F3852" t="s">
        <v>8221</v>
      </c>
      <c r="G3852" t="s">
        <v>8224</v>
      </c>
      <c r="H3852" t="s">
        <v>8246</v>
      </c>
      <c r="I3852">
        <v>1426615200</v>
      </c>
      <c r="J3852">
        <v>1422400188</v>
      </c>
      <c r="K3852" t="b">
        <v>0</v>
      </c>
      <c r="L3852">
        <v>0</v>
      </c>
      <c r="M3852" t="b">
        <v>0</v>
      </c>
      <c r="N3852" t="s">
        <v>8284</v>
      </c>
      <c r="O3852" s="6">
        <f t="shared" si="360"/>
        <v>0</v>
      </c>
      <c r="P3852">
        <f t="shared" si="361"/>
        <v>0</v>
      </c>
      <c r="Q3852" t="str">
        <f t="shared" si="362"/>
        <v>food</v>
      </c>
      <c r="R3852" t="str">
        <f t="shared" si="363"/>
        <v>food trucks</v>
      </c>
      <c r="S3852" s="9">
        <f t="shared" si="364"/>
        <v>42031.965138888889</v>
      </c>
      <c r="T3852" s="8">
        <f t="shared" si="365"/>
        <v>42080.75</v>
      </c>
    </row>
    <row r="3853" spans="1:20" ht="43.2">
      <c r="A3853">
        <v>2438</v>
      </c>
      <c r="B3853" s="3" t="s">
        <v>2439</v>
      </c>
      <c r="C3853" s="3" t="s">
        <v>6548</v>
      </c>
      <c r="D3853">
        <v>15000</v>
      </c>
      <c r="E3853">
        <v>50</v>
      </c>
      <c r="F3853" t="s">
        <v>8221</v>
      </c>
      <c r="G3853" t="s">
        <v>8224</v>
      </c>
      <c r="H3853" t="s">
        <v>8246</v>
      </c>
      <c r="I3853">
        <v>1449529062</v>
      </c>
      <c r="J3853">
        <v>1444341462</v>
      </c>
      <c r="K3853" t="b">
        <v>0</v>
      </c>
      <c r="L3853">
        <v>1</v>
      </c>
      <c r="M3853" t="b">
        <v>0</v>
      </c>
      <c r="N3853" t="s">
        <v>8284</v>
      </c>
      <c r="O3853" s="6">
        <f t="shared" si="360"/>
        <v>0</v>
      </c>
      <c r="P3853">
        <f t="shared" si="361"/>
        <v>50</v>
      </c>
      <c r="Q3853" t="str">
        <f t="shared" si="362"/>
        <v>food</v>
      </c>
      <c r="R3853" t="str">
        <f t="shared" si="363"/>
        <v>food trucks</v>
      </c>
      <c r="S3853" s="9">
        <f t="shared" si="364"/>
        <v>42285.91506944444</v>
      </c>
      <c r="T3853" s="8">
        <f t="shared" si="365"/>
        <v>42345.956736111111</v>
      </c>
    </row>
    <row r="3854" spans="1:20" ht="57.6">
      <c r="A3854">
        <v>2439</v>
      </c>
      <c r="B3854" s="3" t="s">
        <v>2440</v>
      </c>
      <c r="C3854" s="3" t="s">
        <v>6549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1445197129</v>
      </c>
      <c r="J3854">
        <v>1442605129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360"/>
        <v>0</v>
      </c>
      <c r="P3854">
        <f t="shared" si="361"/>
        <v>0</v>
      </c>
      <c r="Q3854" t="str">
        <f t="shared" si="362"/>
        <v>food</v>
      </c>
      <c r="R3854" t="str">
        <f t="shared" si="363"/>
        <v>food trucks</v>
      </c>
      <c r="S3854" s="9">
        <f t="shared" si="364"/>
        <v>42265.818622685183</v>
      </c>
      <c r="T3854" s="8">
        <f t="shared" si="365"/>
        <v>42295.818622685183</v>
      </c>
    </row>
    <row r="3855" spans="1:20" ht="28.8">
      <c r="A3855">
        <v>2440</v>
      </c>
      <c r="B3855" s="3" t="s">
        <v>2441</v>
      </c>
      <c r="C3855" s="3" t="s">
        <v>6550</v>
      </c>
      <c r="D3855">
        <v>5000</v>
      </c>
      <c r="E3855">
        <v>10</v>
      </c>
      <c r="F3855" t="s">
        <v>8221</v>
      </c>
      <c r="G3855" t="s">
        <v>8242</v>
      </c>
      <c r="H3855" t="s">
        <v>8249</v>
      </c>
      <c r="I3855">
        <v>1455399313</v>
      </c>
      <c r="J3855">
        <v>1452807313</v>
      </c>
      <c r="K3855" t="b">
        <v>0</v>
      </c>
      <c r="L3855">
        <v>2</v>
      </c>
      <c r="M3855" t="b">
        <v>0</v>
      </c>
      <c r="N3855" t="s">
        <v>8284</v>
      </c>
      <c r="O3855" s="6">
        <f t="shared" si="360"/>
        <v>0</v>
      </c>
      <c r="P3855">
        <f t="shared" si="361"/>
        <v>5</v>
      </c>
      <c r="Q3855" t="str">
        <f t="shared" si="362"/>
        <v>food</v>
      </c>
      <c r="R3855" t="str">
        <f t="shared" si="363"/>
        <v>food trucks</v>
      </c>
      <c r="S3855" s="9">
        <f t="shared" si="364"/>
        <v>42383.899456018524</v>
      </c>
      <c r="T3855" s="8">
        <f t="shared" si="365"/>
        <v>42413.899456018524</v>
      </c>
    </row>
    <row r="3856" spans="1:20" ht="57.6">
      <c r="A3856">
        <v>2502</v>
      </c>
      <c r="B3856" s="3" t="s">
        <v>2502</v>
      </c>
      <c r="C3856" s="3" t="s">
        <v>6612</v>
      </c>
      <c r="D3856">
        <v>110000</v>
      </c>
      <c r="E3856">
        <v>86</v>
      </c>
      <c r="F3856" t="s">
        <v>8221</v>
      </c>
      <c r="G3856" t="s">
        <v>8224</v>
      </c>
      <c r="H3856" t="s">
        <v>8246</v>
      </c>
      <c r="I3856">
        <v>1411328918</v>
      </c>
      <c r="J3856">
        <v>1407440918</v>
      </c>
      <c r="K3856" t="b">
        <v>0</v>
      </c>
      <c r="L3856">
        <v>5</v>
      </c>
      <c r="M3856" t="b">
        <v>0</v>
      </c>
      <c r="N3856" t="s">
        <v>8299</v>
      </c>
      <c r="O3856" s="6">
        <f t="shared" si="360"/>
        <v>0</v>
      </c>
      <c r="P3856">
        <f t="shared" si="361"/>
        <v>17.2</v>
      </c>
      <c r="Q3856" t="str">
        <f t="shared" si="362"/>
        <v>food</v>
      </c>
      <c r="R3856" t="str">
        <f t="shared" si="363"/>
        <v>restaurants</v>
      </c>
      <c r="S3856" s="9">
        <f t="shared" si="364"/>
        <v>41858.825439814813</v>
      </c>
      <c r="T3856" s="8">
        <f t="shared" si="365"/>
        <v>41903.825439814813</v>
      </c>
    </row>
    <row r="3857" spans="1:20" ht="43.2">
      <c r="A3857">
        <v>2503</v>
      </c>
      <c r="B3857" s="3" t="s">
        <v>2503</v>
      </c>
      <c r="C3857" s="3" t="s">
        <v>6613</v>
      </c>
      <c r="D3857">
        <v>10000</v>
      </c>
      <c r="E3857">
        <v>0</v>
      </c>
      <c r="F3857" t="s">
        <v>8221</v>
      </c>
      <c r="G3857" t="s">
        <v>8224</v>
      </c>
      <c r="H3857" t="s">
        <v>8246</v>
      </c>
      <c r="I3857">
        <v>1465333560</v>
      </c>
      <c r="J3857">
        <v>1462743308</v>
      </c>
      <c r="K3857" t="b">
        <v>0</v>
      </c>
      <c r="L3857">
        <v>0</v>
      </c>
      <c r="M3857" t="b">
        <v>0</v>
      </c>
      <c r="N3857" t="s">
        <v>8299</v>
      </c>
      <c r="O3857" s="6">
        <f t="shared" si="360"/>
        <v>0</v>
      </c>
      <c r="P3857">
        <f t="shared" si="361"/>
        <v>0</v>
      </c>
      <c r="Q3857" t="str">
        <f t="shared" si="362"/>
        <v>food</v>
      </c>
      <c r="R3857" t="str">
        <f t="shared" si="363"/>
        <v>restaurants</v>
      </c>
      <c r="S3857" s="9">
        <f t="shared" si="364"/>
        <v>42498.899398148147</v>
      </c>
      <c r="T3857" s="8">
        <f t="shared" si="365"/>
        <v>42528.879166666666</v>
      </c>
    </row>
    <row r="3858" spans="1:20" ht="28.8">
      <c r="A3858">
        <v>2504</v>
      </c>
      <c r="B3858" s="3" t="s">
        <v>2504</v>
      </c>
      <c r="C3858" s="3" t="s">
        <v>6614</v>
      </c>
      <c r="D3858">
        <v>35000</v>
      </c>
      <c r="E3858">
        <v>0</v>
      </c>
      <c r="F3858" t="s">
        <v>8221</v>
      </c>
      <c r="G3858" t="s">
        <v>8224</v>
      </c>
      <c r="H3858" t="s">
        <v>8246</v>
      </c>
      <c r="I3858">
        <v>1416014534</v>
      </c>
      <c r="J3858">
        <v>1413418934</v>
      </c>
      <c r="K3858" t="b">
        <v>0</v>
      </c>
      <c r="L3858">
        <v>0</v>
      </c>
      <c r="M3858" t="b">
        <v>0</v>
      </c>
      <c r="N3858" t="s">
        <v>8299</v>
      </c>
      <c r="O3858" s="6">
        <f t="shared" si="360"/>
        <v>0</v>
      </c>
      <c r="P3858">
        <f t="shared" si="361"/>
        <v>0</v>
      </c>
      <c r="Q3858" t="str">
        <f t="shared" si="362"/>
        <v>food</v>
      </c>
      <c r="R3858" t="str">
        <f t="shared" si="363"/>
        <v>restaurants</v>
      </c>
      <c r="S3858" s="9">
        <f t="shared" si="364"/>
        <v>41928.015439814815</v>
      </c>
      <c r="T3858" s="8">
        <f t="shared" si="365"/>
        <v>41958.057106481487</v>
      </c>
    </row>
    <row r="3859" spans="1:20" ht="57.6">
      <c r="A3859">
        <v>2505</v>
      </c>
      <c r="B3859" s="3" t="s">
        <v>2505</v>
      </c>
      <c r="C3859" s="3" t="s">
        <v>6615</v>
      </c>
      <c r="D3859">
        <v>7000</v>
      </c>
      <c r="E3859">
        <v>0</v>
      </c>
      <c r="F3859" t="s">
        <v>8221</v>
      </c>
      <c r="G3859" t="s">
        <v>8224</v>
      </c>
      <c r="H3859" t="s">
        <v>8246</v>
      </c>
      <c r="I3859">
        <v>1426292416</v>
      </c>
      <c r="J3859">
        <v>1423704016</v>
      </c>
      <c r="K3859" t="b">
        <v>0</v>
      </c>
      <c r="L3859">
        <v>0</v>
      </c>
      <c r="M3859" t="b">
        <v>0</v>
      </c>
      <c r="N3859" t="s">
        <v>8299</v>
      </c>
      <c r="O3859" s="6">
        <f t="shared" si="360"/>
        <v>0</v>
      </c>
      <c r="P3859">
        <f t="shared" si="361"/>
        <v>0</v>
      </c>
      <c r="Q3859" t="str">
        <f t="shared" si="362"/>
        <v>food</v>
      </c>
      <c r="R3859" t="str">
        <f t="shared" si="363"/>
        <v>restaurants</v>
      </c>
      <c r="S3859" s="9">
        <f t="shared" si="364"/>
        <v>42047.05574074074</v>
      </c>
      <c r="T3859" s="8">
        <f t="shared" si="365"/>
        <v>42077.014074074075</v>
      </c>
    </row>
    <row r="3860" spans="1:20">
      <c r="A3860">
        <v>2507</v>
      </c>
      <c r="B3860" s="3" t="s">
        <v>2507</v>
      </c>
      <c r="C3860" s="3" t="s">
        <v>6617</v>
      </c>
      <c r="D3860">
        <v>42850</v>
      </c>
      <c r="E3860">
        <v>0</v>
      </c>
      <c r="F3860" t="s">
        <v>8221</v>
      </c>
      <c r="G3860" t="s">
        <v>8224</v>
      </c>
      <c r="H3860" t="s">
        <v>8246</v>
      </c>
      <c r="I3860">
        <v>1431308704</v>
      </c>
      <c r="J3860">
        <v>1428716704</v>
      </c>
      <c r="K3860" t="b">
        <v>0</v>
      </c>
      <c r="L3860">
        <v>0</v>
      </c>
      <c r="M3860" t="b">
        <v>0</v>
      </c>
      <c r="N3860" t="s">
        <v>8299</v>
      </c>
      <c r="O3860" s="6">
        <f t="shared" si="360"/>
        <v>0</v>
      </c>
      <c r="P3860">
        <f t="shared" si="361"/>
        <v>0</v>
      </c>
      <c r="Q3860" t="str">
        <f t="shared" si="362"/>
        <v>food</v>
      </c>
      <c r="R3860" t="str">
        <f t="shared" si="363"/>
        <v>restaurants</v>
      </c>
      <c r="S3860" s="9">
        <f t="shared" si="364"/>
        <v>42105.072962962964</v>
      </c>
      <c r="T3860" s="8">
        <f t="shared" si="365"/>
        <v>42135.072962962964</v>
      </c>
    </row>
    <row r="3861" spans="1:20" ht="43.2">
      <c r="A3861">
        <v>2508</v>
      </c>
      <c r="B3861" s="3" t="s">
        <v>2508</v>
      </c>
      <c r="C3861" s="3" t="s">
        <v>6618</v>
      </c>
      <c r="D3861">
        <v>20000</v>
      </c>
      <c r="E3861">
        <v>0</v>
      </c>
      <c r="F3861" t="s">
        <v>8221</v>
      </c>
      <c r="G3861" t="s">
        <v>8224</v>
      </c>
      <c r="H3861" t="s">
        <v>8246</v>
      </c>
      <c r="I3861">
        <v>1408056634</v>
      </c>
      <c r="J3861">
        <v>1405464634</v>
      </c>
      <c r="K3861" t="b">
        <v>0</v>
      </c>
      <c r="L3861">
        <v>0</v>
      </c>
      <c r="M3861" t="b">
        <v>0</v>
      </c>
      <c r="N3861" t="s">
        <v>8299</v>
      </c>
      <c r="O3861" s="6">
        <f t="shared" si="360"/>
        <v>0</v>
      </c>
      <c r="P3861">
        <f t="shared" si="361"/>
        <v>0</v>
      </c>
      <c r="Q3861" t="str">
        <f t="shared" si="362"/>
        <v>food</v>
      </c>
      <c r="R3861" t="str">
        <f t="shared" si="363"/>
        <v>restaurants</v>
      </c>
      <c r="S3861" s="9">
        <f t="shared" si="364"/>
        <v>41835.951782407406</v>
      </c>
      <c r="T3861" s="8">
        <f t="shared" si="365"/>
        <v>41865.951782407406</v>
      </c>
    </row>
    <row r="3862" spans="1:20" ht="43.2">
      <c r="A3862">
        <v>2510</v>
      </c>
      <c r="B3862" s="3" t="s">
        <v>2510</v>
      </c>
      <c r="C3862" s="3" t="s">
        <v>6620</v>
      </c>
      <c r="D3862">
        <v>50000</v>
      </c>
      <c r="E3862">
        <v>75</v>
      </c>
      <c r="F3862" t="s">
        <v>8221</v>
      </c>
      <c r="G3862" t="s">
        <v>8224</v>
      </c>
      <c r="H3862" t="s">
        <v>8246</v>
      </c>
      <c r="I3862">
        <v>1431647772</v>
      </c>
      <c r="J3862">
        <v>1426463772</v>
      </c>
      <c r="K3862" t="b">
        <v>0</v>
      </c>
      <c r="L3862">
        <v>2</v>
      </c>
      <c r="M3862" t="b">
        <v>0</v>
      </c>
      <c r="N3862" t="s">
        <v>8299</v>
      </c>
      <c r="O3862" s="6">
        <f t="shared" si="360"/>
        <v>0</v>
      </c>
      <c r="P3862">
        <f t="shared" si="361"/>
        <v>37.5</v>
      </c>
      <c r="Q3862" t="str">
        <f t="shared" si="362"/>
        <v>food</v>
      </c>
      <c r="R3862" t="str">
        <f t="shared" si="363"/>
        <v>restaurants</v>
      </c>
      <c r="S3862" s="9">
        <f t="shared" si="364"/>
        <v>42078.997361111113</v>
      </c>
      <c r="T3862" s="8">
        <f t="shared" si="365"/>
        <v>42138.997361111113</v>
      </c>
    </row>
    <row r="3863" spans="1:20" ht="43.2">
      <c r="A3863">
        <v>2511</v>
      </c>
      <c r="B3863" s="3" t="s">
        <v>2511</v>
      </c>
      <c r="C3863" s="3" t="s">
        <v>6621</v>
      </c>
      <c r="D3863">
        <v>100000</v>
      </c>
      <c r="E3863">
        <v>0</v>
      </c>
      <c r="F3863" t="s">
        <v>8221</v>
      </c>
      <c r="G3863" t="s">
        <v>8225</v>
      </c>
      <c r="H3863" t="s">
        <v>8247</v>
      </c>
      <c r="I3863">
        <v>1454323413</v>
      </c>
      <c r="J3863">
        <v>1451731413</v>
      </c>
      <c r="K3863" t="b">
        <v>0</v>
      </c>
      <c r="L3863">
        <v>0</v>
      </c>
      <c r="M3863" t="b">
        <v>0</v>
      </c>
      <c r="N3863" t="s">
        <v>8299</v>
      </c>
      <c r="O3863" s="6">
        <f t="shared" si="360"/>
        <v>0</v>
      </c>
      <c r="P3863">
        <f t="shared" si="361"/>
        <v>0</v>
      </c>
      <c r="Q3863" t="str">
        <f t="shared" si="362"/>
        <v>food</v>
      </c>
      <c r="R3863" t="str">
        <f t="shared" si="363"/>
        <v>restaurants</v>
      </c>
      <c r="S3863" s="9">
        <f t="shared" si="364"/>
        <v>42371.446909722217</v>
      </c>
      <c r="T3863" s="8">
        <f t="shared" si="365"/>
        <v>42401.446909722217</v>
      </c>
    </row>
    <row r="3864" spans="1:20" ht="43.2">
      <c r="A3864">
        <v>2512</v>
      </c>
      <c r="B3864" s="3" t="s">
        <v>2512</v>
      </c>
      <c r="C3864" s="3" t="s">
        <v>6622</v>
      </c>
      <c r="D3864">
        <v>1150</v>
      </c>
      <c r="E3864">
        <v>0</v>
      </c>
      <c r="F3864" t="s">
        <v>8221</v>
      </c>
      <c r="G3864" t="s">
        <v>8224</v>
      </c>
      <c r="H3864" t="s">
        <v>8246</v>
      </c>
      <c r="I3864">
        <v>1418504561</v>
      </c>
      <c r="J3864">
        <v>1417208561</v>
      </c>
      <c r="K3864" t="b">
        <v>0</v>
      </c>
      <c r="L3864">
        <v>0</v>
      </c>
      <c r="M3864" t="b">
        <v>0</v>
      </c>
      <c r="N3864" t="s">
        <v>8299</v>
      </c>
      <c r="O3864" s="6">
        <f t="shared" si="360"/>
        <v>0</v>
      </c>
      <c r="P3864">
        <f t="shared" si="361"/>
        <v>0</v>
      </c>
      <c r="Q3864" t="str">
        <f t="shared" si="362"/>
        <v>food</v>
      </c>
      <c r="R3864" t="str">
        <f t="shared" si="363"/>
        <v>restaurants</v>
      </c>
      <c r="S3864" s="9">
        <f t="shared" si="364"/>
        <v>41971.876863425925</v>
      </c>
      <c r="T3864" s="8">
        <f t="shared" si="365"/>
        <v>41986.876863425925</v>
      </c>
    </row>
    <row r="3865" spans="1:20" ht="57.6">
      <c r="A3865">
        <v>2513</v>
      </c>
      <c r="B3865" s="3" t="s">
        <v>2513</v>
      </c>
      <c r="C3865" s="3" t="s">
        <v>6623</v>
      </c>
      <c r="D3865">
        <v>180000</v>
      </c>
      <c r="E3865">
        <v>0</v>
      </c>
      <c r="F3865" t="s">
        <v>8221</v>
      </c>
      <c r="G3865" t="s">
        <v>8236</v>
      </c>
      <c r="H3865" t="s">
        <v>8249</v>
      </c>
      <c r="I3865">
        <v>1488067789</v>
      </c>
      <c r="J3865">
        <v>1482883789</v>
      </c>
      <c r="K3865" t="b">
        <v>0</v>
      </c>
      <c r="L3865">
        <v>0</v>
      </c>
      <c r="M3865" t="b">
        <v>0</v>
      </c>
      <c r="N3865" t="s">
        <v>8299</v>
      </c>
      <c r="O3865" s="6">
        <f t="shared" si="360"/>
        <v>0</v>
      </c>
      <c r="P3865">
        <f t="shared" si="361"/>
        <v>0</v>
      </c>
      <c r="Q3865" t="str">
        <f t="shared" si="362"/>
        <v>food</v>
      </c>
      <c r="R3865" t="str">
        <f t="shared" si="363"/>
        <v>restaurants</v>
      </c>
      <c r="S3865" s="9">
        <f t="shared" si="364"/>
        <v>42732.00681712963</v>
      </c>
      <c r="T3865" s="8">
        <f t="shared" si="365"/>
        <v>42792.00681712963</v>
      </c>
    </row>
    <row r="3866" spans="1:20" ht="43.2">
      <c r="A3866">
        <v>2516</v>
      </c>
      <c r="B3866" s="3" t="s">
        <v>2516</v>
      </c>
      <c r="C3866" s="3" t="s">
        <v>6626</v>
      </c>
      <c r="D3866">
        <v>22000</v>
      </c>
      <c r="E3866">
        <v>0</v>
      </c>
      <c r="F3866" t="s">
        <v>8221</v>
      </c>
      <c r="G3866" t="s">
        <v>8224</v>
      </c>
      <c r="H3866" t="s">
        <v>8246</v>
      </c>
      <c r="I3866">
        <v>1417279252</v>
      </c>
      <c r="J3866">
        <v>1414683652</v>
      </c>
      <c r="K3866" t="b">
        <v>0</v>
      </c>
      <c r="L3866">
        <v>0</v>
      </c>
      <c r="M3866" t="b">
        <v>0</v>
      </c>
      <c r="N3866" t="s">
        <v>8299</v>
      </c>
      <c r="O3866" s="6">
        <f t="shared" si="360"/>
        <v>0</v>
      </c>
      <c r="P3866">
        <f t="shared" si="361"/>
        <v>0</v>
      </c>
      <c r="Q3866" t="str">
        <f t="shared" si="362"/>
        <v>food</v>
      </c>
      <c r="R3866" t="str">
        <f t="shared" si="363"/>
        <v>restaurants</v>
      </c>
      <c r="S3866" s="9">
        <f t="shared" si="364"/>
        <v>41942.653379629628</v>
      </c>
      <c r="T3866" s="8">
        <f t="shared" si="365"/>
        <v>41972.6950462963</v>
      </c>
    </row>
    <row r="3867" spans="1:20" ht="43.2">
      <c r="A3867">
        <v>2518</v>
      </c>
      <c r="B3867" s="3" t="s">
        <v>2518</v>
      </c>
      <c r="C3867" s="3" t="s">
        <v>6628</v>
      </c>
      <c r="D3867">
        <v>5000</v>
      </c>
      <c r="E3867">
        <v>0</v>
      </c>
      <c r="F3867" t="s">
        <v>8221</v>
      </c>
      <c r="G3867" t="s">
        <v>8224</v>
      </c>
      <c r="H3867" t="s">
        <v>8246</v>
      </c>
      <c r="I3867">
        <v>1415899228</v>
      </c>
      <c r="J3867">
        <v>1413303628</v>
      </c>
      <c r="K3867" t="b">
        <v>0</v>
      </c>
      <c r="L3867">
        <v>0</v>
      </c>
      <c r="M3867" t="b">
        <v>0</v>
      </c>
      <c r="N3867" t="s">
        <v>8299</v>
      </c>
      <c r="O3867" s="6">
        <f t="shared" si="360"/>
        <v>0</v>
      </c>
      <c r="P3867">
        <f t="shared" si="361"/>
        <v>0</v>
      </c>
      <c r="Q3867" t="str">
        <f t="shared" si="362"/>
        <v>food</v>
      </c>
      <c r="R3867" t="str">
        <f t="shared" si="363"/>
        <v>restaurants</v>
      </c>
      <c r="S3867" s="9">
        <f t="shared" si="364"/>
        <v>41926.680879629632</v>
      </c>
      <c r="T3867" s="8">
        <f t="shared" si="365"/>
        <v>41956.722546296296</v>
      </c>
    </row>
    <row r="3868" spans="1:20" ht="28.8">
      <c r="A3868">
        <v>2519</v>
      </c>
      <c r="B3868" s="3" t="s">
        <v>2519</v>
      </c>
      <c r="C3868" s="3" t="s">
        <v>6629</v>
      </c>
      <c r="D3868">
        <v>150000</v>
      </c>
      <c r="E3868">
        <v>65</v>
      </c>
      <c r="F3868" t="s">
        <v>8221</v>
      </c>
      <c r="G3868" t="s">
        <v>8224</v>
      </c>
      <c r="H3868" t="s">
        <v>8246</v>
      </c>
      <c r="I3868">
        <v>1405741404</v>
      </c>
      <c r="J3868">
        <v>1403149404</v>
      </c>
      <c r="K3868" t="b">
        <v>0</v>
      </c>
      <c r="L3868">
        <v>4</v>
      </c>
      <c r="M3868" t="b">
        <v>0</v>
      </c>
      <c r="N3868" t="s">
        <v>8299</v>
      </c>
      <c r="O3868" s="6">
        <f t="shared" si="360"/>
        <v>0</v>
      </c>
      <c r="P3868">
        <f t="shared" si="361"/>
        <v>16.25</v>
      </c>
      <c r="Q3868" t="str">
        <f t="shared" si="362"/>
        <v>food</v>
      </c>
      <c r="R3868" t="str">
        <f t="shared" si="363"/>
        <v>restaurants</v>
      </c>
      <c r="S3868" s="9">
        <f t="shared" si="364"/>
        <v>41809.155138888891</v>
      </c>
      <c r="T3868" s="8">
        <f t="shared" si="365"/>
        <v>41839.155138888891</v>
      </c>
    </row>
    <row r="3869" spans="1:20" ht="43.2">
      <c r="A3869">
        <v>2520</v>
      </c>
      <c r="B3869" s="3" t="s">
        <v>2520</v>
      </c>
      <c r="C3869" s="3" t="s">
        <v>6630</v>
      </c>
      <c r="D3869">
        <v>100000</v>
      </c>
      <c r="E3869">
        <v>0</v>
      </c>
      <c r="F3869" t="s">
        <v>8221</v>
      </c>
      <c r="G3869" t="s">
        <v>8224</v>
      </c>
      <c r="H3869" t="s">
        <v>8246</v>
      </c>
      <c r="I3869">
        <v>1476559260</v>
      </c>
      <c r="J3869">
        <v>1472567085</v>
      </c>
      <c r="K3869" t="b">
        <v>0</v>
      </c>
      <c r="L3869">
        <v>0</v>
      </c>
      <c r="M3869" t="b">
        <v>0</v>
      </c>
      <c r="N3869" t="s">
        <v>8299</v>
      </c>
      <c r="O3869" s="6">
        <f t="shared" si="360"/>
        <v>0</v>
      </c>
      <c r="P3869">
        <f t="shared" si="361"/>
        <v>0</v>
      </c>
      <c r="Q3869" t="str">
        <f t="shared" si="362"/>
        <v>food</v>
      </c>
      <c r="R3869" t="str">
        <f t="shared" si="363"/>
        <v>restaurants</v>
      </c>
      <c r="S3869" s="9">
        <f t="shared" si="364"/>
        <v>42612.600520833337</v>
      </c>
      <c r="T3869" s="8">
        <f t="shared" si="365"/>
        <v>42658.806250000001</v>
      </c>
    </row>
    <row r="3870" spans="1:20" ht="43.2">
      <c r="A3870">
        <v>2561</v>
      </c>
      <c r="B3870" s="3" t="s">
        <v>2561</v>
      </c>
      <c r="C3870" s="3" t="s">
        <v>6671</v>
      </c>
      <c r="D3870">
        <v>100000</v>
      </c>
      <c r="E3870">
        <v>0</v>
      </c>
      <c r="F3870" t="s">
        <v>8220</v>
      </c>
      <c r="G3870" t="s">
        <v>8229</v>
      </c>
      <c r="H3870" t="s">
        <v>8251</v>
      </c>
      <c r="I3870">
        <v>1444740089</v>
      </c>
      <c r="J3870">
        <v>1442148089</v>
      </c>
      <c r="K3870" t="b">
        <v>0</v>
      </c>
      <c r="L3870">
        <v>0</v>
      </c>
      <c r="M3870" t="b">
        <v>0</v>
      </c>
      <c r="N3870" t="s">
        <v>8284</v>
      </c>
      <c r="O3870" s="6">
        <f t="shared" si="360"/>
        <v>0</v>
      </c>
      <c r="P3870">
        <f t="shared" si="361"/>
        <v>0</v>
      </c>
      <c r="Q3870" t="str">
        <f t="shared" si="362"/>
        <v>food</v>
      </c>
      <c r="R3870" t="str">
        <f t="shared" si="363"/>
        <v>food trucks</v>
      </c>
      <c r="S3870" s="9">
        <f t="shared" si="364"/>
        <v>42260.528807870374</v>
      </c>
      <c r="T3870" s="8">
        <f t="shared" si="365"/>
        <v>42290.528807870374</v>
      </c>
    </row>
    <row r="3871" spans="1:20" ht="28.8">
      <c r="A3871">
        <v>2563</v>
      </c>
      <c r="B3871" s="3" t="s">
        <v>2563</v>
      </c>
      <c r="C3871" s="3" t="s">
        <v>6673</v>
      </c>
      <c r="D3871">
        <v>20000</v>
      </c>
      <c r="E3871">
        <v>0</v>
      </c>
      <c r="F3871" t="s">
        <v>8220</v>
      </c>
      <c r="G3871" t="s">
        <v>8224</v>
      </c>
      <c r="H3871" t="s">
        <v>8246</v>
      </c>
      <c r="I3871">
        <v>1438226451</v>
      </c>
      <c r="J3871">
        <v>1433042451</v>
      </c>
      <c r="K3871" t="b">
        <v>0</v>
      </c>
      <c r="L3871">
        <v>0</v>
      </c>
      <c r="M3871" t="b">
        <v>0</v>
      </c>
      <c r="N3871" t="s">
        <v>8284</v>
      </c>
      <c r="O3871" s="6">
        <f t="shared" si="360"/>
        <v>0</v>
      </c>
      <c r="P3871">
        <f t="shared" si="361"/>
        <v>0</v>
      </c>
      <c r="Q3871" t="str">
        <f t="shared" si="362"/>
        <v>food</v>
      </c>
      <c r="R3871" t="str">
        <f t="shared" si="363"/>
        <v>food trucks</v>
      </c>
      <c r="S3871" s="9">
        <f t="shared" si="364"/>
        <v>42155.139479166668</v>
      </c>
      <c r="T3871" s="8">
        <f t="shared" si="365"/>
        <v>42215.139479166668</v>
      </c>
    </row>
    <row r="3872" spans="1:20" ht="43.2">
      <c r="A3872">
        <v>2564</v>
      </c>
      <c r="B3872" s="3" t="s">
        <v>2564</v>
      </c>
      <c r="C3872" s="3" t="s">
        <v>6674</v>
      </c>
      <c r="D3872">
        <v>40000</v>
      </c>
      <c r="E3872">
        <v>0</v>
      </c>
      <c r="F3872" t="s">
        <v>8220</v>
      </c>
      <c r="G3872" t="s">
        <v>8229</v>
      </c>
      <c r="H3872" t="s">
        <v>8251</v>
      </c>
      <c r="I3872">
        <v>1406854699</v>
      </c>
      <c r="J3872">
        <v>1404262699</v>
      </c>
      <c r="K3872" t="b">
        <v>0</v>
      </c>
      <c r="L3872">
        <v>0</v>
      </c>
      <c r="M3872" t="b">
        <v>0</v>
      </c>
      <c r="N3872" t="s">
        <v>8284</v>
      </c>
      <c r="O3872" s="6">
        <f t="shared" si="360"/>
        <v>0</v>
      </c>
      <c r="P3872">
        <f t="shared" si="361"/>
        <v>0</v>
      </c>
      <c r="Q3872" t="str">
        <f t="shared" si="362"/>
        <v>food</v>
      </c>
      <c r="R3872" t="str">
        <f t="shared" si="363"/>
        <v>food trucks</v>
      </c>
      <c r="S3872" s="9">
        <f t="shared" si="364"/>
        <v>41822.040497685186</v>
      </c>
      <c r="T3872" s="8">
        <f t="shared" si="365"/>
        <v>41852.040497685186</v>
      </c>
    </row>
    <row r="3873" spans="1:20" ht="43.2">
      <c r="A3873">
        <v>2566</v>
      </c>
      <c r="B3873" s="3" t="s">
        <v>2566</v>
      </c>
      <c r="C3873" s="3" t="s">
        <v>6676</v>
      </c>
      <c r="D3873">
        <v>35000</v>
      </c>
      <c r="E3873">
        <v>0</v>
      </c>
      <c r="F3873" t="s">
        <v>8220</v>
      </c>
      <c r="G3873" t="s">
        <v>8224</v>
      </c>
      <c r="H3873" t="s">
        <v>8246</v>
      </c>
      <c r="I3873">
        <v>1408663948</v>
      </c>
      <c r="J3873">
        <v>1406071948</v>
      </c>
      <c r="K3873" t="b">
        <v>0</v>
      </c>
      <c r="L3873">
        <v>0</v>
      </c>
      <c r="M3873" t="b">
        <v>0</v>
      </c>
      <c r="N3873" t="s">
        <v>8284</v>
      </c>
      <c r="O3873" s="6">
        <f t="shared" si="360"/>
        <v>0</v>
      </c>
      <c r="P3873">
        <f t="shared" si="361"/>
        <v>0</v>
      </c>
      <c r="Q3873" t="str">
        <f t="shared" si="362"/>
        <v>food</v>
      </c>
      <c r="R3873" t="str">
        <f t="shared" si="363"/>
        <v>food trucks</v>
      </c>
      <c r="S3873" s="9">
        <f t="shared" si="364"/>
        <v>41842.980879629627</v>
      </c>
      <c r="T3873" s="8">
        <f t="shared" si="365"/>
        <v>41872.980879629627</v>
      </c>
    </row>
    <row r="3874" spans="1:20" ht="43.2">
      <c r="A3874">
        <v>2567</v>
      </c>
      <c r="B3874" s="3" t="s">
        <v>2567</v>
      </c>
      <c r="C3874" s="3" t="s">
        <v>6677</v>
      </c>
      <c r="D3874">
        <v>45000</v>
      </c>
      <c r="E3874">
        <v>120</v>
      </c>
      <c r="F3874" t="s">
        <v>8220</v>
      </c>
      <c r="G3874" t="s">
        <v>8224</v>
      </c>
      <c r="H3874" t="s">
        <v>8246</v>
      </c>
      <c r="I3874">
        <v>1429823138</v>
      </c>
      <c r="J3874">
        <v>1427231138</v>
      </c>
      <c r="K3874" t="b">
        <v>0</v>
      </c>
      <c r="L3874">
        <v>2</v>
      </c>
      <c r="M3874" t="b">
        <v>0</v>
      </c>
      <c r="N3874" t="s">
        <v>8284</v>
      </c>
      <c r="O3874" s="6">
        <f t="shared" si="360"/>
        <v>0</v>
      </c>
      <c r="P3874">
        <f t="shared" si="361"/>
        <v>60</v>
      </c>
      <c r="Q3874" t="str">
        <f t="shared" si="362"/>
        <v>food</v>
      </c>
      <c r="R3874" t="str">
        <f t="shared" si="363"/>
        <v>food trucks</v>
      </c>
      <c r="S3874" s="9">
        <f t="shared" si="364"/>
        <v>42087.878912037035</v>
      </c>
      <c r="T3874" s="8">
        <f t="shared" si="365"/>
        <v>42117.878912037035</v>
      </c>
    </row>
    <row r="3875" spans="1:20" ht="43.2">
      <c r="A3875">
        <v>2571</v>
      </c>
      <c r="B3875" s="3" t="s">
        <v>2571</v>
      </c>
      <c r="C3875" s="3" t="s">
        <v>6681</v>
      </c>
      <c r="D3875">
        <v>100000</v>
      </c>
      <c r="E3875">
        <v>250</v>
      </c>
      <c r="F3875" t="s">
        <v>8220</v>
      </c>
      <c r="G3875" t="s">
        <v>8226</v>
      </c>
      <c r="H3875" t="s">
        <v>8248</v>
      </c>
      <c r="I3875">
        <v>1463645521</v>
      </c>
      <c r="J3875">
        <v>1458461521</v>
      </c>
      <c r="K3875" t="b">
        <v>0</v>
      </c>
      <c r="L3875">
        <v>4</v>
      </c>
      <c r="M3875" t="b">
        <v>0</v>
      </c>
      <c r="N3875" t="s">
        <v>8284</v>
      </c>
      <c r="O3875" s="6">
        <f t="shared" si="360"/>
        <v>0</v>
      </c>
      <c r="P3875">
        <f t="shared" si="361"/>
        <v>62.5</v>
      </c>
      <c r="Q3875" t="str">
        <f t="shared" si="362"/>
        <v>food</v>
      </c>
      <c r="R3875" t="str">
        <f t="shared" si="363"/>
        <v>food trucks</v>
      </c>
      <c r="S3875" s="9">
        <f t="shared" si="364"/>
        <v>42449.341678240744</v>
      </c>
      <c r="T3875" s="8">
        <f t="shared" si="365"/>
        <v>42509.341678240744</v>
      </c>
    </row>
    <row r="3876" spans="1:20" ht="43.2">
      <c r="A3876">
        <v>2572</v>
      </c>
      <c r="B3876" s="3" t="s">
        <v>2572</v>
      </c>
      <c r="C3876" s="3" t="s">
        <v>6682</v>
      </c>
      <c r="D3876">
        <v>30000</v>
      </c>
      <c r="E3876">
        <v>0</v>
      </c>
      <c r="F3876" t="s">
        <v>8220</v>
      </c>
      <c r="G3876" t="s">
        <v>8224</v>
      </c>
      <c r="H3876" t="s">
        <v>8246</v>
      </c>
      <c r="I3876">
        <v>1428893517</v>
      </c>
      <c r="J3876">
        <v>1426301517</v>
      </c>
      <c r="K3876" t="b">
        <v>0</v>
      </c>
      <c r="L3876">
        <v>0</v>
      </c>
      <c r="M3876" t="b">
        <v>0</v>
      </c>
      <c r="N3876" t="s">
        <v>8284</v>
      </c>
      <c r="O3876" s="6">
        <f t="shared" si="360"/>
        <v>0</v>
      </c>
      <c r="P3876">
        <f t="shared" si="361"/>
        <v>0</v>
      </c>
      <c r="Q3876" t="str">
        <f t="shared" si="362"/>
        <v>food</v>
      </c>
      <c r="R3876" t="str">
        <f t="shared" si="363"/>
        <v>food trucks</v>
      </c>
      <c r="S3876" s="9">
        <f t="shared" si="364"/>
        <v>42077.119409722218</v>
      </c>
      <c r="T3876" s="8">
        <f t="shared" si="365"/>
        <v>42107.119409722218</v>
      </c>
    </row>
    <row r="3877" spans="1:20" ht="43.2">
      <c r="A3877">
        <v>2573</v>
      </c>
      <c r="B3877" s="3" t="s">
        <v>2573</v>
      </c>
      <c r="C3877" s="3" t="s">
        <v>6683</v>
      </c>
      <c r="D3877">
        <v>8000</v>
      </c>
      <c r="E3877">
        <v>0</v>
      </c>
      <c r="F3877" t="s">
        <v>8220</v>
      </c>
      <c r="G3877" t="s">
        <v>8224</v>
      </c>
      <c r="H3877" t="s">
        <v>8246</v>
      </c>
      <c r="I3877">
        <v>1408803149</v>
      </c>
      <c r="J3877">
        <v>1404915149</v>
      </c>
      <c r="K3877" t="b">
        <v>0</v>
      </c>
      <c r="L3877">
        <v>0</v>
      </c>
      <c r="M3877" t="b">
        <v>0</v>
      </c>
      <c r="N3877" t="s">
        <v>8284</v>
      </c>
      <c r="O3877" s="6">
        <f t="shared" si="360"/>
        <v>0</v>
      </c>
      <c r="P3877">
        <f t="shared" si="361"/>
        <v>0</v>
      </c>
      <c r="Q3877" t="str">
        <f t="shared" si="362"/>
        <v>food</v>
      </c>
      <c r="R3877" t="str">
        <f t="shared" si="363"/>
        <v>food trucks</v>
      </c>
      <c r="S3877" s="9">
        <f t="shared" si="364"/>
        <v>41829.592002314814</v>
      </c>
      <c r="T3877" s="8">
        <f t="shared" si="365"/>
        <v>41874.592002314814</v>
      </c>
    </row>
    <row r="3878" spans="1:20" ht="43.2">
      <c r="A3878">
        <v>2574</v>
      </c>
      <c r="B3878" s="3" t="s">
        <v>2574</v>
      </c>
      <c r="C3878" s="3" t="s">
        <v>6684</v>
      </c>
      <c r="D3878">
        <v>10000</v>
      </c>
      <c r="E3878">
        <v>0</v>
      </c>
      <c r="F3878" t="s">
        <v>8220</v>
      </c>
      <c r="G3878" t="s">
        <v>8224</v>
      </c>
      <c r="H3878" t="s">
        <v>8246</v>
      </c>
      <c r="I3878">
        <v>1463600945</v>
      </c>
      <c r="J3878">
        <v>1461786545</v>
      </c>
      <c r="K3878" t="b">
        <v>0</v>
      </c>
      <c r="L3878">
        <v>0</v>
      </c>
      <c r="M3878" t="b">
        <v>0</v>
      </c>
      <c r="N3878" t="s">
        <v>8284</v>
      </c>
      <c r="O3878" s="6">
        <f t="shared" si="360"/>
        <v>0</v>
      </c>
      <c r="P3878">
        <f t="shared" si="361"/>
        <v>0</v>
      </c>
      <c r="Q3878" t="str">
        <f t="shared" si="362"/>
        <v>food</v>
      </c>
      <c r="R3878" t="str">
        <f t="shared" si="363"/>
        <v>food trucks</v>
      </c>
      <c r="S3878" s="9">
        <f t="shared" si="364"/>
        <v>42487.825752314813</v>
      </c>
      <c r="T3878" s="8">
        <f t="shared" si="365"/>
        <v>42508.825752314813</v>
      </c>
    </row>
    <row r="3879" spans="1:20" ht="43.2">
      <c r="A3879">
        <v>2575</v>
      </c>
      <c r="B3879" s="3" t="s">
        <v>2575</v>
      </c>
      <c r="C3879" s="3" t="s">
        <v>6685</v>
      </c>
      <c r="D3879">
        <v>85000</v>
      </c>
      <c r="E3879">
        <v>0</v>
      </c>
      <c r="F3879" t="s">
        <v>8220</v>
      </c>
      <c r="G3879" t="s">
        <v>8224</v>
      </c>
      <c r="H3879" t="s">
        <v>8246</v>
      </c>
      <c r="I3879">
        <v>1421030194</v>
      </c>
      <c r="J3879">
        <v>1418438194</v>
      </c>
      <c r="K3879" t="b">
        <v>0</v>
      </c>
      <c r="L3879">
        <v>0</v>
      </c>
      <c r="M3879" t="b">
        <v>0</v>
      </c>
      <c r="N3879" t="s">
        <v>8284</v>
      </c>
      <c r="O3879" s="6">
        <f t="shared" si="360"/>
        <v>0</v>
      </c>
      <c r="P3879">
        <f t="shared" si="361"/>
        <v>0</v>
      </c>
      <c r="Q3879" t="str">
        <f t="shared" si="362"/>
        <v>food</v>
      </c>
      <c r="R3879" t="str">
        <f t="shared" si="363"/>
        <v>food trucks</v>
      </c>
      <c r="S3879" s="9">
        <f t="shared" si="364"/>
        <v>41986.108726851853</v>
      </c>
      <c r="T3879" s="8">
        <f t="shared" si="365"/>
        <v>42016.108726851853</v>
      </c>
    </row>
    <row r="3880" spans="1:20" ht="28.8">
      <c r="A3880">
        <v>2576</v>
      </c>
      <c r="B3880" s="3" t="s">
        <v>2576</v>
      </c>
      <c r="C3880" s="3" t="s">
        <v>6686</v>
      </c>
      <c r="D3880">
        <v>10000</v>
      </c>
      <c r="E3880">
        <v>0</v>
      </c>
      <c r="F3880" t="s">
        <v>8220</v>
      </c>
      <c r="G3880" t="s">
        <v>8224</v>
      </c>
      <c r="H3880" t="s">
        <v>8246</v>
      </c>
      <c r="I3880">
        <v>1428707647</v>
      </c>
      <c r="J3880">
        <v>1424823247</v>
      </c>
      <c r="K3880" t="b">
        <v>0</v>
      </c>
      <c r="L3880">
        <v>0</v>
      </c>
      <c r="M3880" t="b">
        <v>0</v>
      </c>
      <c r="N3880" t="s">
        <v>8284</v>
      </c>
      <c r="O3880" s="6">
        <f t="shared" si="360"/>
        <v>0</v>
      </c>
      <c r="P3880">
        <f t="shared" si="361"/>
        <v>0</v>
      </c>
      <c r="Q3880" t="str">
        <f t="shared" si="362"/>
        <v>food</v>
      </c>
      <c r="R3880" t="str">
        <f t="shared" si="363"/>
        <v>food trucks</v>
      </c>
      <c r="S3880" s="9">
        <f t="shared" si="364"/>
        <v>42060.00980324074</v>
      </c>
      <c r="T3880" s="8">
        <f t="shared" si="365"/>
        <v>42104.968136574069</v>
      </c>
    </row>
    <row r="3881" spans="1:20" ht="43.2">
      <c r="A3881">
        <v>2577</v>
      </c>
      <c r="B3881" s="3" t="s">
        <v>2577</v>
      </c>
      <c r="C3881" s="3" t="s">
        <v>6687</v>
      </c>
      <c r="D3881">
        <v>15000</v>
      </c>
      <c r="E3881">
        <v>0</v>
      </c>
      <c r="F3881" t="s">
        <v>8220</v>
      </c>
      <c r="G3881" t="s">
        <v>8224</v>
      </c>
      <c r="H3881" t="s">
        <v>8246</v>
      </c>
      <c r="I3881">
        <v>1407181297</v>
      </c>
      <c r="J3881">
        <v>1405021297</v>
      </c>
      <c r="K3881" t="b">
        <v>0</v>
      </c>
      <c r="L3881">
        <v>0</v>
      </c>
      <c r="M3881" t="b">
        <v>0</v>
      </c>
      <c r="N3881" t="s">
        <v>8284</v>
      </c>
      <c r="O3881" s="6">
        <f t="shared" si="360"/>
        <v>0</v>
      </c>
      <c r="P3881">
        <f t="shared" si="361"/>
        <v>0</v>
      </c>
      <c r="Q3881" t="str">
        <f t="shared" si="362"/>
        <v>food</v>
      </c>
      <c r="R3881" t="str">
        <f t="shared" si="363"/>
        <v>food trucks</v>
      </c>
      <c r="S3881" s="9">
        <f t="shared" si="364"/>
        <v>41830.820567129631</v>
      </c>
      <c r="T3881" s="8">
        <f t="shared" si="365"/>
        <v>41855.820567129631</v>
      </c>
    </row>
    <row r="3882" spans="1:20" ht="57.6">
      <c r="A3882">
        <v>2578</v>
      </c>
      <c r="B3882" s="3" t="s">
        <v>2578</v>
      </c>
      <c r="C3882" s="3" t="s">
        <v>6688</v>
      </c>
      <c r="D3882">
        <v>6000</v>
      </c>
      <c r="E3882">
        <v>0</v>
      </c>
      <c r="F3882" t="s">
        <v>8220</v>
      </c>
      <c r="G3882" t="s">
        <v>8224</v>
      </c>
      <c r="H3882" t="s">
        <v>8246</v>
      </c>
      <c r="I3882">
        <v>1444410000</v>
      </c>
      <c r="J3882">
        <v>1440203579</v>
      </c>
      <c r="K3882" t="b">
        <v>0</v>
      </c>
      <c r="L3882">
        <v>0</v>
      </c>
      <c r="M3882" t="b">
        <v>0</v>
      </c>
      <c r="N3882" t="s">
        <v>8284</v>
      </c>
      <c r="O3882" s="6">
        <f t="shared" si="360"/>
        <v>0</v>
      </c>
      <c r="P3882">
        <f t="shared" si="361"/>
        <v>0</v>
      </c>
      <c r="Q3882" t="str">
        <f t="shared" si="362"/>
        <v>food</v>
      </c>
      <c r="R3882" t="str">
        <f t="shared" si="363"/>
        <v>food trucks</v>
      </c>
      <c r="S3882" s="9">
        <f t="shared" si="364"/>
        <v>42238.022905092592</v>
      </c>
      <c r="T3882" s="8">
        <f t="shared" si="365"/>
        <v>42286.708333333328</v>
      </c>
    </row>
    <row r="3883" spans="1:20" ht="43.2">
      <c r="A3883">
        <v>2579</v>
      </c>
      <c r="B3883" s="3" t="s">
        <v>2579</v>
      </c>
      <c r="C3883" s="3" t="s">
        <v>6689</v>
      </c>
      <c r="D3883">
        <v>200000</v>
      </c>
      <c r="E3883">
        <v>277</v>
      </c>
      <c r="F3883" t="s">
        <v>8220</v>
      </c>
      <c r="G3883" t="s">
        <v>8224</v>
      </c>
      <c r="H3883" t="s">
        <v>8246</v>
      </c>
      <c r="I3883">
        <v>1410810903</v>
      </c>
      <c r="J3883">
        <v>1405626903</v>
      </c>
      <c r="K3883" t="b">
        <v>0</v>
      </c>
      <c r="L3883">
        <v>12</v>
      </c>
      <c r="M3883" t="b">
        <v>0</v>
      </c>
      <c r="N3883" t="s">
        <v>8284</v>
      </c>
      <c r="O3883" s="6">
        <f t="shared" si="360"/>
        <v>0</v>
      </c>
      <c r="P3883">
        <f t="shared" si="361"/>
        <v>23.08</v>
      </c>
      <c r="Q3883" t="str">
        <f t="shared" si="362"/>
        <v>food</v>
      </c>
      <c r="R3883" t="str">
        <f t="shared" si="363"/>
        <v>food trucks</v>
      </c>
      <c r="S3883" s="9">
        <f t="shared" si="364"/>
        <v>41837.829895833333</v>
      </c>
      <c r="T3883" s="8">
        <f t="shared" si="365"/>
        <v>41897.829895833333</v>
      </c>
    </row>
    <row r="3884" spans="1:20" ht="28.8">
      <c r="A3884">
        <v>2582</v>
      </c>
      <c r="B3884" s="3" t="s">
        <v>2582</v>
      </c>
      <c r="C3884" s="3" t="s">
        <v>6692</v>
      </c>
      <c r="D3884">
        <v>90000</v>
      </c>
      <c r="E3884">
        <v>1</v>
      </c>
      <c r="F3884" t="s">
        <v>8221</v>
      </c>
      <c r="G3884" t="s">
        <v>8224</v>
      </c>
      <c r="H3884" t="s">
        <v>8246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8284</v>
      </c>
      <c r="O3884" s="6">
        <f t="shared" si="360"/>
        <v>0</v>
      </c>
      <c r="P3884">
        <f t="shared" si="361"/>
        <v>1</v>
      </c>
      <c r="Q3884" t="str">
        <f t="shared" si="362"/>
        <v>food</v>
      </c>
      <c r="R3884" t="str">
        <f t="shared" si="363"/>
        <v>food trucks</v>
      </c>
      <c r="S3884" s="9">
        <f t="shared" si="364"/>
        <v>42642.988819444443</v>
      </c>
      <c r="T3884" s="8">
        <f t="shared" si="365"/>
        <v>42672.988819444443</v>
      </c>
    </row>
    <row r="3885" spans="1:20" ht="28.8">
      <c r="A3885">
        <v>2584</v>
      </c>
      <c r="B3885" s="3" t="s">
        <v>2584</v>
      </c>
      <c r="C3885" s="3" t="s">
        <v>6694</v>
      </c>
      <c r="D3885">
        <v>10000</v>
      </c>
      <c r="E3885">
        <v>0</v>
      </c>
      <c r="F3885" t="s">
        <v>8221</v>
      </c>
      <c r="G3885" t="s">
        <v>8224</v>
      </c>
      <c r="H3885" t="s">
        <v>8246</v>
      </c>
      <c r="I3885">
        <v>1434341369</v>
      </c>
      <c r="J3885">
        <v>1431749369</v>
      </c>
      <c r="K3885" t="b">
        <v>0</v>
      </c>
      <c r="L3885">
        <v>0</v>
      </c>
      <c r="M3885" t="b">
        <v>0</v>
      </c>
      <c r="N3885" t="s">
        <v>8284</v>
      </c>
      <c r="O3885" s="6">
        <f t="shared" si="360"/>
        <v>0</v>
      </c>
      <c r="P3885">
        <f t="shared" si="361"/>
        <v>0</v>
      </c>
      <c r="Q3885" t="str">
        <f t="shared" si="362"/>
        <v>food</v>
      </c>
      <c r="R3885" t="str">
        <f t="shared" si="363"/>
        <v>food trucks</v>
      </c>
      <c r="S3885" s="9">
        <f t="shared" si="364"/>
        <v>42140.173252314809</v>
      </c>
      <c r="T3885" s="8">
        <f t="shared" si="365"/>
        <v>42170.173252314809</v>
      </c>
    </row>
    <row r="3886" spans="1:20" ht="43.2">
      <c r="A3886">
        <v>2585</v>
      </c>
      <c r="B3886" s="3" t="s">
        <v>2585</v>
      </c>
      <c r="C3886" s="3" t="s">
        <v>6695</v>
      </c>
      <c r="D3886">
        <v>30000</v>
      </c>
      <c r="E3886">
        <v>50</v>
      </c>
      <c r="F3886" t="s">
        <v>8221</v>
      </c>
      <c r="G3886" t="s">
        <v>8224</v>
      </c>
      <c r="H3886" t="s">
        <v>8246</v>
      </c>
      <c r="I3886">
        <v>1404601632</v>
      </c>
      <c r="J3886">
        <v>1402009632</v>
      </c>
      <c r="K3886" t="b">
        <v>0</v>
      </c>
      <c r="L3886">
        <v>1</v>
      </c>
      <c r="M3886" t="b">
        <v>0</v>
      </c>
      <c r="N3886" t="s">
        <v>8284</v>
      </c>
      <c r="O3886" s="6">
        <f t="shared" si="360"/>
        <v>0</v>
      </c>
      <c r="P3886">
        <f t="shared" si="361"/>
        <v>50</v>
      </c>
      <c r="Q3886" t="str">
        <f t="shared" si="362"/>
        <v>food</v>
      </c>
      <c r="R3886" t="str">
        <f t="shared" si="363"/>
        <v>food trucks</v>
      </c>
      <c r="S3886" s="9">
        <f t="shared" si="364"/>
        <v>41795.963333333333</v>
      </c>
      <c r="T3886" s="8">
        <f t="shared" si="365"/>
        <v>41825.963333333333</v>
      </c>
    </row>
    <row r="3887" spans="1:20" ht="28.8">
      <c r="A3887">
        <v>2586</v>
      </c>
      <c r="B3887" s="3" t="s">
        <v>2586</v>
      </c>
      <c r="C3887" s="3" t="s">
        <v>6696</v>
      </c>
      <c r="D3887">
        <v>3000</v>
      </c>
      <c r="E3887">
        <v>5</v>
      </c>
      <c r="F3887" t="s">
        <v>8221</v>
      </c>
      <c r="G3887" t="s">
        <v>8225</v>
      </c>
      <c r="H3887" t="s">
        <v>8247</v>
      </c>
      <c r="I3887">
        <v>1451030136</v>
      </c>
      <c r="J3887">
        <v>1448438136</v>
      </c>
      <c r="K3887" t="b">
        <v>0</v>
      </c>
      <c r="L3887">
        <v>1</v>
      </c>
      <c r="M3887" t="b">
        <v>0</v>
      </c>
      <c r="N3887" t="s">
        <v>8284</v>
      </c>
      <c r="O3887" s="6">
        <f t="shared" si="360"/>
        <v>0</v>
      </c>
      <c r="P3887">
        <f t="shared" si="361"/>
        <v>5</v>
      </c>
      <c r="Q3887" t="str">
        <f t="shared" si="362"/>
        <v>food</v>
      </c>
      <c r="R3887" t="str">
        <f t="shared" si="363"/>
        <v>food trucks</v>
      </c>
      <c r="S3887" s="9">
        <f t="shared" si="364"/>
        <v>42333.330277777779</v>
      </c>
      <c r="T3887" s="8">
        <f t="shared" si="365"/>
        <v>42363.330277777779</v>
      </c>
    </row>
    <row r="3888" spans="1:20" ht="43.2">
      <c r="A3888">
        <v>2589</v>
      </c>
      <c r="B3888" s="3" t="s">
        <v>2589</v>
      </c>
      <c r="C3888" s="3" t="s">
        <v>6699</v>
      </c>
      <c r="D3888">
        <v>50000</v>
      </c>
      <c r="E3888">
        <v>5</v>
      </c>
      <c r="F3888" t="s">
        <v>8221</v>
      </c>
      <c r="G3888" t="s">
        <v>8232</v>
      </c>
      <c r="H3888" t="s">
        <v>8253</v>
      </c>
      <c r="I3888">
        <v>1458733927</v>
      </c>
      <c r="J3888">
        <v>1456145527</v>
      </c>
      <c r="K3888" t="b">
        <v>0</v>
      </c>
      <c r="L3888">
        <v>1</v>
      </c>
      <c r="M3888" t="b">
        <v>0</v>
      </c>
      <c r="N3888" t="s">
        <v>8284</v>
      </c>
      <c r="O3888" s="6">
        <f t="shared" si="360"/>
        <v>0</v>
      </c>
      <c r="P3888">
        <f t="shared" si="361"/>
        <v>5</v>
      </c>
      <c r="Q3888" t="str">
        <f t="shared" si="362"/>
        <v>food</v>
      </c>
      <c r="R3888" t="str">
        <f t="shared" si="363"/>
        <v>food trucks</v>
      </c>
      <c r="S3888" s="9">
        <f t="shared" si="364"/>
        <v>42422.536192129628</v>
      </c>
      <c r="T3888" s="8">
        <f t="shared" si="365"/>
        <v>42452.494525462964</v>
      </c>
    </row>
    <row r="3889" spans="1:20" ht="43.2">
      <c r="A3889">
        <v>2590</v>
      </c>
      <c r="B3889" s="3" t="s">
        <v>2590</v>
      </c>
      <c r="C3889" s="3" t="s">
        <v>6700</v>
      </c>
      <c r="D3889">
        <v>3000</v>
      </c>
      <c r="E3889">
        <v>0</v>
      </c>
      <c r="F3889" t="s">
        <v>8221</v>
      </c>
      <c r="G3889" t="s">
        <v>8226</v>
      </c>
      <c r="H3889" t="s">
        <v>8248</v>
      </c>
      <c r="I3889">
        <v>1453817297</v>
      </c>
      <c r="J3889">
        <v>1453212497</v>
      </c>
      <c r="K3889" t="b">
        <v>0</v>
      </c>
      <c r="L3889">
        <v>0</v>
      </c>
      <c r="M3889" t="b">
        <v>0</v>
      </c>
      <c r="N3889" t="s">
        <v>8284</v>
      </c>
      <c r="O3889" s="6">
        <f t="shared" si="360"/>
        <v>0</v>
      </c>
      <c r="P3889">
        <f t="shared" si="361"/>
        <v>0</v>
      </c>
      <c r="Q3889" t="str">
        <f t="shared" si="362"/>
        <v>food</v>
      </c>
      <c r="R3889" t="str">
        <f t="shared" si="363"/>
        <v>food trucks</v>
      </c>
      <c r="S3889" s="9">
        <f t="shared" si="364"/>
        <v>42388.589085648149</v>
      </c>
      <c r="T3889" s="8">
        <f t="shared" si="365"/>
        <v>42395.589085648149</v>
      </c>
    </row>
    <row r="3890" spans="1:20" ht="57.6">
      <c r="A3890">
        <v>2592</v>
      </c>
      <c r="B3890" s="3" t="s">
        <v>2592</v>
      </c>
      <c r="C3890" s="3" t="s">
        <v>6702</v>
      </c>
      <c r="D3890">
        <v>30000</v>
      </c>
      <c r="E3890">
        <v>50</v>
      </c>
      <c r="F3890" t="s">
        <v>8221</v>
      </c>
      <c r="G3890" t="s">
        <v>8224</v>
      </c>
      <c r="H3890" t="s">
        <v>8246</v>
      </c>
      <c r="I3890">
        <v>1412536421</v>
      </c>
      <c r="J3890">
        <v>1409944421</v>
      </c>
      <c r="K3890" t="b">
        <v>0</v>
      </c>
      <c r="L3890">
        <v>1</v>
      </c>
      <c r="M3890" t="b">
        <v>0</v>
      </c>
      <c r="N3890" t="s">
        <v>8284</v>
      </c>
      <c r="O3890" s="6">
        <f t="shared" si="360"/>
        <v>0</v>
      </c>
      <c r="P3890">
        <f t="shared" si="361"/>
        <v>50</v>
      </c>
      <c r="Q3890" t="str">
        <f t="shared" si="362"/>
        <v>food</v>
      </c>
      <c r="R3890" t="str">
        <f t="shared" si="363"/>
        <v>food trucks</v>
      </c>
      <c r="S3890" s="9">
        <f t="shared" si="364"/>
        <v>41887.801168981481</v>
      </c>
      <c r="T3890" s="8">
        <f t="shared" si="365"/>
        <v>41917.801168981481</v>
      </c>
    </row>
    <row r="3891" spans="1:20" ht="43.2">
      <c r="A3891">
        <v>2593</v>
      </c>
      <c r="B3891" s="3" t="s">
        <v>2593</v>
      </c>
      <c r="C3891" s="3" t="s">
        <v>6703</v>
      </c>
      <c r="D3891">
        <v>10000</v>
      </c>
      <c r="E3891">
        <v>0</v>
      </c>
      <c r="F3891" t="s">
        <v>8221</v>
      </c>
      <c r="G3891" t="s">
        <v>8224</v>
      </c>
      <c r="H3891" t="s">
        <v>8246</v>
      </c>
      <c r="I3891">
        <v>1429993026</v>
      </c>
      <c r="J3891">
        <v>1427401026</v>
      </c>
      <c r="K3891" t="b">
        <v>0</v>
      </c>
      <c r="L3891">
        <v>0</v>
      </c>
      <c r="M3891" t="b">
        <v>0</v>
      </c>
      <c r="N3891" t="s">
        <v>8284</v>
      </c>
      <c r="O3891" s="6">
        <f t="shared" si="360"/>
        <v>0</v>
      </c>
      <c r="P3891">
        <f t="shared" si="361"/>
        <v>0</v>
      </c>
      <c r="Q3891" t="str">
        <f t="shared" si="362"/>
        <v>food</v>
      </c>
      <c r="R3891" t="str">
        <f t="shared" si="363"/>
        <v>food trucks</v>
      </c>
      <c r="S3891" s="9">
        <f t="shared" si="364"/>
        <v>42089.845208333332</v>
      </c>
      <c r="T3891" s="8">
        <f t="shared" si="365"/>
        <v>42119.845208333332</v>
      </c>
    </row>
    <row r="3892" spans="1:20" ht="43.2">
      <c r="A3892">
        <v>2594</v>
      </c>
      <c r="B3892" s="3" t="s">
        <v>2594</v>
      </c>
      <c r="C3892" s="3" t="s">
        <v>6704</v>
      </c>
      <c r="D3892">
        <v>80000</v>
      </c>
      <c r="E3892">
        <v>1</v>
      </c>
      <c r="F3892" t="s">
        <v>8221</v>
      </c>
      <c r="G3892" t="s">
        <v>8224</v>
      </c>
      <c r="H3892" t="s">
        <v>8246</v>
      </c>
      <c r="I3892">
        <v>1407453228</v>
      </c>
      <c r="J3892">
        <v>1404861228</v>
      </c>
      <c r="K3892" t="b">
        <v>0</v>
      </c>
      <c r="L3892">
        <v>1</v>
      </c>
      <c r="M3892" t="b">
        <v>0</v>
      </c>
      <c r="N3892" t="s">
        <v>8284</v>
      </c>
      <c r="O3892" s="6">
        <f t="shared" si="360"/>
        <v>0</v>
      </c>
      <c r="P3892">
        <f t="shared" si="361"/>
        <v>1</v>
      </c>
      <c r="Q3892" t="str">
        <f t="shared" si="362"/>
        <v>food</v>
      </c>
      <c r="R3892" t="str">
        <f t="shared" si="363"/>
        <v>food trucks</v>
      </c>
      <c r="S3892" s="9">
        <f t="shared" si="364"/>
        <v>41828.967916666668</v>
      </c>
      <c r="T3892" s="8">
        <f t="shared" si="365"/>
        <v>41858.967916666668</v>
      </c>
    </row>
    <row r="3893" spans="1:20" ht="57.6">
      <c r="A3893">
        <v>2642</v>
      </c>
      <c r="B3893" s="3" t="s">
        <v>2642</v>
      </c>
      <c r="C3893" s="3" t="s">
        <v>6752</v>
      </c>
      <c r="D3893">
        <v>500000</v>
      </c>
      <c r="E3893">
        <v>0</v>
      </c>
      <c r="F3893" t="s">
        <v>8221</v>
      </c>
      <c r="G3893" t="s">
        <v>8236</v>
      </c>
      <c r="H3893" t="s">
        <v>8249</v>
      </c>
      <c r="I3893">
        <v>1468565820</v>
      </c>
      <c r="J3893">
        <v>1465970108</v>
      </c>
      <c r="K3893" t="b">
        <v>0</v>
      </c>
      <c r="L3893">
        <v>0</v>
      </c>
      <c r="M3893" t="b">
        <v>0</v>
      </c>
      <c r="N3893" t="s">
        <v>8301</v>
      </c>
      <c r="O3893" s="6">
        <f t="shared" si="360"/>
        <v>0</v>
      </c>
      <c r="P3893">
        <f t="shared" si="361"/>
        <v>0</v>
      </c>
      <c r="Q3893" t="str">
        <f t="shared" si="362"/>
        <v>technology</v>
      </c>
      <c r="R3893" t="str">
        <f t="shared" si="363"/>
        <v>space exploration</v>
      </c>
      <c r="S3893" s="9">
        <f t="shared" si="364"/>
        <v>42536.246620370366</v>
      </c>
      <c r="T3893" s="8">
        <f t="shared" si="365"/>
        <v>42566.289583333331</v>
      </c>
    </row>
    <row r="3894" spans="1:20" ht="28.8">
      <c r="A3894">
        <v>2649</v>
      </c>
      <c r="B3894" s="3" t="s">
        <v>2649</v>
      </c>
      <c r="C3894" s="3" t="s">
        <v>6759</v>
      </c>
      <c r="D3894">
        <v>125000</v>
      </c>
      <c r="E3894">
        <v>124</v>
      </c>
      <c r="F3894" t="s">
        <v>8220</v>
      </c>
      <c r="G3894" t="s">
        <v>8224</v>
      </c>
      <c r="H3894" t="s">
        <v>8246</v>
      </c>
      <c r="I3894">
        <v>1454370941</v>
      </c>
      <c r="J3894">
        <v>1449186941</v>
      </c>
      <c r="K3894" t="b">
        <v>0</v>
      </c>
      <c r="L3894">
        <v>3</v>
      </c>
      <c r="M3894" t="b">
        <v>0</v>
      </c>
      <c r="N3894" t="s">
        <v>8301</v>
      </c>
      <c r="O3894" s="6">
        <f t="shared" si="360"/>
        <v>0</v>
      </c>
      <c r="P3894">
        <f t="shared" si="361"/>
        <v>41.33</v>
      </c>
      <c r="Q3894" t="str">
        <f t="shared" si="362"/>
        <v>technology</v>
      </c>
      <c r="R3894" t="str">
        <f t="shared" si="363"/>
        <v>space exploration</v>
      </c>
      <c r="S3894" s="9">
        <f t="shared" si="364"/>
        <v>42341.99700231482</v>
      </c>
      <c r="T3894" s="8">
        <f t="shared" si="365"/>
        <v>42401.99700231482</v>
      </c>
    </row>
    <row r="3895" spans="1:20" ht="43.2">
      <c r="A3895">
        <v>2654</v>
      </c>
      <c r="B3895" s="3" t="s">
        <v>2654</v>
      </c>
      <c r="C3895" s="3" t="s">
        <v>6764</v>
      </c>
      <c r="D3895">
        <v>100000</v>
      </c>
      <c r="E3895">
        <v>51</v>
      </c>
      <c r="F3895" t="s">
        <v>8220</v>
      </c>
      <c r="G3895" t="s">
        <v>8224</v>
      </c>
      <c r="H3895" t="s">
        <v>8246</v>
      </c>
      <c r="I3895">
        <v>1429622726</v>
      </c>
      <c r="J3895">
        <v>1424442326</v>
      </c>
      <c r="K3895" t="b">
        <v>0</v>
      </c>
      <c r="L3895">
        <v>6</v>
      </c>
      <c r="M3895" t="b">
        <v>0</v>
      </c>
      <c r="N3895" t="s">
        <v>8301</v>
      </c>
      <c r="O3895" s="6">
        <f t="shared" si="360"/>
        <v>0</v>
      </c>
      <c r="P3895">
        <f t="shared" si="361"/>
        <v>8.5</v>
      </c>
      <c r="Q3895" t="str">
        <f t="shared" si="362"/>
        <v>technology</v>
      </c>
      <c r="R3895" t="str">
        <f t="shared" si="363"/>
        <v>space exploration</v>
      </c>
      <c r="S3895" s="9">
        <f t="shared" si="364"/>
        <v>42055.600995370369</v>
      </c>
      <c r="T3895" s="8">
        <f t="shared" si="365"/>
        <v>42115.559328703705</v>
      </c>
    </row>
    <row r="3896" spans="1:20" ht="43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 t="shared" si="360"/>
        <v>0</v>
      </c>
      <c r="P3896">
        <f t="shared" si="361"/>
        <v>22.75</v>
      </c>
      <c r="Q3896" t="str">
        <f t="shared" si="362"/>
        <v>technology</v>
      </c>
      <c r="R3896" t="str">
        <f t="shared" si="363"/>
        <v>space exploration</v>
      </c>
      <c r="S3896" s="9">
        <f t="shared" si="364"/>
        <v>42551.884189814809</v>
      </c>
      <c r="T3896" s="8">
        <f t="shared" si="365"/>
        <v>42581.884189814809</v>
      </c>
    </row>
    <row r="3897" spans="1:20" ht="57.6">
      <c r="A3897">
        <v>2660</v>
      </c>
      <c r="B3897" s="3" t="s">
        <v>2660</v>
      </c>
      <c r="C3897" s="3" t="s">
        <v>6770</v>
      </c>
      <c r="D3897">
        <v>20000</v>
      </c>
      <c r="E3897">
        <v>19</v>
      </c>
      <c r="F3897" t="s">
        <v>8220</v>
      </c>
      <c r="G3897" t="s">
        <v>8224</v>
      </c>
      <c r="H3897" t="s">
        <v>8246</v>
      </c>
      <c r="I3897">
        <v>1448388418</v>
      </c>
      <c r="J3897">
        <v>1443200818</v>
      </c>
      <c r="K3897" t="b">
        <v>0</v>
      </c>
      <c r="L3897">
        <v>5</v>
      </c>
      <c r="M3897" t="b">
        <v>0</v>
      </c>
      <c r="N3897" t="s">
        <v>8301</v>
      </c>
      <c r="O3897" s="6">
        <f t="shared" si="360"/>
        <v>0</v>
      </c>
      <c r="P3897">
        <f t="shared" si="361"/>
        <v>3.8</v>
      </c>
      <c r="Q3897" t="str">
        <f t="shared" si="362"/>
        <v>technology</v>
      </c>
      <c r="R3897" t="str">
        <f t="shared" si="363"/>
        <v>space exploration</v>
      </c>
      <c r="S3897" s="9">
        <f t="shared" si="364"/>
        <v>42272.713171296295</v>
      </c>
      <c r="T3897" s="8">
        <f t="shared" si="365"/>
        <v>42332.754837962959</v>
      </c>
    </row>
    <row r="3898" spans="1:20" ht="43.2">
      <c r="A3898">
        <v>2678</v>
      </c>
      <c r="B3898" s="3" t="s">
        <v>2678</v>
      </c>
      <c r="C3898" s="3" t="s">
        <v>6788</v>
      </c>
      <c r="D3898">
        <v>8000000</v>
      </c>
      <c r="E3898">
        <v>1100</v>
      </c>
      <c r="F3898" t="s">
        <v>8221</v>
      </c>
      <c r="G3898" t="s">
        <v>8227</v>
      </c>
      <c r="H3898" t="s">
        <v>8249</v>
      </c>
      <c r="I3898">
        <v>1443121765</v>
      </c>
      <c r="J3898">
        <v>1440529765</v>
      </c>
      <c r="K3898" t="b">
        <v>0</v>
      </c>
      <c r="L3898">
        <v>2</v>
      </c>
      <c r="M3898" t="b">
        <v>0</v>
      </c>
      <c r="N3898" t="s">
        <v>8302</v>
      </c>
      <c r="O3898" s="6">
        <f t="shared" ref="O3898:O3961" si="366">ROUND((E3898/D3898),2)</f>
        <v>0</v>
      </c>
      <c r="P3898">
        <f t="shared" ref="P3898:P3961" si="367">IF(L3898&gt;0,ROUND(E3898/L3898,2),0)</f>
        <v>550</v>
      </c>
      <c r="Q3898" t="str">
        <f t="shared" ref="Q3898:Q3961" si="368">LEFT(N3898, SEARCH("/",N3898,1)-1)</f>
        <v>technology</v>
      </c>
      <c r="R3898" t="str">
        <f t="shared" ref="R3898:R3961" si="369">RIGHT(N3898,LEN(N3898)-SEARCH("/",N3898,1))</f>
        <v>makerspaces</v>
      </c>
      <c r="S3898" s="9">
        <f t="shared" ref="S3898:S3961" si="370">(J3898/86400)+DATE(1970,1,1)</f>
        <v>42241.798206018517</v>
      </c>
      <c r="T3898" s="8">
        <f t="shared" ref="T3898:T3961" si="371">(I3898/86400)+DATE(1970,1,1)</f>
        <v>42271.798206018517</v>
      </c>
    </row>
    <row r="3899" spans="1:20" ht="57.6">
      <c r="A3899">
        <v>2679</v>
      </c>
      <c r="B3899" s="3" t="s">
        <v>2679</v>
      </c>
      <c r="C3899" s="3" t="s">
        <v>6789</v>
      </c>
      <c r="D3899">
        <v>40000</v>
      </c>
      <c r="E3899">
        <v>132</v>
      </c>
      <c r="F3899" t="s">
        <v>8221</v>
      </c>
      <c r="G3899" t="s">
        <v>8224</v>
      </c>
      <c r="H3899" t="s">
        <v>8246</v>
      </c>
      <c r="I3899">
        <v>1425081694</v>
      </c>
      <c r="J3899">
        <v>1422489694</v>
      </c>
      <c r="K3899" t="b">
        <v>0</v>
      </c>
      <c r="L3899">
        <v>3</v>
      </c>
      <c r="M3899" t="b">
        <v>0</v>
      </c>
      <c r="N3899" t="s">
        <v>8302</v>
      </c>
      <c r="O3899" s="6">
        <f t="shared" si="366"/>
        <v>0</v>
      </c>
      <c r="P3899">
        <f t="shared" si="367"/>
        <v>44</v>
      </c>
      <c r="Q3899" t="str">
        <f t="shared" si="368"/>
        <v>technology</v>
      </c>
      <c r="R3899" t="str">
        <f t="shared" si="369"/>
        <v>makerspaces</v>
      </c>
      <c r="S3899" s="9">
        <f t="shared" si="370"/>
        <v>42033.001087962963</v>
      </c>
      <c r="T3899" s="8">
        <f t="shared" si="371"/>
        <v>42063.001087962963</v>
      </c>
    </row>
    <row r="3900" spans="1:20" ht="43.2">
      <c r="A3900">
        <v>2683</v>
      </c>
      <c r="B3900" s="3" t="s">
        <v>2683</v>
      </c>
      <c r="C3900" s="3" t="s">
        <v>6793</v>
      </c>
      <c r="D3900">
        <v>15000</v>
      </c>
      <c r="E3900">
        <v>36</v>
      </c>
      <c r="F3900" t="s">
        <v>8221</v>
      </c>
      <c r="G3900" t="s">
        <v>8224</v>
      </c>
      <c r="H3900" t="s">
        <v>8246</v>
      </c>
      <c r="I3900">
        <v>1425233240</v>
      </c>
      <c r="J3900">
        <v>1422641240</v>
      </c>
      <c r="K3900" t="b">
        <v>0</v>
      </c>
      <c r="L3900">
        <v>3</v>
      </c>
      <c r="M3900" t="b">
        <v>0</v>
      </c>
      <c r="N3900" t="s">
        <v>8284</v>
      </c>
      <c r="O3900" s="6">
        <f t="shared" si="366"/>
        <v>0</v>
      </c>
      <c r="P3900">
        <f t="shared" si="367"/>
        <v>12</v>
      </c>
      <c r="Q3900" t="str">
        <f t="shared" si="368"/>
        <v>food</v>
      </c>
      <c r="R3900" t="str">
        <f t="shared" si="369"/>
        <v>food trucks</v>
      </c>
      <c r="S3900" s="9">
        <f t="shared" si="370"/>
        <v>42034.75509259259</v>
      </c>
      <c r="T3900" s="8">
        <f t="shared" si="371"/>
        <v>42064.75509259259</v>
      </c>
    </row>
    <row r="3901" spans="1:20" ht="43.2">
      <c r="A3901">
        <v>2685</v>
      </c>
      <c r="B3901" s="3" t="s">
        <v>2685</v>
      </c>
      <c r="C3901" s="3" t="s">
        <v>6795</v>
      </c>
      <c r="D3901">
        <v>50000</v>
      </c>
      <c r="E3901">
        <v>10</v>
      </c>
      <c r="F3901" t="s">
        <v>8221</v>
      </c>
      <c r="G3901" t="s">
        <v>8224</v>
      </c>
      <c r="H3901" t="s">
        <v>8246</v>
      </c>
      <c r="I3901">
        <v>1430149330</v>
      </c>
      <c r="J3901">
        <v>1424968930</v>
      </c>
      <c r="K3901" t="b">
        <v>0</v>
      </c>
      <c r="L3901">
        <v>1</v>
      </c>
      <c r="M3901" t="b">
        <v>0</v>
      </c>
      <c r="N3901" t="s">
        <v>8284</v>
      </c>
      <c r="O3901" s="6">
        <f t="shared" si="366"/>
        <v>0</v>
      </c>
      <c r="P3901">
        <f t="shared" si="367"/>
        <v>10</v>
      </c>
      <c r="Q3901" t="str">
        <f t="shared" si="368"/>
        <v>food</v>
      </c>
      <c r="R3901" t="str">
        <f t="shared" si="369"/>
        <v>food trucks</v>
      </c>
      <c r="S3901" s="9">
        <f t="shared" si="370"/>
        <v>42061.69594907407</v>
      </c>
      <c r="T3901" s="8">
        <f t="shared" si="371"/>
        <v>42121.654282407406</v>
      </c>
    </row>
    <row r="3902" spans="1:20" ht="43.2">
      <c r="A3902">
        <v>2686</v>
      </c>
      <c r="B3902" s="3" t="s">
        <v>2686</v>
      </c>
      <c r="C3902" s="3" t="s">
        <v>6796</v>
      </c>
      <c r="D3902">
        <v>30000</v>
      </c>
      <c r="E3902">
        <v>0</v>
      </c>
      <c r="F3902" t="s">
        <v>8221</v>
      </c>
      <c r="G3902" t="s">
        <v>8224</v>
      </c>
      <c r="H3902" t="s">
        <v>8246</v>
      </c>
      <c r="I3902">
        <v>1412119423</v>
      </c>
      <c r="J3902">
        <v>1410391423</v>
      </c>
      <c r="K3902" t="b">
        <v>0</v>
      </c>
      <c r="L3902">
        <v>0</v>
      </c>
      <c r="M3902" t="b">
        <v>0</v>
      </c>
      <c r="N3902" t="s">
        <v>8284</v>
      </c>
      <c r="O3902" s="6">
        <f t="shared" si="366"/>
        <v>0</v>
      </c>
      <c r="P3902">
        <f t="shared" si="367"/>
        <v>0</v>
      </c>
      <c r="Q3902" t="str">
        <f t="shared" si="368"/>
        <v>food</v>
      </c>
      <c r="R3902" t="str">
        <f t="shared" si="369"/>
        <v>food trucks</v>
      </c>
      <c r="S3902" s="9">
        <f t="shared" si="370"/>
        <v>41892.974803240737</v>
      </c>
      <c r="T3902" s="8">
        <f t="shared" si="371"/>
        <v>41912.974803240737</v>
      </c>
    </row>
    <row r="3903" spans="1:20" ht="43.2">
      <c r="A3903">
        <v>2687</v>
      </c>
      <c r="B3903" s="3" t="s">
        <v>2687</v>
      </c>
      <c r="C3903" s="3" t="s">
        <v>6797</v>
      </c>
      <c r="D3903">
        <v>15000</v>
      </c>
      <c r="E3903">
        <v>0</v>
      </c>
      <c r="F3903" t="s">
        <v>8221</v>
      </c>
      <c r="G3903" t="s">
        <v>8224</v>
      </c>
      <c r="H3903" t="s">
        <v>8246</v>
      </c>
      <c r="I3903">
        <v>1435591318</v>
      </c>
      <c r="J3903">
        <v>1432999318</v>
      </c>
      <c r="K3903" t="b">
        <v>0</v>
      </c>
      <c r="L3903">
        <v>0</v>
      </c>
      <c r="M3903" t="b">
        <v>0</v>
      </c>
      <c r="N3903" t="s">
        <v>8284</v>
      </c>
      <c r="O3903" s="6">
        <f t="shared" si="366"/>
        <v>0</v>
      </c>
      <c r="P3903">
        <f t="shared" si="367"/>
        <v>0</v>
      </c>
      <c r="Q3903" t="str">
        <f t="shared" si="368"/>
        <v>food</v>
      </c>
      <c r="R3903" t="str">
        <f t="shared" si="369"/>
        <v>food trucks</v>
      </c>
      <c r="S3903" s="9">
        <f t="shared" si="370"/>
        <v>42154.64025462963</v>
      </c>
      <c r="T3903" s="8">
        <f t="shared" si="371"/>
        <v>42184.64025462963</v>
      </c>
    </row>
    <row r="3904" spans="1:20" ht="28.8">
      <c r="A3904">
        <v>2688</v>
      </c>
      <c r="B3904" s="3" t="s">
        <v>2688</v>
      </c>
      <c r="C3904" s="3" t="s">
        <v>6798</v>
      </c>
      <c r="D3904">
        <v>50000</v>
      </c>
      <c r="E3904">
        <v>74</v>
      </c>
      <c r="F3904" t="s">
        <v>8221</v>
      </c>
      <c r="G3904" t="s">
        <v>8224</v>
      </c>
      <c r="H3904" t="s">
        <v>8246</v>
      </c>
      <c r="I3904">
        <v>1424746800</v>
      </c>
      <c r="J3904">
        <v>1422067870</v>
      </c>
      <c r="K3904" t="b">
        <v>0</v>
      </c>
      <c r="L3904">
        <v>14</v>
      </c>
      <c r="M3904" t="b">
        <v>0</v>
      </c>
      <c r="N3904" t="s">
        <v>8284</v>
      </c>
      <c r="O3904" s="6">
        <f t="shared" si="366"/>
        <v>0</v>
      </c>
      <c r="P3904">
        <f t="shared" si="367"/>
        <v>5.29</v>
      </c>
      <c r="Q3904" t="str">
        <f t="shared" si="368"/>
        <v>food</v>
      </c>
      <c r="R3904" t="str">
        <f t="shared" si="369"/>
        <v>food trucks</v>
      </c>
      <c r="S3904" s="9">
        <f t="shared" si="370"/>
        <v>42028.11886574074</v>
      </c>
      <c r="T3904" s="8">
        <f t="shared" si="371"/>
        <v>42059.125</v>
      </c>
    </row>
    <row r="3905" spans="1:20" ht="43.2">
      <c r="A3905">
        <v>2689</v>
      </c>
      <c r="B3905" s="3" t="s">
        <v>2689</v>
      </c>
      <c r="C3905" s="3" t="s">
        <v>6799</v>
      </c>
      <c r="D3905">
        <v>35000</v>
      </c>
      <c r="E3905">
        <v>1</v>
      </c>
      <c r="F3905" t="s">
        <v>8221</v>
      </c>
      <c r="G3905" t="s">
        <v>8224</v>
      </c>
      <c r="H3905" t="s">
        <v>8246</v>
      </c>
      <c r="I3905">
        <v>1469919890</v>
      </c>
      <c r="J3905">
        <v>1467327890</v>
      </c>
      <c r="K3905" t="b">
        <v>0</v>
      </c>
      <c r="L3905">
        <v>1</v>
      </c>
      <c r="M3905" t="b">
        <v>0</v>
      </c>
      <c r="N3905" t="s">
        <v>8284</v>
      </c>
      <c r="O3905" s="6">
        <f t="shared" si="366"/>
        <v>0</v>
      </c>
      <c r="P3905">
        <f t="shared" si="367"/>
        <v>1</v>
      </c>
      <c r="Q3905" t="str">
        <f t="shared" si="368"/>
        <v>food</v>
      </c>
      <c r="R3905" t="str">
        <f t="shared" si="369"/>
        <v>food trucks</v>
      </c>
      <c r="S3905" s="9">
        <f t="shared" si="370"/>
        <v>42551.961689814816</v>
      </c>
      <c r="T3905" s="8">
        <f t="shared" si="371"/>
        <v>42581.961689814816</v>
      </c>
    </row>
    <row r="3906" spans="1:20" ht="28.8">
      <c r="A3906">
        <v>2691</v>
      </c>
      <c r="B3906" s="3" t="s">
        <v>2691</v>
      </c>
      <c r="C3906" s="3" t="s">
        <v>6801</v>
      </c>
      <c r="D3906">
        <v>65000</v>
      </c>
      <c r="E3906">
        <v>35</v>
      </c>
      <c r="F3906" t="s">
        <v>8221</v>
      </c>
      <c r="G3906" t="s">
        <v>8229</v>
      </c>
      <c r="H3906" t="s">
        <v>8251</v>
      </c>
      <c r="I3906">
        <v>1431278557</v>
      </c>
      <c r="J3906">
        <v>1427390557</v>
      </c>
      <c r="K3906" t="b">
        <v>0</v>
      </c>
      <c r="L3906">
        <v>2</v>
      </c>
      <c r="M3906" t="b">
        <v>0</v>
      </c>
      <c r="N3906" t="s">
        <v>8284</v>
      </c>
      <c r="O3906" s="6">
        <f t="shared" si="366"/>
        <v>0</v>
      </c>
      <c r="P3906">
        <f t="shared" si="367"/>
        <v>17.5</v>
      </c>
      <c r="Q3906" t="str">
        <f t="shared" si="368"/>
        <v>food</v>
      </c>
      <c r="R3906" t="str">
        <f t="shared" si="369"/>
        <v>food trucks</v>
      </c>
      <c r="S3906" s="9">
        <f t="shared" si="370"/>
        <v>42089.724039351851</v>
      </c>
      <c r="T3906" s="8">
        <f t="shared" si="371"/>
        <v>42134.724039351851</v>
      </c>
    </row>
    <row r="3907" spans="1:20" ht="57.6">
      <c r="A3907">
        <v>2694</v>
      </c>
      <c r="B3907" s="3" t="s">
        <v>2694</v>
      </c>
      <c r="C3907" s="3" t="s">
        <v>6804</v>
      </c>
      <c r="D3907">
        <v>30000</v>
      </c>
      <c r="E3907">
        <v>1</v>
      </c>
      <c r="F3907" t="s">
        <v>8221</v>
      </c>
      <c r="G3907" t="s">
        <v>8224</v>
      </c>
      <c r="H3907" t="s">
        <v>8246</v>
      </c>
      <c r="I3907">
        <v>1411701739</v>
      </c>
      <c r="J3907">
        <v>1409109739</v>
      </c>
      <c r="K3907" t="b">
        <v>0</v>
      </c>
      <c r="L3907">
        <v>1</v>
      </c>
      <c r="M3907" t="b">
        <v>0</v>
      </c>
      <c r="N3907" t="s">
        <v>8284</v>
      </c>
      <c r="O3907" s="6">
        <f t="shared" si="366"/>
        <v>0</v>
      </c>
      <c r="P3907">
        <f t="shared" si="367"/>
        <v>1</v>
      </c>
      <c r="Q3907" t="str">
        <f t="shared" si="368"/>
        <v>food</v>
      </c>
      <c r="R3907" t="str">
        <f t="shared" si="369"/>
        <v>food trucks</v>
      </c>
      <c r="S3907" s="9">
        <f t="shared" si="370"/>
        <v>41878.140497685185</v>
      </c>
      <c r="T3907" s="8">
        <f t="shared" si="371"/>
        <v>41908.140497685185</v>
      </c>
    </row>
    <row r="3908" spans="1:20" ht="43.2">
      <c r="A3908">
        <v>2695</v>
      </c>
      <c r="B3908" s="3" t="s">
        <v>2695</v>
      </c>
      <c r="C3908" s="3" t="s">
        <v>6805</v>
      </c>
      <c r="D3908">
        <v>15000</v>
      </c>
      <c r="E3908">
        <v>71</v>
      </c>
      <c r="F3908" t="s">
        <v>8221</v>
      </c>
      <c r="G3908" t="s">
        <v>8224</v>
      </c>
      <c r="H3908" t="s">
        <v>8246</v>
      </c>
      <c r="I3908">
        <v>1428981718</v>
      </c>
      <c r="J3908">
        <v>1423801318</v>
      </c>
      <c r="K3908" t="b">
        <v>0</v>
      </c>
      <c r="L3908">
        <v>3</v>
      </c>
      <c r="M3908" t="b">
        <v>0</v>
      </c>
      <c r="N3908" t="s">
        <v>8284</v>
      </c>
      <c r="O3908" s="6">
        <f t="shared" si="366"/>
        <v>0</v>
      </c>
      <c r="P3908">
        <f t="shared" si="367"/>
        <v>23.67</v>
      </c>
      <c r="Q3908" t="str">
        <f t="shared" si="368"/>
        <v>food</v>
      </c>
      <c r="R3908" t="str">
        <f t="shared" si="369"/>
        <v>food trucks</v>
      </c>
      <c r="S3908" s="9">
        <f t="shared" si="370"/>
        <v>42048.181921296295</v>
      </c>
      <c r="T3908" s="8">
        <f t="shared" si="371"/>
        <v>42108.14025462963</v>
      </c>
    </row>
    <row r="3909" spans="1:20" ht="43.2">
      <c r="A3909">
        <v>2698</v>
      </c>
      <c r="B3909" s="3" t="s">
        <v>2698</v>
      </c>
      <c r="C3909" s="3" t="s">
        <v>6808</v>
      </c>
      <c r="D3909">
        <v>8000</v>
      </c>
      <c r="E3909">
        <v>26.01</v>
      </c>
      <c r="F3909" t="s">
        <v>8221</v>
      </c>
      <c r="G3909" t="s">
        <v>8224</v>
      </c>
      <c r="H3909" t="s">
        <v>8246</v>
      </c>
      <c r="I3909">
        <v>1403904808</v>
      </c>
      <c r="J3909">
        <v>1401312808</v>
      </c>
      <c r="K3909" t="b">
        <v>0</v>
      </c>
      <c r="L3909">
        <v>2</v>
      </c>
      <c r="M3909" t="b">
        <v>0</v>
      </c>
      <c r="N3909" t="s">
        <v>8284</v>
      </c>
      <c r="O3909" s="6">
        <f t="shared" si="366"/>
        <v>0</v>
      </c>
      <c r="P3909">
        <f t="shared" si="367"/>
        <v>13.01</v>
      </c>
      <c r="Q3909" t="str">
        <f t="shared" si="368"/>
        <v>food</v>
      </c>
      <c r="R3909" t="str">
        <f t="shared" si="369"/>
        <v>food trucks</v>
      </c>
      <c r="S3909" s="9">
        <f t="shared" si="370"/>
        <v>41787.898240740738</v>
      </c>
      <c r="T3909" s="8">
        <f t="shared" si="371"/>
        <v>41817.898240740738</v>
      </c>
    </row>
    <row r="3910" spans="1:20" ht="43.2">
      <c r="A3910">
        <v>2699</v>
      </c>
      <c r="B3910" s="3" t="s">
        <v>2699</v>
      </c>
      <c r="C3910" s="3" t="s">
        <v>6809</v>
      </c>
      <c r="D3910">
        <v>2</v>
      </c>
      <c r="E3910">
        <v>0</v>
      </c>
      <c r="F3910" t="s">
        <v>8221</v>
      </c>
      <c r="G3910" t="s">
        <v>8229</v>
      </c>
      <c r="H3910" t="s">
        <v>8251</v>
      </c>
      <c r="I3910">
        <v>1407533463</v>
      </c>
      <c r="J3910">
        <v>1404941463</v>
      </c>
      <c r="K3910" t="b">
        <v>0</v>
      </c>
      <c r="L3910">
        <v>0</v>
      </c>
      <c r="M3910" t="b">
        <v>0</v>
      </c>
      <c r="N3910" t="s">
        <v>8284</v>
      </c>
      <c r="O3910" s="6">
        <f t="shared" si="366"/>
        <v>0</v>
      </c>
      <c r="P3910">
        <f t="shared" si="367"/>
        <v>0</v>
      </c>
      <c r="Q3910" t="str">
        <f t="shared" si="368"/>
        <v>food</v>
      </c>
      <c r="R3910" t="str">
        <f t="shared" si="369"/>
        <v>food trucks</v>
      </c>
      <c r="S3910" s="9">
        <f t="shared" si="370"/>
        <v>41829.896562499998</v>
      </c>
      <c r="T3910" s="8">
        <f t="shared" si="371"/>
        <v>41859.896562499998</v>
      </c>
    </row>
    <row r="3911" spans="1:20" ht="28.8">
      <c r="A3911">
        <v>2741</v>
      </c>
      <c r="B3911" s="3" t="s">
        <v>2741</v>
      </c>
      <c r="C3911" s="3" t="s">
        <v>6851</v>
      </c>
      <c r="D3911">
        <v>8000</v>
      </c>
      <c r="E3911">
        <v>35</v>
      </c>
      <c r="F3911" t="s">
        <v>8221</v>
      </c>
      <c r="G3911" t="s">
        <v>8224</v>
      </c>
      <c r="H3911" t="s">
        <v>8246</v>
      </c>
      <c r="I3911">
        <v>1413770820</v>
      </c>
      <c r="J3911">
        <v>1412005602</v>
      </c>
      <c r="K3911" t="b">
        <v>0</v>
      </c>
      <c r="L3911">
        <v>4</v>
      </c>
      <c r="M3911" t="b">
        <v>0</v>
      </c>
      <c r="N3911" t="s">
        <v>8304</v>
      </c>
      <c r="O3911" s="6">
        <f t="shared" si="366"/>
        <v>0</v>
      </c>
      <c r="P3911">
        <f t="shared" si="367"/>
        <v>8.75</v>
      </c>
      <c r="Q3911" t="str">
        <f t="shared" si="368"/>
        <v>publishing</v>
      </c>
      <c r="R3911" t="str">
        <f t="shared" si="369"/>
        <v>children's books</v>
      </c>
      <c r="S3911" s="9">
        <f t="shared" si="370"/>
        <v>41911.657430555555</v>
      </c>
      <c r="T3911" s="8">
        <f t="shared" si="371"/>
        <v>41932.088194444441</v>
      </c>
    </row>
    <row r="3912" spans="1:20" ht="57.6">
      <c r="A3912">
        <v>2743</v>
      </c>
      <c r="B3912" s="3" t="s">
        <v>2743</v>
      </c>
      <c r="C3912" s="3" t="s">
        <v>6853</v>
      </c>
      <c r="D3912">
        <v>5999</v>
      </c>
      <c r="E3912">
        <v>0</v>
      </c>
      <c r="F3912" t="s">
        <v>8221</v>
      </c>
      <c r="G3912" t="s">
        <v>8224</v>
      </c>
      <c r="H3912" t="s">
        <v>8246</v>
      </c>
      <c r="I3912">
        <v>1476863607</v>
      </c>
      <c r="J3912">
        <v>1474271607</v>
      </c>
      <c r="K3912" t="b">
        <v>0</v>
      </c>
      <c r="L3912">
        <v>0</v>
      </c>
      <c r="M3912" t="b">
        <v>0</v>
      </c>
      <c r="N3912" t="s">
        <v>8304</v>
      </c>
      <c r="O3912" s="6">
        <f t="shared" si="366"/>
        <v>0</v>
      </c>
      <c r="P3912">
        <f t="shared" si="367"/>
        <v>0</v>
      </c>
      <c r="Q3912" t="str">
        <f t="shared" si="368"/>
        <v>publishing</v>
      </c>
      <c r="R3912" t="str">
        <f t="shared" si="369"/>
        <v>children's books</v>
      </c>
      <c r="S3912" s="9">
        <f t="shared" si="370"/>
        <v>42632.328784722224</v>
      </c>
      <c r="T3912" s="8">
        <f t="shared" si="371"/>
        <v>42662.328784722224</v>
      </c>
    </row>
    <row r="3913" spans="1:20" ht="43.2">
      <c r="A3913">
        <v>2750</v>
      </c>
      <c r="B3913" s="3" t="s">
        <v>2750</v>
      </c>
      <c r="C3913" s="3" t="s">
        <v>6860</v>
      </c>
      <c r="D3913">
        <v>1999</v>
      </c>
      <c r="E3913">
        <v>0</v>
      </c>
      <c r="F3913" t="s">
        <v>8221</v>
      </c>
      <c r="G3913" t="s">
        <v>8224</v>
      </c>
      <c r="H3913" t="s">
        <v>8246</v>
      </c>
      <c r="I3913">
        <v>1341086400</v>
      </c>
      <c r="J3913">
        <v>1340055345</v>
      </c>
      <c r="K3913" t="b">
        <v>0</v>
      </c>
      <c r="L3913">
        <v>0</v>
      </c>
      <c r="M3913" t="b">
        <v>0</v>
      </c>
      <c r="N3913" t="s">
        <v>8304</v>
      </c>
      <c r="O3913" s="6">
        <f t="shared" si="366"/>
        <v>0</v>
      </c>
      <c r="P3913">
        <f t="shared" si="367"/>
        <v>0</v>
      </c>
      <c r="Q3913" t="str">
        <f t="shared" si="368"/>
        <v>publishing</v>
      </c>
      <c r="R3913" t="str">
        <f t="shared" si="369"/>
        <v>children's books</v>
      </c>
      <c r="S3913" s="9">
        <f t="shared" si="370"/>
        <v>41078.899826388893</v>
      </c>
      <c r="T3913" s="8">
        <f t="shared" si="371"/>
        <v>41090.833333333336</v>
      </c>
    </row>
    <row r="3914" spans="1:20" ht="43.2">
      <c r="A3914">
        <v>2751</v>
      </c>
      <c r="B3914" s="3" t="s">
        <v>2751</v>
      </c>
      <c r="C3914" s="3" t="s">
        <v>6861</v>
      </c>
      <c r="D3914">
        <v>3274</v>
      </c>
      <c r="E3914">
        <v>0</v>
      </c>
      <c r="F3914" t="s">
        <v>8221</v>
      </c>
      <c r="G3914" t="s">
        <v>8224</v>
      </c>
      <c r="H3914" t="s">
        <v>8246</v>
      </c>
      <c r="I3914">
        <v>1403039842</v>
      </c>
      <c r="J3914">
        <v>1397855842</v>
      </c>
      <c r="K3914" t="b">
        <v>0</v>
      </c>
      <c r="L3914">
        <v>0</v>
      </c>
      <c r="M3914" t="b">
        <v>0</v>
      </c>
      <c r="N3914" t="s">
        <v>8304</v>
      </c>
      <c r="O3914" s="6">
        <f t="shared" si="366"/>
        <v>0</v>
      </c>
      <c r="P3914">
        <f t="shared" si="367"/>
        <v>0</v>
      </c>
      <c r="Q3914" t="str">
        <f t="shared" si="368"/>
        <v>publishing</v>
      </c>
      <c r="R3914" t="str">
        <f t="shared" si="369"/>
        <v>children's books</v>
      </c>
      <c r="S3914" s="9">
        <f t="shared" si="370"/>
        <v>41747.887060185181</v>
      </c>
      <c r="T3914" s="8">
        <f t="shared" si="371"/>
        <v>41807.887060185181</v>
      </c>
    </row>
    <row r="3915" spans="1:20" ht="43.2">
      <c r="A3915">
        <v>2754</v>
      </c>
      <c r="B3915" s="3" t="s">
        <v>2754</v>
      </c>
      <c r="C3915" s="3" t="s">
        <v>6864</v>
      </c>
      <c r="D3915">
        <v>10000</v>
      </c>
      <c r="E3915">
        <v>0</v>
      </c>
      <c r="F3915" t="s">
        <v>8221</v>
      </c>
      <c r="G3915" t="s">
        <v>8224</v>
      </c>
      <c r="H3915" t="s">
        <v>8246</v>
      </c>
      <c r="I3915">
        <v>1410448551</v>
      </c>
      <c r="J3915">
        <v>1407856551</v>
      </c>
      <c r="K3915" t="b">
        <v>0</v>
      </c>
      <c r="L3915">
        <v>0</v>
      </c>
      <c r="M3915" t="b">
        <v>0</v>
      </c>
      <c r="N3915" t="s">
        <v>8304</v>
      </c>
      <c r="O3915" s="6">
        <f t="shared" si="366"/>
        <v>0</v>
      </c>
      <c r="P3915">
        <f t="shared" si="367"/>
        <v>0</v>
      </c>
      <c r="Q3915" t="str">
        <f t="shared" si="368"/>
        <v>publishing</v>
      </c>
      <c r="R3915" t="str">
        <f t="shared" si="369"/>
        <v>children's books</v>
      </c>
      <c r="S3915" s="9">
        <f t="shared" si="370"/>
        <v>41863.636006944442</v>
      </c>
      <c r="T3915" s="8">
        <f t="shared" si="371"/>
        <v>41893.636006944442</v>
      </c>
    </row>
    <row r="3916" spans="1:20" ht="43.2">
      <c r="A3916">
        <v>2760</v>
      </c>
      <c r="B3916" s="3" t="s">
        <v>2760</v>
      </c>
      <c r="C3916" s="3" t="s">
        <v>6870</v>
      </c>
      <c r="D3916">
        <v>5000</v>
      </c>
      <c r="E3916">
        <v>0</v>
      </c>
      <c r="F3916" t="s">
        <v>8221</v>
      </c>
      <c r="G3916" t="s">
        <v>8225</v>
      </c>
      <c r="H3916" t="s">
        <v>8247</v>
      </c>
      <c r="I3916">
        <v>1371726258</v>
      </c>
      <c r="J3916">
        <v>1369134258</v>
      </c>
      <c r="K3916" t="b">
        <v>0</v>
      </c>
      <c r="L3916">
        <v>0</v>
      </c>
      <c r="M3916" t="b">
        <v>0</v>
      </c>
      <c r="N3916" t="s">
        <v>8304</v>
      </c>
      <c r="O3916" s="6">
        <f t="shared" si="366"/>
        <v>0</v>
      </c>
      <c r="P3916">
        <f t="shared" si="367"/>
        <v>0</v>
      </c>
      <c r="Q3916" t="str">
        <f t="shared" si="368"/>
        <v>publishing</v>
      </c>
      <c r="R3916" t="str">
        <f t="shared" si="369"/>
        <v>children's books</v>
      </c>
      <c r="S3916" s="9">
        <f t="shared" si="370"/>
        <v>41415.461319444446</v>
      </c>
      <c r="T3916" s="8">
        <f t="shared" si="371"/>
        <v>41445.461319444446</v>
      </c>
    </row>
    <row r="3917" spans="1:20" ht="28.8">
      <c r="A3917">
        <v>2763</v>
      </c>
      <c r="B3917" s="3" t="s">
        <v>2763</v>
      </c>
      <c r="C3917" s="3" t="s">
        <v>6873</v>
      </c>
      <c r="D3917">
        <v>39400</v>
      </c>
      <c r="E3917">
        <v>90</v>
      </c>
      <c r="F3917" t="s">
        <v>8221</v>
      </c>
      <c r="G3917" t="s">
        <v>8224</v>
      </c>
      <c r="H3917" t="s">
        <v>8246</v>
      </c>
      <c r="I3917">
        <v>1369403684</v>
      </c>
      <c r="J3917">
        <v>1365515684</v>
      </c>
      <c r="K3917" t="b">
        <v>0</v>
      </c>
      <c r="L3917">
        <v>3</v>
      </c>
      <c r="M3917" t="b">
        <v>0</v>
      </c>
      <c r="N3917" t="s">
        <v>8304</v>
      </c>
      <c r="O3917" s="6">
        <f t="shared" si="366"/>
        <v>0</v>
      </c>
      <c r="P3917">
        <f t="shared" si="367"/>
        <v>30</v>
      </c>
      <c r="Q3917" t="str">
        <f t="shared" si="368"/>
        <v>publishing</v>
      </c>
      <c r="R3917" t="str">
        <f t="shared" si="369"/>
        <v>children's books</v>
      </c>
      <c r="S3917" s="9">
        <f t="shared" si="370"/>
        <v>41373.579675925925</v>
      </c>
      <c r="T3917" s="8">
        <f t="shared" si="371"/>
        <v>41418.579675925925</v>
      </c>
    </row>
    <row r="3918" spans="1:20" ht="43.2">
      <c r="A3918">
        <v>2765</v>
      </c>
      <c r="B3918" s="3" t="s">
        <v>2765</v>
      </c>
      <c r="C3918" s="3" t="s">
        <v>6875</v>
      </c>
      <c r="D3918">
        <v>4000</v>
      </c>
      <c r="E3918">
        <v>0</v>
      </c>
      <c r="F3918" t="s">
        <v>8221</v>
      </c>
      <c r="G3918" t="s">
        <v>8224</v>
      </c>
      <c r="H3918" t="s">
        <v>8246</v>
      </c>
      <c r="I3918">
        <v>1351432428</v>
      </c>
      <c r="J3918">
        <v>1350050028</v>
      </c>
      <c r="K3918" t="b">
        <v>0</v>
      </c>
      <c r="L3918">
        <v>0</v>
      </c>
      <c r="M3918" t="b">
        <v>0</v>
      </c>
      <c r="N3918" t="s">
        <v>8304</v>
      </c>
      <c r="O3918" s="6">
        <f t="shared" si="366"/>
        <v>0</v>
      </c>
      <c r="P3918">
        <f t="shared" si="367"/>
        <v>0</v>
      </c>
      <c r="Q3918" t="str">
        <f t="shared" si="368"/>
        <v>publishing</v>
      </c>
      <c r="R3918" t="str">
        <f t="shared" si="369"/>
        <v>children's books</v>
      </c>
      <c r="S3918" s="9">
        <f t="shared" si="370"/>
        <v>41194.579027777778</v>
      </c>
      <c r="T3918" s="8">
        <f t="shared" si="371"/>
        <v>41210.579027777778</v>
      </c>
    </row>
    <row r="3919" spans="1:20" ht="43.2">
      <c r="A3919">
        <v>2769</v>
      </c>
      <c r="B3919" s="3" t="s">
        <v>2769</v>
      </c>
      <c r="C3919" s="3" t="s">
        <v>6879</v>
      </c>
      <c r="D3919">
        <v>800</v>
      </c>
      <c r="E3919">
        <v>2</v>
      </c>
      <c r="F3919" t="s">
        <v>8221</v>
      </c>
      <c r="G3919" t="s">
        <v>8225</v>
      </c>
      <c r="H3919" t="s">
        <v>8247</v>
      </c>
      <c r="I3919">
        <v>1401997790</v>
      </c>
      <c r="J3919">
        <v>1397677790</v>
      </c>
      <c r="K3919" t="b">
        <v>0</v>
      </c>
      <c r="L3919">
        <v>2</v>
      </c>
      <c r="M3919" t="b">
        <v>0</v>
      </c>
      <c r="N3919" t="s">
        <v>8304</v>
      </c>
      <c r="O3919" s="6">
        <f t="shared" si="366"/>
        <v>0</v>
      </c>
      <c r="P3919">
        <f t="shared" si="367"/>
        <v>1</v>
      </c>
      <c r="Q3919" t="str">
        <f t="shared" si="368"/>
        <v>publishing</v>
      </c>
      <c r="R3919" t="str">
        <f t="shared" si="369"/>
        <v>children's books</v>
      </c>
      <c r="S3919" s="9">
        <f t="shared" si="370"/>
        <v>41745.826273148152</v>
      </c>
      <c r="T3919" s="8">
        <f t="shared" si="371"/>
        <v>41795.826273148152</v>
      </c>
    </row>
    <row r="3920" spans="1:20" ht="43.2">
      <c r="A3920">
        <v>2771</v>
      </c>
      <c r="B3920" s="3" t="s">
        <v>2771</v>
      </c>
      <c r="C3920" s="3" t="s">
        <v>6881</v>
      </c>
      <c r="D3920">
        <v>19980</v>
      </c>
      <c r="E3920">
        <v>0</v>
      </c>
      <c r="F3920" t="s">
        <v>8221</v>
      </c>
      <c r="G3920" t="s">
        <v>8224</v>
      </c>
      <c r="H3920" t="s">
        <v>8246</v>
      </c>
      <c r="I3920">
        <v>1359738000</v>
      </c>
      <c r="J3920">
        <v>1355489140</v>
      </c>
      <c r="K3920" t="b">
        <v>0</v>
      </c>
      <c r="L3920">
        <v>0</v>
      </c>
      <c r="M3920" t="b">
        <v>0</v>
      </c>
      <c r="N3920" t="s">
        <v>8304</v>
      </c>
      <c r="O3920" s="6">
        <f t="shared" si="366"/>
        <v>0</v>
      </c>
      <c r="P3920">
        <f t="shared" si="367"/>
        <v>0</v>
      </c>
      <c r="Q3920" t="str">
        <f t="shared" si="368"/>
        <v>publishing</v>
      </c>
      <c r="R3920" t="str">
        <f t="shared" si="369"/>
        <v>children's books</v>
      </c>
      <c r="S3920" s="9">
        <f t="shared" si="370"/>
        <v>41257.531712962962</v>
      </c>
      <c r="T3920" s="8">
        <f t="shared" si="371"/>
        <v>41306.708333333336</v>
      </c>
    </row>
    <row r="3921" spans="1:20" ht="43.2">
      <c r="A3921">
        <v>2772</v>
      </c>
      <c r="B3921" s="3" t="s">
        <v>2772</v>
      </c>
      <c r="C3921" s="3" t="s">
        <v>6882</v>
      </c>
      <c r="D3921">
        <v>8000</v>
      </c>
      <c r="E3921">
        <v>0</v>
      </c>
      <c r="F3921" t="s">
        <v>8221</v>
      </c>
      <c r="G3921" t="s">
        <v>8224</v>
      </c>
      <c r="H3921" t="s">
        <v>8246</v>
      </c>
      <c r="I3921">
        <v>1381006294</v>
      </c>
      <c r="J3921">
        <v>1379710294</v>
      </c>
      <c r="K3921" t="b">
        <v>0</v>
      </c>
      <c r="L3921">
        <v>0</v>
      </c>
      <c r="M3921" t="b">
        <v>0</v>
      </c>
      <c r="N3921" t="s">
        <v>8304</v>
      </c>
      <c r="O3921" s="6">
        <f t="shared" si="366"/>
        <v>0</v>
      </c>
      <c r="P3921">
        <f t="shared" si="367"/>
        <v>0</v>
      </c>
      <c r="Q3921" t="str">
        <f t="shared" si="368"/>
        <v>publishing</v>
      </c>
      <c r="R3921" t="str">
        <f t="shared" si="369"/>
        <v>children's books</v>
      </c>
      <c r="S3921" s="9">
        <f t="shared" si="370"/>
        <v>41537.869143518517</v>
      </c>
      <c r="T3921" s="8">
        <f t="shared" si="371"/>
        <v>41552.869143518517</v>
      </c>
    </row>
    <row r="3922" spans="1:20" ht="43.2">
      <c r="A3922">
        <v>2773</v>
      </c>
      <c r="B3922" s="3" t="s">
        <v>2773</v>
      </c>
      <c r="C3922" s="3" t="s">
        <v>6883</v>
      </c>
      <c r="D3922">
        <v>530</v>
      </c>
      <c r="E3922">
        <v>1</v>
      </c>
      <c r="F3922" t="s">
        <v>8221</v>
      </c>
      <c r="G3922" t="s">
        <v>8229</v>
      </c>
      <c r="H3922" t="s">
        <v>8251</v>
      </c>
      <c r="I3922">
        <v>1461530721</v>
      </c>
      <c r="J3922">
        <v>1460666721</v>
      </c>
      <c r="K3922" t="b">
        <v>0</v>
      </c>
      <c r="L3922">
        <v>1</v>
      </c>
      <c r="M3922" t="b">
        <v>0</v>
      </c>
      <c r="N3922" t="s">
        <v>8304</v>
      </c>
      <c r="O3922" s="6">
        <f t="shared" si="366"/>
        <v>0</v>
      </c>
      <c r="P3922">
        <f t="shared" si="367"/>
        <v>1</v>
      </c>
      <c r="Q3922" t="str">
        <f t="shared" si="368"/>
        <v>publishing</v>
      </c>
      <c r="R3922" t="str">
        <f t="shared" si="369"/>
        <v>children's books</v>
      </c>
      <c r="S3922" s="9">
        <f t="shared" si="370"/>
        <v>42474.86482638889</v>
      </c>
      <c r="T3922" s="8">
        <f t="shared" si="371"/>
        <v>42484.86482638889</v>
      </c>
    </row>
    <row r="3923" spans="1:20" ht="43.2">
      <c r="A3923">
        <v>2777</v>
      </c>
      <c r="B3923" s="3" t="s">
        <v>2777</v>
      </c>
      <c r="C3923" s="3" t="s">
        <v>6887</v>
      </c>
      <c r="D3923">
        <v>3000</v>
      </c>
      <c r="E3923">
        <v>10</v>
      </c>
      <c r="F3923" t="s">
        <v>8221</v>
      </c>
      <c r="G3923" t="s">
        <v>8224</v>
      </c>
      <c r="H3923" t="s">
        <v>8246</v>
      </c>
      <c r="I3923">
        <v>1437149004</v>
      </c>
      <c r="J3923">
        <v>1434557004</v>
      </c>
      <c r="K3923" t="b">
        <v>0</v>
      </c>
      <c r="L3923">
        <v>1</v>
      </c>
      <c r="M3923" t="b">
        <v>0</v>
      </c>
      <c r="N3923" t="s">
        <v>8304</v>
      </c>
      <c r="O3923" s="6">
        <f t="shared" si="366"/>
        <v>0</v>
      </c>
      <c r="P3923">
        <f t="shared" si="367"/>
        <v>10</v>
      </c>
      <c r="Q3923" t="str">
        <f t="shared" si="368"/>
        <v>publishing</v>
      </c>
      <c r="R3923" t="str">
        <f t="shared" si="369"/>
        <v>children's books</v>
      </c>
      <c r="S3923" s="9">
        <f t="shared" si="370"/>
        <v>42172.669027777782</v>
      </c>
      <c r="T3923" s="8">
        <f t="shared" si="371"/>
        <v>42202.669027777782</v>
      </c>
    </row>
    <row r="3924" spans="1:20" ht="28.8">
      <c r="A3924">
        <v>2780</v>
      </c>
      <c r="B3924" s="3" t="s">
        <v>2780</v>
      </c>
      <c r="C3924" s="3" t="s">
        <v>6890</v>
      </c>
      <c r="D3924">
        <v>100000</v>
      </c>
      <c r="E3924">
        <v>0</v>
      </c>
      <c r="F3924" t="s">
        <v>8221</v>
      </c>
      <c r="G3924" t="s">
        <v>8237</v>
      </c>
      <c r="H3924" t="s">
        <v>8249</v>
      </c>
      <c r="I3924">
        <v>1489142688</v>
      </c>
      <c r="J3924">
        <v>1486550688</v>
      </c>
      <c r="K3924" t="b">
        <v>0</v>
      </c>
      <c r="L3924">
        <v>0</v>
      </c>
      <c r="M3924" t="b">
        <v>0</v>
      </c>
      <c r="N3924" t="s">
        <v>8304</v>
      </c>
      <c r="O3924" s="6">
        <f t="shared" si="366"/>
        <v>0</v>
      </c>
      <c r="P3924">
        <f t="shared" si="367"/>
        <v>0</v>
      </c>
      <c r="Q3924" t="str">
        <f t="shared" si="368"/>
        <v>publishing</v>
      </c>
      <c r="R3924" t="str">
        <f t="shared" si="369"/>
        <v>children's books</v>
      </c>
      <c r="S3924" s="9">
        <f t="shared" si="370"/>
        <v>42774.447777777779</v>
      </c>
      <c r="T3924" s="8">
        <f t="shared" si="371"/>
        <v>42804.447777777779</v>
      </c>
    </row>
    <row r="3925" spans="1:20" ht="43.2">
      <c r="A3925">
        <v>2842</v>
      </c>
      <c r="B3925" s="3" t="s">
        <v>2842</v>
      </c>
      <c r="C3925" s="3" t="s">
        <v>6952</v>
      </c>
      <c r="D3925">
        <v>1500</v>
      </c>
      <c r="E3925">
        <v>0</v>
      </c>
      <c r="F3925" t="s">
        <v>8221</v>
      </c>
      <c r="G3925" t="s">
        <v>8225</v>
      </c>
      <c r="H3925" t="s">
        <v>8247</v>
      </c>
      <c r="I3925">
        <v>1403348400</v>
      </c>
      <c r="J3925">
        <v>1401058295</v>
      </c>
      <c r="K3925" t="b">
        <v>0</v>
      </c>
      <c r="L3925">
        <v>0</v>
      </c>
      <c r="M3925" t="b">
        <v>0</v>
      </c>
      <c r="N3925" t="s">
        <v>8271</v>
      </c>
      <c r="O3925" s="6">
        <f t="shared" si="366"/>
        <v>0</v>
      </c>
      <c r="P3925">
        <f t="shared" si="367"/>
        <v>0</v>
      </c>
      <c r="Q3925" t="str">
        <f t="shared" si="368"/>
        <v>theater</v>
      </c>
      <c r="R3925" t="str">
        <f t="shared" si="369"/>
        <v>plays</v>
      </c>
      <c r="S3925" s="9">
        <f t="shared" si="370"/>
        <v>41784.95248842593</v>
      </c>
      <c r="T3925" s="8">
        <f t="shared" si="371"/>
        <v>41811.458333333336</v>
      </c>
    </row>
    <row r="3926" spans="1:20" ht="43.2">
      <c r="A3926">
        <v>2843</v>
      </c>
      <c r="B3926" s="3" t="s">
        <v>2843</v>
      </c>
      <c r="C3926" s="3" t="s">
        <v>6953</v>
      </c>
      <c r="D3926">
        <v>1200</v>
      </c>
      <c r="E3926">
        <v>0</v>
      </c>
      <c r="F3926" t="s">
        <v>8221</v>
      </c>
      <c r="G3926" t="s">
        <v>8224</v>
      </c>
      <c r="H3926" t="s">
        <v>8246</v>
      </c>
      <c r="I3926">
        <v>1465790400</v>
      </c>
      <c r="J3926">
        <v>1462210950</v>
      </c>
      <c r="K3926" t="b">
        <v>0</v>
      </c>
      <c r="L3926">
        <v>0</v>
      </c>
      <c r="M3926" t="b">
        <v>0</v>
      </c>
      <c r="N3926" t="s">
        <v>8271</v>
      </c>
      <c r="O3926" s="6">
        <f t="shared" si="366"/>
        <v>0</v>
      </c>
      <c r="P3926">
        <f t="shared" si="367"/>
        <v>0</v>
      </c>
      <c r="Q3926" t="str">
        <f t="shared" si="368"/>
        <v>theater</v>
      </c>
      <c r="R3926" t="str">
        <f t="shared" si="369"/>
        <v>plays</v>
      </c>
      <c r="S3926" s="9">
        <f t="shared" si="370"/>
        <v>42492.737847222219</v>
      </c>
      <c r="T3926" s="8">
        <f t="shared" si="371"/>
        <v>42534.166666666672</v>
      </c>
    </row>
    <row r="3927" spans="1:20" ht="57.6">
      <c r="A3927">
        <v>2846</v>
      </c>
      <c r="B3927" s="3" t="s">
        <v>2846</v>
      </c>
      <c r="C3927" s="3" t="s">
        <v>6956</v>
      </c>
      <c r="D3927">
        <v>8000</v>
      </c>
      <c r="E3927">
        <v>0</v>
      </c>
      <c r="F3927" t="s">
        <v>8221</v>
      </c>
      <c r="G3927" t="s">
        <v>8224</v>
      </c>
      <c r="H3927" t="s">
        <v>8246</v>
      </c>
      <c r="I3927">
        <v>1432917394</v>
      </c>
      <c r="J3927">
        <v>1429029394</v>
      </c>
      <c r="K3927" t="b">
        <v>0</v>
      </c>
      <c r="L3927">
        <v>0</v>
      </c>
      <c r="M3927" t="b">
        <v>0</v>
      </c>
      <c r="N3927" t="s">
        <v>8271</v>
      </c>
      <c r="O3927" s="6">
        <f t="shared" si="366"/>
        <v>0</v>
      </c>
      <c r="P3927">
        <f t="shared" si="367"/>
        <v>0</v>
      </c>
      <c r="Q3927" t="str">
        <f t="shared" si="368"/>
        <v>theater</v>
      </c>
      <c r="R3927" t="str">
        <f t="shared" si="369"/>
        <v>plays</v>
      </c>
      <c r="S3927" s="9">
        <f t="shared" si="370"/>
        <v>42108.692060185189</v>
      </c>
      <c r="T3927" s="8">
        <f t="shared" si="371"/>
        <v>42153.692060185189</v>
      </c>
    </row>
    <row r="3928" spans="1:20" ht="43.2">
      <c r="A3928">
        <v>2847</v>
      </c>
      <c r="B3928" s="3" t="s">
        <v>2847</v>
      </c>
      <c r="C3928" s="3" t="s">
        <v>6957</v>
      </c>
      <c r="D3928">
        <v>2000</v>
      </c>
      <c r="E3928">
        <v>0</v>
      </c>
      <c r="F3928" t="s">
        <v>8221</v>
      </c>
      <c r="G3928" t="s">
        <v>8224</v>
      </c>
      <c r="H3928" t="s">
        <v>8246</v>
      </c>
      <c r="I3928">
        <v>1464031265</v>
      </c>
      <c r="J3928">
        <v>1458847265</v>
      </c>
      <c r="K3928" t="b">
        <v>0</v>
      </c>
      <c r="L3928">
        <v>0</v>
      </c>
      <c r="M3928" t="b">
        <v>0</v>
      </c>
      <c r="N3928" t="s">
        <v>8271</v>
      </c>
      <c r="O3928" s="6">
        <f t="shared" si="366"/>
        <v>0</v>
      </c>
      <c r="P3928">
        <f t="shared" si="367"/>
        <v>0</v>
      </c>
      <c r="Q3928" t="str">
        <f t="shared" si="368"/>
        <v>theater</v>
      </c>
      <c r="R3928" t="str">
        <f t="shared" si="369"/>
        <v>plays</v>
      </c>
      <c r="S3928" s="9">
        <f t="shared" si="370"/>
        <v>42453.806307870371</v>
      </c>
      <c r="T3928" s="8">
        <f t="shared" si="371"/>
        <v>42513.806307870371</v>
      </c>
    </row>
    <row r="3929" spans="1:20" ht="57.6">
      <c r="A3929">
        <v>2848</v>
      </c>
      <c r="B3929" s="3" t="s">
        <v>2848</v>
      </c>
      <c r="C3929" s="3" t="s">
        <v>6958</v>
      </c>
      <c r="D3929">
        <v>35000</v>
      </c>
      <c r="E3929">
        <v>70</v>
      </c>
      <c r="F3929" t="s">
        <v>8221</v>
      </c>
      <c r="G3929" t="s">
        <v>8224</v>
      </c>
      <c r="H3929" t="s">
        <v>8246</v>
      </c>
      <c r="I3929">
        <v>1432913659</v>
      </c>
      <c r="J3929">
        <v>1430321659</v>
      </c>
      <c r="K3929" t="b">
        <v>0</v>
      </c>
      <c r="L3929">
        <v>3</v>
      </c>
      <c r="M3929" t="b">
        <v>0</v>
      </c>
      <c r="N3929" t="s">
        <v>8271</v>
      </c>
      <c r="O3929" s="6">
        <f t="shared" si="366"/>
        <v>0</v>
      </c>
      <c r="P3929">
        <f t="shared" si="367"/>
        <v>23.33</v>
      </c>
      <c r="Q3929" t="str">
        <f t="shared" si="368"/>
        <v>theater</v>
      </c>
      <c r="R3929" t="str">
        <f t="shared" si="369"/>
        <v>plays</v>
      </c>
      <c r="S3929" s="9">
        <f t="shared" si="370"/>
        <v>42123.648831018523</v>
      </c>
      <c r="T3929" s="8">
        <f t="shared" si="371"/>
        <v>42153.648831018523</v>
      </c>
    </row>
    <row r="3930" spans="1:20" ht="43.2">
      <c r="A3930">
        <v>2851</v>
      </c>
      <c r="B3930" s="3" t="s">
        <v>2851</v>
      </c>
      <c r="C3930" s="3" t="s">
        <v>6961</v>
      </c>
      <c r="D3930">
        <v>4500</v>
      </c>
      <c r="E3930">
        <v>0</v>
      </c>
      <c r="F3930" t="s">
        <v>8221</v>
      </c>
      <c r="G3930" t="s">
        <v>8241</v>
      </c>
      <c r="H3930" t="s">
        <v>8249</v>
      </c>
      <c r="I3930">
        <v>1454109420</v>
      </c>
      <c r="J3930">
        <v>1453334629</v>
      </c>
      <c r="K3930" t="b">
        <v>0</v>
      </c>
      <c r="L3930">
        <v>0</v>
      </c>
      <c r="M3930" t="b">
        <v>0</v>
      </c>
      <c r="N3930" t="s">
        <v>8271</v>
      </c>
      <c r="O3930" s="6">
        <f t="shared" si="366"/>
        <v>0</v>
      </c>
      <c r="P3930">
        <f t="shared" si="367"/>
        <v>0</v>
      </c>
      <c r="Q3930" t="str">
        <f t="shared" si="368"/>
        <v>theater</v>
      </c>
      <c r="R3930" t="str">
        <f t="shared" si="369"/>
        <v>plays</v>
      </c>
      <c r="S3930" s="9">
        <f t="shared" si="370"/>
        <v>42390.002650462964</v>
      </c>
      <c r="T3930" s="8">
        <f t="shared" si="371"/>
        <v>42398.970138888893</v>
      </c>
    </row>
    <row r="3931" spans="1:20" ht="43.2">
      <c r="A3931">
        <v>2853</v>
      </c>
      <c r="B3931" s="3" t="s">
        <v>2853</v>
      </c>
      <c r="C3931" s="3" t="s">
        <v>6963</v>
      </c>
      <c r="D3931">
        <v>9500</v>
      </c>
      <c r="E3931">
        <v>0</v>
      </c>
      <c r="F3931" t="s">
        <v>8221</v>
      </c>
      <c r="G3931" t="s">
        <v>8229</v>
      </c>
      <c r="H3931" t="s">
        <v>8251</v>
      </c>
      <c r="I3931">
        <v>1410669297</v>
      </c>
      <c r="J3931">
        <v>1405485297</v>
      </c>
      <c r="K3931" t="b">
        <v>0</v>
      </c>
      <c r="L3931">
        <v>0</v>
      </c>
      <c r="M3931" t="b">
        <v>0</v>
      </c>
      <c r="N3931" t="s">
        <v>8271</v>
      </c>
      <c r="O3931" s="6">
        <f t="shared" si="366"/>
        <v>0</v>
      </c>
      <c r="P3931">
        <f t="shared" si="367"/>
        <v>0</v>
      </c>
      <c r="Q3931" t="str">
        <f t="shared" si="368"/>
        <v>theater</v>
      </c>
      <c r="R3931" t="str">
        <f t="shared" si="369"/>
        <v>plays</v>
      </c>
      <c r="S3931" s="9">
        <f t="shared" si="370"/>
        <v>41836.190937499996</v>
      </c>
      <c r="T3931" s="8">
        <f t="shared" si="371"/>
        <v>41896.190937499996</v>
      </c>
    </row>
    <row r="3932" spans="1:20" ht="43.2">
      <c r="A3932">
        <v>2858</v>
      </c>
      <c r="B3932" s="3" t="s">
        <v>2858</v>
      </c>
      <c r="C3932" s="3" t="s">
        <v>6968</v>
      </c>
      <c r="D3932">
        <v>1000</v>
      </c>
      <c r="E3932">
        <v>0</v>
      </c>
      <c r="F3932" t="s">
        <v>8221</v>
      </c>
      <c r="G3932" t="s">
        <v>8233</v>
      </c>
      <c r="H3932" t="s">
        <v>8249</v>
      </c>
      <c r="I3932">
        <v>1417778880</v>
      </c>
      <c r="J3932">
        <v>1415711095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41954.545081018514</v>
      </c>
      <c r="T3932" s="8">
        <f t="shared" si="371"/>
        <v>41978.477777777778</v>
      </c>
    </row>
    <row r="3933" spans="1:20" ht="43.2">
      <c r="A3933">
        <v>2862</v>
      </c>
      <c r="B3933" s="3" t="s">
        <v>2862</v>
      </c>
      <c r="C3933" s="3" t="s">
        <v>6972</v>
      </c>
      <c r="D3933">
        <v>12700</v>
      </c>
      <c r="E3933">
        <v>55</v>
      </c>
      <c r="F3933" t="s">
        <v>8221</v>
      </c>
      <c r="G3933" t="s">
        <v>8224</v>
      </c>
      <c r="H3933" t="s">
        <v>8246</v>
      </c>
      <c r="I3933">
        <v>1403636229</v>
      </c>
      <c r="J3933">
        <v>1401044229</v>
      </c>
      <c r="K3933" t="b">
        <v>0</v>
      </c>
      <c r="L3933">
        <v>3</v>
      </c>
      <c r="M3933" t="b">
        <v>0</v>
      </c>
      <c r="N3933" t="s">
        <v>8271</v>
      </c>
      <c r="O3933" s="6">
        <f t="shared" si="366"/>
        <v>0</v>
      </c>
      <c r="P3933">
        <f t="shared" si="367"/>
        <v>18.329999999999998</v>
      </c>
      <c r="Q3933" t="str">
        <f t="shared" si="368"/>
        <v>theater</v>
      </c>
      <c r="R3933" t="str">
        <f t="shared" si="369"/>
        <v>plays</v>
      </c>
      <c r="S3933" s="9">
        <f t="shared" si="370"/>
        <v>41784.789687500001</v>
      </c>
      <c r="T3933" s="8">
        <f t="shared" si="371"/>
        <v>41814.789687500001</v>
      </c>
    </row>
    <row r="3934" spans="1:20" ht="43.2">
      <c r="A3934">
        <v>2863</v>
      </c>
      <c r="B3934" s="3" t="s">
        <v>2863</v>
      </c>
      <c r="C3934" s="3" t="s">
        <v>6973</v>
      </c>
      <c r="D3934">
        <v>50000</v>
      </c>
      <c r="E3934">
        <v>20</v>
      </c>
      <c r="F3934" t="s">
        <v>8221</v>
      </c>
      <c r="G3934" t="s">
        <v>8224</v>
      </c>
      <c r="H3934" t="s">
        <v>8246</v>
      </c>
      <c r="I3934">
        <v>1410279123</v>
      </c>
      <c r="J3934">
        <v>1405095123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>
        <f t="shared" si="367"/>
        <v>20</v>
      </c>
      <c r="Q3934" t="str">
        <f t="shared" si="368"/>
        <v>theater</v>
      </c>
      <c r="R3934" t="str">
        <f t="shared" si="369"/>
        <v>plays</v>
      </c>
      <c r="S3934" s="9">
        <f t="shared" si="370"/>
        <v>41831.675034722226</v>
      </c>
      <c r="T3934" s="8">
        <f t="shared" si="371"/>
        <v>41891.675034722226</v>
      </c>
    </row>
    <row r="3935" spans="1:20" ht="43.2">
      <c r="A3935">
        <v>2865</v>
      </c>
      <c r="B3935" s="3" t="s">
        <v>2865</v>
      </c>
      <c r="C3935" s="3" t="s">
        <v>6975</v>
      </c>
      <c r="D3935">
        <v>2888</v>
      </c>
      <c r="E3935">
        <v>0</v>
      </c>
      <c r="F3935" t="s">
        <v>8221</v>
      </c>
      <c r="G3935" t="s">
        <v>8224</v>
      </c>
      <c r="H3935" t="s">
        <v>8246</v>
      </c>
      <c r="I3935">
        <v>1420512259</v>
      </c>
      <c r="J3935">
        <v>1415328259</v>
      </c>
      <c r="K3935" t="b">
        <v>0</v>
      </c>
      <c r="L3935">
        <v>0</v>
      </c>
      <c r="M3935" t="b">
        <v>0</v>
      </c>
      <c r="N3935" t="s">
        <v>8271</v>
      </c>
      <c r="O3935" s="6">
        <f t="shared" si="366"/>
        <v>0</v>
      </c>
      <c r="P3935">
        <f t="shared" si="367"/>
        <v>0</v>
      </c>
      <c r="Q3935" t="str">
        <f t="shared" si="368"/>
        <v>theater</v>
      </c>
      <c r="R3935" t="str">
        <f t="shared" si="369"/>
        <v>plays</v>
      </c>
      <c r="S3935" s="9">
        <f t="shared" si="370"/>
        <v>41950.114108796297</v>
      </c>
      <c r="T3935" s="8">
        <f t="shared" si="371"/>
        <v>42010.114108796297</v>
      </c>
    </row>
    <row r="3936" spans="1:20" ht="43.2">
      <c r="A3936">
        <v>2872</v>
      </c>
      <c r="B3936" s="3" t="s">
        <v>2872</v>
      </c>
      <c r="C3936" s="3" t="s">
        <v>6982</v>
      </c>
      <c r="D3936">
        <v>3000</v>
      </c>
      <c r="E3936">
        <v>0</v>
      </c>
      <c r="F3936" t="s">
        <v>8221</v>
      </c>
      <c r="G3936" t="s">
        <v>8224</v>
      </c>
      <c r="H3936" t="s">
        <v>8246</v>
      </c>
      <c r="I3936">
        <v>1434768438</v>
      </c>
      <c r="J3936">
        <v>1429584438</v>
      </c>
      <c r="K3936" t="b">
        <v>0</v>
      </c>
      <c r="L3936">
        <v>0</v>
      </c>
      <c r="M3936" t="b">
        <v>0</v>
      </c>
      <c r="N3936" t="s">
        <v>8271</v>
      </c>
      <c r="O3936" s="6">
        <f t="shared" si="366"/>
        <v>0</v>
      </c>
      <c r="P3936">
        <f t="shared" si="367"/>
        <v>0</v>
      </c>
      <c r="Q3936" t="str">
        <f t="shared" si="368"/>
        <v>theater</v>
      </c>
      <c r="R3936" t="str">
        <f t="shared" si="369"/>
        <v>plays</v>
      </c>
      <c r="S3936" s="9">
        <f t="shared" si="370"/>
        <v>42115.11618055556</v>
      </c>
      <c r="T3936" s="8">
        <f t="shared" si="371"/>
        <v>42175.11618055556</v>
      </c>
    </row>
    <row r="3937" spans="1:20" ht="43.2">
      <c r="A3937">
        <v>2875</v>
      </c>
      <c r="B3937" s="3" t="s">
        <v>2875</v>
      </c>
      <c r="C3937" s="3" t="s">
        <v>6985</v>
      </c>
      <c r="D3937">
        <v>20000</v>
      </c>
      <c r="E3937">
        <v>7</v>
      </c>
      <c r="F3937" t="s">
        <v>8221</v>
      </c>
      <c r="G3937" t="s">
        <v>8224</v>
      </c>
      <c r="H3937" t="s">
        <v>8246</v>
      </c>
      <c r="I3937">
        <v>1462417493</v>
      </c>
      <c r="J3937">
        <v>1459825493</v>
      </c>
      <c r="K3937" t="b">
        <v>0</v>
      </c>
      <c r="L3937">
        <v>3</v>
      </c>
      <c r="M3937" t="b">
        <v>0</v>
      </c>
      <c r="N3937" t="s">
        <v>8271</v>
      </c>
      <c r="O3937" s="6">
        <f t="shared" si="366"/>
        <v>0</v>
      </c>
      <c r="P3937">
        <f t="shared" si="367"/>
        <v>2.33</v>
      </c>
      <c r="Q3937" t="str">
        <f t="shared" si="368"/>
        <v>theater</v>
      </c>
      <c r="R3937" t="str">
        <f t="shared" si="369"/>
        <v>plays</v>
      </c>
      <c r="S3937" s="9">
        <f t="shared" si="370"/>
        <v>42465.128391203703</v>
      </c>
      <c r="T3937" s="8">
        <f t="shared" si="371"/>
        <v>42495.128391203703</v>
      </c>
    </row>
    <row r="3938" spans="1:20" ht="43.2">
      <c r="A3938">
        <v>2876</v>
      </c>
      <c r="B3938" s="3" t="s">
        <v>2876</v>
      </c>
      <c r="C3938" s="3" t="s">
        <v>6986</v>
      </c>
      <c r="D3938">
        <v>150000</v>
      </c>
      <c r="E3938">
        <v>0</v>
      </c>
      <c r="F3938" t="s">
        <v>8221</v>
      </c>
      <c r="G3938" t="s">
        <v>8224</v>
      </c>
      <c r="H3938" t="s">
        <v>8246</v>
      </c>
      <c r="I3938">
        <v>1437069079</v>
      </c>
      <c r="J3938">
        <v>1434477079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42171.743969907402</v>
      </c>
      <c r="T3938" s="8">
        <f t="shared" si="371"/>
        <v>42201.743969907402</v>
      </c>
    </row>
    <row r="3939" spans="1:20" ht="43.2">
      <c r="A3939">
        <v>2879</v>
      </c>
      <c r="B3939" s="3" t="s">
        <v>2879</v>
      </c>
      <c r="C3939" s="3" t="s">
        <v>6989</v>
      </c>
      <c r="D3939">
        <v>11200</v>
      </c>
      <c r="E3939">
        <v>29</v>
      </c>
      <c r="F3939" t="s">
        <v>8221</v>
      </c>
      <c r="G3939" t="s">
        <v>8224</v>
      </c>
      <c r="H3939" t="s">
        <v>8246</v>
      </c>
      <c r="I3939">
        <v>1453310661</v>
      </c>
      <c r="J3939">
        <v>1450718661</v>
      </c>
      <c r="K3939" t="b">
        <v>0</v>
      </c>
      <c r="L3939">
        <v>1</v>
      </c>
      <c r="M3939" t="b">
        <v>0</v>
      </c>
      <c r="N3939" t="s">
        <v>8271</v>
      </c>
      <c r="O3939" s="6">
        <f t="shared" si="366"/>
        <v>0</v>
      </c>
      <c r="P3939">
        <f t="shared" si="367"/>
        <v>29</v>
      </c>
      <c r="Q3939" t="str">
        <f t="shared" si="368"/>
        <v>theater</v>
      </c>
      <c r="R3939" t="str">
        <f t="shared" si="369"/>
        <v>plays</v>
      </c>
      <c r="S3939" s="9">
        <f t="shared" si="370"/>
        <v>42359.725243055553</v>
      </c>
      <c r="T3939" s="8">
        <f t="shared" si="371"/>
        <v>42389.725243055553</v>
      </c>
    </row>
    <row r="3940" spans="1:20" ht="43.2">
      <c r="A3940">
        <v>2881</v>
      </c>
      <c r="B3940" s="3" t="s">
        <v>2881</v>
      </c>
      <c r="C3940" s="3" t="s">
        <v>6991</v>
      </c>
      <c r="D3940">
        <v>5500</v>
      </c>
      <c r="E3940">
        <v>0</v>
      </c>
      <c r="F3940" t="s">
        <v>8221</v>
      </c>
      <c r="G3940" t="s">
        <v>8224</v>
      </c>
      <c r="H3940" t="s">
        <v>8246</v>
      </c>
      <c r="I3940">
        <v>1417620036</v>
      </c>
      <c r="J3940">
        <v>1412432436</v>
      </c>
      <c r="K3940" t="b">
        <v>0</v>
      </c>
      <c r="L3940">
        <v>0</v>
      </c>
      <c r="M3940" t="b">
        <v>0</v>
      </c>
      <c r="N3940" t="s">
        <v>8271</v>
      </c>
      <c r="O3940" s="6">
        <f t="shared" si="366"/>
        <v>0</v>
      </c>
      <c r="P3940">
        <f t="shared" si="367"/>
        <v>0</v>
      </c>
      <c r="Q3940" t="str">
        <f t="shared" si="368"/>
        <v>theater</v>
      </c>
      <c r="R3940" t="str">
        <f t="shared" si="369"/>
        <v>plays</v>
      </c>
      <c r="S3940" s="9">
        <f t="shared" si="370"/>
        <v>41916.597638888888</v>
      </c>
      <c r="T3940" s="8">
        <f t="shared" si="371"/>
        <v>41976.639305555553</v>
      </c>
    </row>
    <row r="3941" spans="1:20" ht="28.8">
      <c r="A3941">
        <v>2884</v>
      </c>
      <c r="B3941" s="3" t="s">
        <v>2884</v>
      </c>
      <c r="C3941" s="3" t="s">
        <v>6994</v>
      </c>
      <c r="D3941">
        <v>45000</v>
      </c>
      <c r="E3941">
        <v>185</v>
      </c>
      <c r="F3941" t="s">
        <v>8221</v>
      </c>
      <c r="G3941" t="s">
        <v>8224</v>
      </c>
      <c r="H3941" t="s">
        <v>8246</v>
      </c>
      <c r="I3941">
        <v>1417800435</v>
      </c>
      <c r="J3941">
        <v>1415208435</v>
      </c>
      <c r="K3941" t="b">
        <v>0</v>
      </c>
      <c r="L3941">
        <v>4</v>
      </c>
      <c r="M3941" t="b">
        <v>0</v>
      </c>
      <c r="N3941" t="s">
        <v>8271</v>
      </c>
      <c r="O3941" s="6">
        <f t="shared" si="366"/>
        <v>0</v>
      </c>
      <c r="P3941">
        <f t="shared" si="367"/>
        <v>46.25</v>
      </c>
      <c r="Q3941" t="str">
        <f t="shared" si="368"/>
        <v>theater</v>
      </c>
      <c r="R3941" t="str">
        <f t="shared" si="369"/>
        <v>plays</v>
      </c>
      <c r="S3941" s="9">
        <f t="shared" si="370"/>
        <v>41948.727256944447</v>
      </c>
      <c r="T3941" s="8">
        <f t="shared" si="371"/>
        <v>41978.727256944447</v>
      </c>
    </row>
    <row r="3942" spans="1:20" ht="43.2">
      <c r="A3942">
        <v>2887</v>
      </c>
      <c r="B3942" s="3" t="s">
        <v>2887</v>
      </c>
      <c r="C3942" s="3" t="s">
        <v>6997</v>
      </c>
      <c r="D3942">
        <v>3000</v>
      </c>
      <c r="E3942">
        <v>5</v>
      </c>
      <c r="F3942" t="s">
        <v>8221</v>
      </c>
      <c r="G3942" t="s">
        <v>8224</v>
      </c>
      <c r="H3942" t="s">
        <v>8246</v>
      </c>
      <c r="I3942">
        <v>1420971324</v>
      </c>
      <c r="J3942">
        <v>1418379324</v>
      </c>
      <c r="K3942" t="b">
        <v>0</v>
      </c>
      <c r="L3942">
        <v>1</v>
      </c>
      <c r="M3942" t="b">
        <v>0</v>
      </c>
      <c r="N3942" t="s">
        <v>8271</v>
      </c>
      <c r="O3942" s="6">
        <f t="shared" si="366"/>
        <v>0</v>
      </c>
      <c r="P3942">
        <f t="shared" si="367"/>
        <v>5</v>
      </c>
      <c r="Q3942" t="str">
        <f t="shared" si="368"/>
        <v>theater</v>
      </c>
      <c r="R3942" t="str">
        <f t="shared" si="369"/>
        <v>plays</v>
      </c>
      <c r="S3942" s="9">
        <f t="shared" si="370"/>
        <v>41985.427361111113</v>
      </c>
      <c r="T3942" s="8">
        <f t="shared" si="371"/>
        <v>42015.427361111113</v>
      </c>
    </row>
    <row r="3943" spans="1:20" ht="43.2">
      <c r="A3943">
        <v>2888</v>
      </c>
      <c r="B3943" s="3" t="s">
        <v>2888</v>
      </c>
      <c r="C3943" s="3" t="s">
        <v>6998</v>
      </c>
      <c r="D3943">
        <v>30000</v>
      </c>
      <c r="E3943">
        <v>0</v>
      </c>
      <c r="F3943" t="s">
        <v>8221</v>
      </c>
      <c r="G3943" t="s">
        <v>8224</v>
      </c>
      <c r="H3943" t="s">
        <v>8246</v>
      </c>
      <c r="I3943">
        <v>1413608340</v>
      </c>
      <c r="J3943">
        <v>1412945440</v>
      </c>
      <c r="K3943" t="b">
        <v>0</v>
      </c>
      <c r="L3943">
        <v>0</v>
      </c>
      <c r="M3943" t="b">
        <v>0</v>
      </c>
      <c r="N3943" t="s">
        <v>8271</v>
      </c>
      <c r="O3943" s="6">
        <f t="shared" si="366"/>
        <v>0</v>
      </c>
      <c r="P3943">
        <f t="shared" si="367"/>
        <v>0</v>
      </c>
      <c r="Q3943" t="str">
        <f t="shared" si="368"/>
        <v>theater</v>
      </c>
      <c r="R3943" t="str">
        <f t="shared" si="369"/>
        <v>plays</v>
      </c>
      <c r="S3943" s="9">
        <f t="shared" si="370"/>
        <v>41922.535185185188</v>
      </c>
      <c r="T3943" s="8">
        <f t="shared" si="371"/>
        <v>41930.207638888889</v>
      </c>
    </row>
    <row r="3944" spans="1:20" ht="28.8">
      <c r="A3944">
        <v>2894</v>
      </c>
      <c r="B3944" s="3" t="s">
        <v>2894</v>
      </c>
      <c r="C3944" s="3" t="s">
        <v>7004</v>
      </c>
      <c r="D3944">
        <v>50000</v>
      </c>
      <c r="E3944">
        <v>0</v>
      </c>
      <c r="F3944" t="s">
        <v>8221</v>
      </c>
      <c r="G3944" t="s">
        <v>8224</v>
      </c>
      <c r="H3944" t="s">
        <v>8246</v>
      </c>
      <c r="I3944">
        <v>1428100815</v>
      </c>
      <c r="J3944">
        <v>1422920415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42037.986284722225</v>
      </c>
      <c r="T3944" s="8">
        <f t="shared" si="371"/>
        <v>42097.944618055553</v>
      </c>
    </row>
    <row r="3945" spans="1:20" ht="43.2">
      <c r="A3945">
        <v>2899</v>
      </c>
      <c r="B3945" s="3" t="s">
        <v>2899</v>
      </c>
      <c r="C3945" s="3" t="s">
        <v>7009</v>
      </c>
      <c r="D3945">
        <v>10000</v>
      </c>
      <c r="E3945">
        <v>0</v>
      </c>
      <c r="F3945" t="s">
        <v>8221</v>
      </c>
      <c r="G3945" t="s">
        <v>8224</v>
      </c>
      <c r="H3945" t="s">
        <v>8246</v>
      </c>
      <c r="I3945">
        <v>1469325158</v>
      </c>
      <c r="J3945">
        <v>1464141158</v>
      </c>
      <c r="K3945" t="b">
        <v>0</v>
      </c>
      <c r="L3945">
        <v>0</v>
      </c>
      <c r="M3945" t="b">
        <v>0</v>
      </c>
      <c r="N3945" t="s">
        <v>8271</v>
      </c>
      <c r="O3945" s="6">
        <f t="shared" si="366"/>
        <v>0</v>
      </c>
      <c r="P3945">
        <f t="shared" si="367"/>
        <v>0</v>
      </c>
      <c r="Q3945" t="str">
        <f t="shared" si="368"/>
        <v>theater</v>
      </c>
      <c r="R3945" t="str">
        <f t="shared" si="369"/>
        <v>plays</v>
      </c>
      <c r="S3945" s="9">
        <f t="shared" si="370"/>
        <v>42515.078217592592</v>
      </c>
      <c r="T3945" s="8">
        <f t="shared" si="371"/>
        <v>42575.078217592592</v>
      </c>
    </row>
    <row r="3946" spans="1:20" ht="43.2">
      <c r="A3946">
        <v>2902</v>
      </c>
      <c r="B3946" s="3" t="s">
        <v>2902</v>
      </c>
      <c r="C3946" s="3" t="s">
        <v>7012</v>
      </c>
      <c r="D3946">
        <v>150000</v>
      </c>
      <c r="E3946">
        <v>25</v>
      </c>
      <c r="F3946" t="s">
        <v>8221</v>
      </c>
      <c r="G3946" t="s">
        <v>8224</v>
      </c>
      <c r="H3946" t="s">
        <v>8246</v>
      </c>
      <c r="I3946">
        <v>1440412396</v>
      </c>
      <c r="J3946">
        <v>1437820396</v>
      </c>
      <c r="K3946" t="b">
        <v>0</v>
      </c>
      <c r="L3946">
        <v>1</v>
      </c>
      <c r="M3946" t="b">
        <v>0</v>
      </c>
      <c r="N3946" t="s">
        <v>8271</v>
      </c>
      <c r="O3946" s="6">
        <f t="shared" si="366"/>
        <v>0</v>
      </c>
      <c r="P3946">
        <f t="shared" si="367"/>
        <v>25</v>
      </c>
      <c r="Q3946" t="str">
        <f t="shared" si="368"/>
        <v>theater</v>
      </c>
      <c r="R3946" t="str">
        <f t="shared" si="369"/>
        <v>plays</v>
      </c>
      <c r="S3946" s="9">
        <f t="shared" si="370"/>
        <v>42210.439768518518</v>
      </c>
      <c r="T3946" s="8">
        <f t="shared" si="371"/>
        <v>42240.439768518518</v>
      </c>
    </row>
    <row r="3947" spans="1:20" ht="43.2">
      <c r="A3947">
        <v>2907</v>
      </c>
      <c r="B3947" s="3" t="s">
        <v>2907</v>
      </c>
      <c r="C3947" s="3" t="s">
        <v>7017</v>
      </c>
      <c r="D3947">
        <v>2500</v>
      </c>
      <c r="E3947">
        <v>2</v>
      </c>
      <c r="F3947" t="s">
        <v>8221</v>
      </c>
      <c r="G3947" t="s">
        <v>8224</v>
      </c>
      <c r="H3947" t="s">
        <v>8246</v>
      </c>
      <c r="I3947">
        <v>1463259837</v>
      </c>
      <c r="J3947">
        <v>1458075837</v>
      </c>
      <c r="K3947" t="b">
        <v>0</v>
      </c>
      <c r="L3947">
        <v>2</v>
      </c>
      <c r="M3947" t="b">
        <v>0</v>
      </c>
      <c r="N3947" t="s">
        <v>8271</v>
      </c>
      <c r="O3947" s="6">
        <f t="shared" si="366"/>
        <v>0</v>
      </c>
      <c r="P3947">
        <f t="shared" si="367"/>
        <v>1</v>
      </c>
      <c r="Q3947" t="str">
        <f t="shared" si="368"/>
        <v>theater</v>
      </c>
      <c r="R3947" t="str">
        <f t="shared" si="369"/>
        <v>plays</v>
      </c>
      <c r="S3947" s="9">
        <f t="shared" si="370"/>
        <v>42444.877743055556</v>
      </c>
      <c r="T3947" s="8">
        <f t="shared" si="371"/>
        <v>42504.877743055556</v>
      </c>
    </row>
    <row r="3948" spans="1:20" ht="43.2">
      <c r="A3948">
        <v>2909</v>
      </c>
      <c r="B3948" s="3" t="s">
        <v>2909</v>
      </c>
      <c r="C3948" s="3" t="s">
        <v>7019</v>
      </c>
      <c r="D3948">
        <v>180000</v>
      </c>
      <c r="E3948">
        <v>20</v>
      </c>
      <c r="F3948" t="s">
        <v>8221</v>
      </c>
      <c r="G3948" t="s">
        <v>8224</v>
      </c>
      <c r="H3948" t="s">
        <v>8246</v>
      </c>
      <c r="I3948">
        <v>1416944760</v>
      </c>
      <c r="J3948">
        <v>1413527001</v>
      </c>
      <c r="K3948" t="b">
        <v>0</v>
      </c>
      <c r="L3948">
        <v>1</v>
      </c>
      <c r="M3948" t="b">
        <v>0</v>
      </c>
      <c r="N3948" t="s">
        <v>8271</v>
      </c>
      <c r="O3948" s="6">
        <f t="shared" si="366"/>
        <v>0</v>
      </c>
      <c r="P3948">
        <f t="shared" si="367"/>
        <v>20</v>
      </c>
      <c r="Q3948" t="str">
        <f t="shared" si="368"/>
        <v>theater</v>
      </c>
      <c r="R3948" t="str">
        <f t="shared" si="369"/>
        <v>plays</v>
      </c>
      <c r="S3948" s="9">
        <f t="shared" si="370"/>
        <v>41929.266215277778</v>
      </c>
      <c r="T3948" s="8">
        <f t="shared" si="371"/>
        <v>41968.823611111111</v>
      </c>
    </row>
    <row r="3949" spans="1:20" ht="43.2">
      <c r="A3949">
        <v>2910</v>
      </c>
      <c r="B3949" s="3" t="s">
        <v>2910</v>
      </c>
      <c r="C3949" s="3" t="s">
        <v>7020</v>
      </c>
      <c r="D3949">
        <v>30000</v>
      </c>
      <c r="E3949">
        <v>1</v>
      </c>
      <c r="F3949" t="s">
        <v>8221</v>
      </c>
      <c r="G3949" t="s">
        <v>8225</v>
      </c>
      <c r="H3949" t="s">
        <v>8247</v>
      </c>
      <c r="I3949">
        <v>1434139887</v>
      </c>
      <c r="J3949">
        <v>1428955887</v>
      </c>
      <c r="K3949" t="b">
        <v>0</v>
      </c>
      <c r="L3949">
        <v>1</v>
      </c>
      <c r="M3949" t="b">
        <v>0</v>
      </c>
      <c r="N3949" t="s">
        <v>8271</v>
      </c>
      <c r="O3949" s="6">
        <f t="shared" si="366"/>
        <v>0</v>
      </c>
      <c r="P3949">
        <f t="shared" si="367"/>
        <v>1</v>
      </c>
      <c r="Q3949" t="str">
        <f t="shared" si="368"/>
        <v>theater</v>
      </c>
      <c r="R3949" t="str">
        <f t="shared" si="369"/>
        <v>plays</v>
      </c>
      <c r="S3949" s="9">
        <f t="shared" si="370"/>
        <v>42107.841284722221</v>
      </c>
      <c r="T3949" s="8">
        <f t="shared" si="371"/>
        <v>42167.841284722221</v>
      </c>
    </row>
    <row r="3950" spans="1:20" ht="43.2">
      <c r="A3950">
        <v>2913</v>
      </c>
      <c r="B3950" s="3" t="s">
        <v>2913</v>
      </c>
      <c r="C3950" s="3" t="s">
        <v>7023</v>
      </c>
      <c r="D3950">
        <v>10000</v>
      </c>
      <c r="E3950">
        <v>2</v>
      </c>
      <c r="F3950" t="s">
        <v>8221</v>
      </c>
      <c r="G3950" t="s">
        <v>8224</v>
      </c>
      <c r="H3950" t="s">
        <v>8246</v>
      </c>
      <c r="I3950">
        <v>1410041339</v>
      </c>
      <c r="J3950">
        <v>1404857339</v>
      </c>
      <c r="K3950" t="b">
        <v>0</v>
      </c>
      <c r="L3950">
        <v>2</v>
      </c>
      <c r="M3950" t="b">
        <v>0</v>
      </c>
      <c r="N3950" t="s">
        <v>8271</v>
      </c>
      <c r="O3950" s="6">
        <f t="shared" si="366"/>
        <v>0</v>
      </c>
      <c r="P3950">
        <f t="shared" si="367"/>
        <v>1</v>
      </c>
      <c r="Q3950" t="str">
        <f t="shared" si="368"/>
        <v>theater</v>
      </c>
      <c r="R3950" t="str">
        <f t="shared" si="369"/>
        <v>plays</v>
      </c>
      <c r="S3950" s="9">
        <f t="shared" si="370"/>
        <v>41828.922905092593</v>
      </c>
      <c r="T3950" s="8">
        <f t="shared" si="371"/>
        <v>41888.922905092593</v>
      </c>
    </row>
    <row r="3951" spans="1:20" ht="28.8">
      <c r="A3951">
        <v>2914</v>
      </c>
      <c r="B3951" s="3" t="s">
        <v>2914</v>
      </c>
      <c r="C3951" s="3" t="s">
        <v>7024</v>
      </c>
      <c r="D3951">
        <v>25000</v>
      </c>
      <c r="E3951">
        <v>1</v>
      </c>
      <c r="F3951" t="s">
        <v>8221</v>
      </c>
      <c r="G3951" t="s">
        <v>8225</v>
      </c>
      <c r="H3951" t="s">
        <v>8247</v>
      </c>
      <c r="I3951">
        <v>1426365994</v>
      </c>
      <c r="J3951">
        <v>1421185594</v>
      </c>
      <c r="K3951" t="b">
        <v>0</v>
      </c>
      <c r="L3951">
        <v>1</v>
      </c>
      <c r="M3951" t="b">
        <v>0</v>
      </c>
      <c r="N3951" t="s">
        <v>8271</v>
      </c>
      <c r="O3951" s="6">
        <f t="shared" si="366"/>
        <v>0</v>
      </c>
      <c r="P3951">
        <f t="shared" si="367"/>
        <v>1</v>
      </c>
      <c r="Q3951" t="str">
        <f t="shared" si="368"/>
        <v>theater</v>
      </c>
      <c r="R3951" t="str">
        <f t="shared" si="369"/>
        <v>plays</v>
      </c>
      <c r="S3951" s="9">
        <f t="shared" si="370"/>
        <v>42017.907337962963</v>
      </c>
      <c r="T3951" s="8">
        <f t="shared" si="371"/>
        <v>42077.865671296298</v>
      </c>
    </row>
    <row r="3952" spans="1:20" ht="43.2">
      <c r="A3952">
        <v>2941</v>
      </c>
      <c r="B3952" s="3" t="s">
        <v>2941</v>
      </c>
      <c r="C3952" s="3" t="s">
        <v>7051</v>
      </c>
      <c r="D3952">
        <v>25000</v>
      </c>
      <c r="E3952">
        <v>1</v>
      </c>
      <c r="F3952" t="s">
        <v>8221</v>
      </c>
      <c r="G3952" t="s">
        <v>8224</v>
      </c>
      <c r="H3952" t="s">
        <v>8246</v>
      </c>
      <c r="I3952">
        <v>1425250955</v>
      </c>
      <c r="J3952">
        <v>1422658955</v>
      </c>
      <c r="K3952" t="b">
        <v>0</v>
      </c>
      <c r="L3952">
        <v>1</v>
      </c>
      <c r="M3952" t="b">
        <v>0</v>
      </c>
      <c r="N3952" t="s">
        <v>8303</v>
      </c>
      <c r="O3952" s="6">
        <f t="shared" si="366"/>
        <v>0</v>
      </c>
      <c r="P3952">
        <f t="shared" si="367"/>
        <v>1</v>
      </c>
      <c r="Q3952" t="str">
        <f t="shared" si="368"/>
        <v>theater</v>
      </c>
      <c r="R3952" t="str">
        <f t="shared" si="369"/>
        <v>spaces</v>
      </c>
      <c r="S3952" s="9">
        <f t="shared" si="370"/>
        <v>42034.960127314815</v>
      </c>
      <c r="T3952" s="8">
        <f t="shared" si="371"/>
        <v>42064.960127314815</v>
      </c>
    </row>
    <row r="3953" spans="1:20" ht="43.2">
      <c r="A3953">
        <v>2943</v>
      </c>
      <c r="B3953" s="3" t="s">
        <v>2943</v>
      </c>
      <c r="C3953" s="3" t="s">
        <v>7053</v>
      </c>
      <c r="D3953">
        <v>3000</v>
      </c>
      <c r="E3953">
        <v>0</v>
      </c>
      <c r="F3953" t="s">
        <v>8221</v>
      </c>
      <c r="G3953" t="s">
        <v>8224</v>
      </c>
      <c r="H3953" t="s">
        <v>8246</v>
      </c>
      <c r="I3953">
        <v>1428894380</v>
      </c>
      <c r="J3953">
        <v>1426302380</v>
      </c>
      <c r="K3953" t="b">
        <v>0</v>
      </c>
      <c r="L3953">
        <v>0</v>
      </c>
      <c r="M3953" t="b">
        <v>0</v>
      </c>
      <c r="N3953" t="s">
        <v>8303</v>
      </c>
      <c r="O3953" s="6">
        <f t="shared" si="366"/>
        <v>0</v>
      </c>
      <c r="P3953">
        <f t="shared" si="367"/>
        <v>0</v>
      </c>
      <c r="Q3953" t="str">
        <f t="shared" si="368"/>
        <v>theater</v>
      </c>
      <c r="R3953" t="str">
        <f t="shared" si="369"/>
        <v>spaces</v>
      </c>
      <c r="S3953" s="9">
        <f t="shared" si="370"/>
        <v>42077.129398148143</v>
      </c>
      <c r="T3953" s="8">
        <f t="shared" si="371"/>
        <v>42107.129398148143</v>
      </c>
    </row>
    <row r="3954" spans="1:20" ht="57.6">
      <c r="A3954">
        <v>2945</v>
      </c>
      <c r="B3954" s="3" t="s">
        <v>2945</v>
      </c>
      <c r="C3954" s="3" t="s">
        <v>7055</v>
      </c>
      <c r="D3954">
        <v>50000</v>
      </c>
      <c r="E3954">
        <v>0</v>
      </c>
      <c r="F3954" t="s">
        <v>8221</v>
      </c>
      <c r="G3954" t="s">
        <v>8224</v>
      </c>
      <c r="H3954" t="s">
        <v>8246</v>
      </c>
      <c r="I3954">
        <v>1432437660</v>
      </c>
      <c r="J3954">
        <v>1429845660</v>
      </c>
      <c r="K3954" t="b">
        <v>0</v>
      </c>
      <c r="L3954">
        <v>0</v>
      </c>
      <c r="M3954" t="b">
        <v>0</v>
      </c>
      <c r="N3954" t="s">
        <v>8303</v>
      </c>
      <c r="O3954" s="6">
        <f t="shared" si="366"/>
        <v>0</v>
      </c>
      <c r="P3954">
        <f t="shared" si="367"/>
        <v>0</v>
      </c>
      <c r="Q3954" t="str">
        <f t="shared" si="368"/>
        <v>theater</v>
      </c>
      <c r="R3954" t="str">
        <f t="shared" si="369"/>
        <v>spaces</v>
      </c>
      <c r="S3954" s="9">
        <f t="shared" si="370"/>
        <v>42118.139583333337</v>
      </c>
      <c r="T3954" s="8">
        <f t="shared" si="371"/>
        <v>42148.139583333337</v>
      </c>
    </row>
    <row r="3955" spans="1:20" ht="43.2">
      <c r="A3955">
        <v>2946</v>
      </c>
      <c r="B3955" s="3" t="s">
        <v>2946</v>
      </c>
      <c r="C3955" s="3" t="s">
        <v>7056</v>
      </c>
      <c r="D3955">
        <v>2000</v>
      </c>
      <c r="E3955">
        <v>2</v>
      </c>
      <c r="F3955" t="s">
        <v>8221</v>
      </c>
      <c r="G3955" t="s">
        <v>8225</v>
      </c>
      <c r="H3955" t="s">
        <v>8247</v>
      </c>
      <c r="I3955">
        <v>1471265092</v>
      </c>
      <c r="J3955">
        <v>1468673092</v>
      </c>
      <c r="K3955" t="b">
        <v>0</v>
      </c>
      <c r="L3955">
        <v>2</v>
      </c>
      <c r="M3955" t="b">
        <v>0</v>
      </c>
      <c r="N3955" t="s">
        <v>8303</v>
      </c>
      <c r="O3955" s="6">
        <f t="shared" si="366"/>
        <v>0</v>
      </c>
      <c r="P3955">
        <f t="shared" si="367"/>
        <v>1</v>
      </c>
      <c r="Q3955" t="str">
        <f t="shared" si="368"/>
        <v>theater</v>
      </c>
      <c r="R3955" t="str">
        <f t="shared" si="369"/>
        <v>spaces</v>
      </c>
      <c r="S3955" s="9">
        <f t="shared" si="370"/>
        <v>42567.531157407408</v>
      </c>
      <c r="T3955" s="8">
        <f t="shared" si="371"/>
        <v>42597.531157407408</v>
      </c>
    </row>
    <row r="3956" spans="1:20" ht="57.6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6">
        <f t="shared" si="366"/>
        <v>0</v>
      </c>
      <c r="P3956">
        <f t="shared" si="367"/>
        <v>2.67</v>
      </c>
      <c r="Q3956" t="str">
        <f t="shared" si="368"/>
        <v>theater</v>
      </c>
      <c r="R3956" t="str">
        <f t="shared" si="369"/>
        <v>spaces</v>
      </c>
      <c r="S3956" s="9">
        <f t="shared" si="370"/>
        <v>42097.649224537032</v>
      </c>
      <c r="T3956" s="8">
        <f t="shared" si="371"/>
        <v>42157.649224537032</v>
      </c>
    </row>
    <row r="3957" spans="1:20" ht="43.2">
      <c r="A3957">
        <v>2950</v>
      </c>
      <c r="B3957" s="3" t="s">
        <v>2950</v>
      </c>
      <c r="C3957" s="3" t="s">
        <v>7060</v>
      </c>
      <c r="D3957">
        <v>5000000</v>
      </c>
      <c r="E3957">
        <v>0</v>
      </c>
      <c r="F3957" t="s">
        <v>8221</v>
      </c>
      <c r="G3957" t="s">
        <v>8224</v>
      </c>
      <c r="H3957" t="s">
        <v>8246</v>
      </c>
      <c r="I3957">
        <v>1453538752</v>
      </c>
      <c r="J3957">
        <v>1450946752</v>
      </c>
      <c r="K3957" t="b">
        <v>0</v>
      </c>
      <c r="L3957">
        <v>0</v>
      </c>
      <c r="M3957" t="b">
        <v>0</v>
      </c>
      <c r="N3957" t="s">
        <v>8303</v>
      </c>
      <c r="O3957" s="6">
        <f t="shared" si="366"/>
        <v>0</v>
      </c>
      <c r="P3957">
        <f t="shared" si="367"/>
        <v>0</v>
      </c>
      <c r="Q3957" t="str">
        <f t="shared" si="368"/>
        <v>theater</v>
      </c>
      <c r="R3957" t="str">
        <f t="shared" si="369"/>
        <v>spaces</v>
      </c>
      <c r="S3957" s="9">
        <f t="shared" si="370"/>
        <v>42362.36518518519</v>
      </c>
      <c r="T3957" s="8">
        <f t="shared" si="371"/>
        <v>42392.36518518519</v>
      </c>
    </row>
    <row r="3958" spans="1:20" ht="43.2">
      <c r="A3958">
        <v>2953</v>
      </c>
      <c r="B3958" s="3" t="s">
        <v>2953</v>
      </c>
      <c r="C3958" s="3" t="s">
        <v>7063</v>
      </c>
      <c r="D3958">
        <v>400000</v>
      </c>
      <c r="E3958">
        <v>605</v>
      </c>
      <c r="F3958" t="s">
        <v>8220</v>
      </c>
      <c r="G3958" t="s">
        <v>8224</v>
      </c>
      <c r="H3958" t="s">
        <v>8246</v>
      </c>
      <c r="I3958">
        <v>1444330821</v>
      </c>
      <c r="J3958">
        <v>1441738821</v>
      </c>
      <c r="K3958" t="b">
        <v>0</v>
      </c>
      <c r="L3958">
        <v>3</v>
      </c>
      <c r="M3958" t="b">
        <v>0</v>
      </c>
      <c r="N3958" t="s">
        <v>8303</v>
      </c>
      <c r="O3958" s="6">
        <f t="shared" si="366"/>
        <v>0</v>
      </c>
      <c r="P3958">
        <f t="shared" si="367"/>
        <v>201.67</v>
      </c>
      <c r="Q3958" t="str">
        <f t="shared" si="368"/>
        <v>theater</v>
      </c>
      <c r="R3958" t="str">
        <f t="shared" si="369"/>
        <v>spaces</v>
      </c>
      <c r="S3958" s="9">
        <f t="shared" si="370"/>
        <v>42255.791909722218</v>
      </c>
      <c r="T3958" s="8">
        <f t="shared" si="371"/>
        <v>42285.791909722218</v>
      </c>
    </row>
    <row r="3959" spans="1:20" ht="43.2">
      <c r="A3959">
        <v>2954</v>
      </c>
      <c r="B3959" s="3" t="s">
        <v>2954</v>
      </c>
      <c r="C3959" s="3" t="s">
        <v>7064</v>
      </c>
      <c r="D3959">
        <v>15000</v>
      </c>
      <c r="E3959">
        <v>0</v>
      </c>
      <c r="F3959" t="s">
        <v>8220</v>
      </c>
      <c r="G3959" t="s">
        <v>8224</v>
      </c>
      <c r="H3959" t="s">
        <v>8246</v>
      </c>
      <c r="I3959">
        <v>1489669203</v>
      </c>
      <c r="J3959">
        <v>1487944803</v>
      </c>
      <c r="K3959" t="b">
        <v>0</v>
      </c>
      <c r="L3959">
        <v>0</v>
      </c>
      <c r="M3959" t="b">
        <v>0</v>
      </c>
      <c r="N3959" t="s">
        <v>8303</v>
      </c>
      <c r="O3959" s="6">
        <f t="shared" si="366"/>
        <v>0</v>
      </c>
      <c r="P3959">
        <f t="shared" si="367"/>
        <v>0</v>
      </c>
      <c r="Q3959" t="str">
        <f t="shared" si="368"/>
        <v>theater</v>
      </c>
      <c r="R3959" t="str">
        <f t="shared" si="369"/>
        <v>spaces</v>
      </c>
      <c r="S3959" s="9">
        <f t="shared" si="370"/>
        <v>42790.583368055552</v>
      </c>
      <c r="T3959" s="8">
        <f t="shared" si="371"/>
        <v>42810.541701388887</v>
      </c>
    </row>
    <row r="3960" spans="1:20" ht="43.2">
      <c r="A3960">
        <v>2958</v>
      </c>
      <c r="B3960" s="3" t="s">
        <v>2958</v>
      </c>
      <c r="C3960" s="3" t="s">
        <v>7068</v>
      </c>
      <c r="D3960">
        <v>80000</v>
      </c>
      <c r="E3960">
        <v>0</v>
      </c>
      <c r="F3960" t="s">
        <v>8220</v>
      </c>
      <c r="G3960" t="s">
        <v>8224</v>
      </c>
      <c r="H3960" t="s">
        <v>8246</v>
      </c>
      <c r="I3960">
        <v>1462729317</v>
      </c>
      <c r="J3960">
        <v>1457548917</v>
      </c>
      <c r="K3960" t="b">
        <v>0</v>
      </c>
      <c r="L3960">
        <v>0</v>
      </c>
      <c r="M3960" t="b">
        <v>0</v>
      </c>
      <c r="N3960" t="s">
        <v>8303</v>
      </c>
      <c r="O3960" s="6">
        <f t="shared" si="366"/>
        <v>0</v>
      </c>
      <c r="P3960">
        <f t="shared" si="367"/>
        <v>0</v>
      </c>
      <c r="Q3960" t="str">
        <f t="shared" si="368"/>
        <v>theater</v>
      </c>
      <c r="R3960" t="str">
        <f t="shared" si="369"/>
        <v>spaces</v>
      </c>
      <c r="S3960" s="9">
        <f t="shared" si="370"/>
        <v>42438.779131944444</v>
      </c>
      <c r="T3960" s="8">
        <f t="shared" si="371"/>
        <v>42498.73746527778</v>
      </c>
    </row>
    <row r="3961" spans="1:20" ht="43.2">
      <c r="A3961">
        <v>2959</v>
      </c>
      <c r="B3961" s="3" t="s">
        <v>2959</v>
      </c>
      <c r="C3961" s="3" t="s">
        <v>7069</v>
      </c>
      <c r="D3961">
        <v>10000</v>
      </c>
      <c r="E3961">
        <v>0</v>
      </c>
      <c r="F3961" t="s">
        <v>8220</v>
      </c>
      <c r="G3961" t="s">
        <v>8225</v>
      </c>
      <c r="H3961" t="s">
        <v>8247</v>
      </c>
      <c r="I3961">
        <v>1465258325</v>
      </c>
      <c r="J3961">
        <v>1462666325</v>
      </c>
      <c r="K3961" t="b">
        <v>0</v>
      </c>
      <c r="L3961">
        <v>0</v>
      </c>
      <c r="M3961" t="b">
        <v>0</v>
      </c>
      <c r="N3961" t="s">
        <v>8303</v>
      </c>
      <c r="O3961" s="6">
        <f t="shared" si="366"/>
        <v>0</v>
      </c>
      <c r="P3961">
        <f t="shared" si="367"/>
        <v>0</v>
      </c>
      <c r="Q3961" t="str">
        <f t="shared" si="368"/>
        <v>theater</v>
      </c>
      <c r="R3961" t="str">
        <f t="shared" si="369"/>
        <v>spaces</v>
      </c>
      <c r="S3961" s="9">
        <f t="shared" si="370"/>
        <v>42498.008391203708</v>
      </c>
      <c r="T3961" s="8">
        <f t="shared" si="371"/>
        <v>42528.008391203708</v>
      </c>
    </row>
    <row r="3962" spans="1:20" ht="43.2">
      <c r="A3962">
        <v>2960</v>
      </c>
      <c r="B3962" s="3" t="s">
        <v>2960</v>
      </c>
      <c r="C3962" s="3" t="s">
        <v>7070</v>
      </c>
      <c r="D3962">
        <v>30000000</v>
      </c>
      <c r="E3962">
        <v>0</v>
      </c>
      <c r="F3962" t="s">
        <v>8220</v>
      </c>
      <c r="G3962" t="s">
        <v>8224</v>
      </c>
      <c r="H3962" t="s">
        <v>8246</v>
      </c>
      <c r="I3962">
        <v>1410459023</v>
      </c>
      <c r="J3962">
        <v>1407867023</v>
      </c>
      <c r="K3962" t="b">
        <v>0</v>
      </c>
      <c r="L3962">
        <v>0</v>
      </c>
      <c r="M3962" t="b">
        <v>0</v>
      </c>
      <c r="N3962" t="s">
        <v>8303</v>
      </c>
      <c r="O3962" s="6">
        <f t="shared" ref="O3962:O4025" si="372">ROUND((E3962/D3962),2)</f>
        <v>0</v>
      </c>
      <c r="P3962">
        <f t="shared" ref="P3962:P4025" si="373">IF(L3962&gt;0,ROUND(E3962/L3962,2),0)</f>
        <v>0</v>
      </c>
      <c r="Q3962" t="str">
        <f t="shared" ref="Q3962:Q4025" si="374">LEFT(N3962, SEARCH("/",N3962,1)-1)</f>
        <v>theater</v>
      </c>
      <c r="R3962" t="str">
        <f t="shared" ref="R3962:R4025" si="375">RIGHT(N3962,LEN(N3962)-SEARCH("/",N3962,1))</f>
        <v>spaces</v>
      </c>
      <c r="S3962" s="9">
        <f t="shared" ref="S3962:S4025" si="376">(J3962/86400)+DATE(1970,1,1)</f>
        <v>41863.757210648146</v>
      </c>
      <c r="T3962" s="8">
        <f t="shared" ref="T3962:T4025" si="377">(I3962/86400)+DATE(1970,1,1)</f>
        <v>41893.757210648146</v>
      </c>
    </row>
    <row r="3963" spans="1:20" ht="43.2">
      <c r="A3963">
        <v>3052</v>
      </c>
      <c r="B3963" s="3" t="s">
        <v>3052</v>
      </c>
      <c r="C3963" s="3" t="s">
        <v>7162</v>
      </c>
      <c r="D3963">
        <v>50000</v>
      </c>
      <c r="E3963">
        <v>75</v>
      </c>
      <c r="F3963" t="s">
        <v>8221</v>
      </c>
      <c r="G3963" t="s">
        <v>8224</v>
      </c>
      <c r="H3963" t="s">
        <v>8246</v>
      </c>
      <c r="I3963">
        <v>1432828740</v>
      </c>
      <c r="J3963">
        <v>1430237094</v>
      </c>
      <c r="K3963" t="b">
        <v>0</v>
      </c>
      <c r="L3963">
        <v>2</v>
      </c>
      <c r="M3963" t="b">
        <v>0</v>
      </c>
      <c r="N3963" t="s">
        <v>8303</v>
      </c>
      <c r="O3963" s="6">
        <f t="shared" si="372"/>
        <v>0</v>
      </c>
      <c r="P3963">
        <f t="shared" si="373"/>
        <v>37.5</v>
      </c>
      <c r="Q3963" t="str">
        <f t="shared" si="374"/>
        <v>theater</v>
      </c>
      <c r="R3963" t="str">
        <f t="shared" si="375"/>
        <v>spaces</v>
      </c>
      <c r="S3963" s="9">
        <f t="shared" si="376"/>
        <v>42122.670069444444</v>
      </c>
      <c r="T3963" s="8">
        <f t="shared" si="377"/>
        <v>42152.665972222225</v>
      </c>
    </row>
    <row r="3964" spans="1:20" ht="57.6">
      <c r="A3964">
        <v>3053</v>
      </c>
      <c r="B3964" s="3" t="s">
        <v>3053</v>
      </c>
      <c r="C3964" s="3" t="s">
        <v>7163</v>
      </c>
      <c r="D3964">
        <v>10000</v>
      </c>
      <c r="E3964">
        <v>40</v>
      </c>
      <c r="F3964" t="s">
        <v>8221</v>
      </c>
      <c r="G3964" t="s">
        <v>8224</v>
      </c>
      <c r="H3964" t="s">
        <v>8246</v>
      </c>
      <c r="I3964">
        <v>1412222340</v>
      </c>
      <c r="J3964">
        <v>1407781013</v>
      </c>
      <c r="K3964" t="b">
        <v>0</v>
      </c>
      <c r="L3964">
        <v>3</v>
      </c>
      <c r="M3964" t="b">
        <v>0</v>
      </c>
      <c r="N3964" t="s">
        <v>8303</v>
      </c>
      <c r="O3964" s="6">
        <f t="shared" si="372"/>
        <v>0</v>
      </c>
      <c r="P3964">
        <f t="shared" si="373"/>
        <v>13.33</v>
      </c>
      <c r="Q3964" t="str">
        <f t="shared" si="374"/>
        <v>theater</v>
      </c>
      <c r="R3964" t="str">
        <f t="shared" si="375"/>
        <v>spaces</v>
      </c>
      <c r="S3964" s="9">
        <f t="shared" si="376"/>
        <v>41862.761724537035</v>
      </c>
      <c r="T3964" s="8">
        <f t="shared" si="377"/>
        <v>41914.165972222225</v>
      </c>
    </row>
    <row r="3965" spans="1:20" ht="43.2">
      <c r="A3965">
        <v>3054</v>
      </c>
      <c r="B3965" s="3" t="s">
        <v>3054</v>
      </c>
      <c r="C3965" s="3" t="s">
        <v>7164</v>
      </c>
      <c r="D3965">
        <v>300</v>
      </c>
      <c r="E3965">
        <v>0</v>
      </c>
      <c r="F3965" t="s">
        <v>8221</v>
      </c>
      <c r="G3965" t="s">
        <v>8224</v>
      </c>
      <c r="H3965" t="s">
        <v>8246</v>
      </c>
      <c r="I3965">
        <v>1425258240</v>
      </c>
      <c r="J3965">
        <v>1422043154</v>
      </c>
      <c r="K3965" t="b">
        <v>0</v>
      </c>
      <c r="L3965">
        <v>0</v>
      </c>
      <c r="M3965" t="b">
        <v>0</v>
      </c>
      <c r="N3965" t="s">
        <v>8303</v>
      </c>
      <c r="O3965" s="6">
        <f t="shared" si="372"/>
        <v>0</v>
      </c>
      <c r="P3965">
        <f t="shared" si="373"/>
        <v>0</v>
      </c>
      <c r="Q3965" t="str">
        <f t="shared" si="374"/>
        <v>theater</v>
      </c>
      <c r="R3965" t="str">
        <f t="shared" si="375"/>
        <v>spaces</v>
      </c>
      <c r="S3965" s="9">
        <f t="shared" si="376"/>
        <v>42027.832800925928</v>
      </c>
      <c r="T3965" s="8">
        <f t="shared" si="377"/>
        <v>42065.044444444444</v>
      </c>
    </row>
    <row r="3966" spans="1:20" ht="43.2">
      <c r="A3966">
        <v>3055</v>
      </c>
      <c r="B3966" s="3" t="s">
        <v>3055</v>
      </c>
      <c r="C3966" s="3" t="s">
        <v>7165</v>
      </c>
      <c r="D3966">
        <v>20000</v>
      </c>
      <c r="E3966">
        <v>1</v>
      </c>
      <c r="F3966" t="s">
        <v>8221</v>
      </c>
      <c r="G3966" t="s">
        <v>8224</v>
      </c>
      <c r="H3966" t="s">
        <v>8246</v>
      </c>
      <c r="I3966">
        <v>1420844390</v>
      </c>
      <c r="J3966">
        <v>1415660390</v>
      </c>
      <c r="K3966" t="b">
        <v>0</v>
      </c>
      <c r="L3966">
        <v>1</v>
      </c>
      <c r="M3966" t="b">
        <v>0</v>
      </c>
      <c r="N3966" t="s">
        <v>8303</v>
      </c>
      <c r="O3966" s="6">
        <f t="shared" si="372"/>
        <v>0</v>
      </c>
      <c r="P3966">
        <f t="shared" si="373"/>
        <v>1</v>
      </c>
      <c r="Q3966" t="str">
        <f t="shared" si="374"/>
        <v>theater</v>
      </c>
      <c r="R3966" t="str">
        <f t="shared" si="375"/>
        <v>spaces</v>
      </c>
      <c r="S3966" s="9">
        <f t="shared" si="376"/>
        <v>41953.95821759259</v>
      </c>
      <c r="T3966" s="8">
        <f t="shared" si="377"/>
        <v>42013.95821759259</v>
      </c>
    </row>
    <row r="3967" spans="1:20" ht="43.2">
      <c r="A3967">
        <v>3056</v>
      </c>
      <c r="B3967" s="3" t="s">
        <v>3056</v>
      </c>
      <c r="C3967" s="3" t="s">
        <v>7166</v>
      </c>
      <c r="D3967">
        <v>25000</v>
      </c>
      <c r="E3967">
        <v>0</v>
      </c>
      <c r="F3967" t="s">
        <v>8221</v>
      </c>
      <c r="G3967" t="s">
        <v>8224</v>
      </c>
      <c r="H3967" t="s">
        <v>8246</v>
      </c>
      <c r="I3967">
        <v>1412003784</v>
      </c>
      <c r="J3967">
        <v>1406819784</v>
      </c>
      <c r="K3967" t="b">
        <v>0</v>
      </c>
      <c r="L3967">
        <v>0</v>
      </c>
      <c r="M3967" t="b">
        <v>0</v>
      </c>
      <c r="N3967" t="s">
        <v>8303</v>
      </c>
      <c r="O3967" s="6">
        <f t="shared" si="372"/>
        <v>0</v>
      </c>
      <c r="P3967">
        <f t="shared" si="373"/>
        <v>0</v>
      </c>
      <c r="Q3967" t="str">
        <f t="shared" si="374"/>
        <v>theater</v>
      </c>
      <c r="R3967" t="str">
        <f t="shared" si="375"/>
        <v>spaces</v>
      </c>
      <c r="S3967" s="9">
        <f t="shared" si="376"/>
        <v>41851.636388888888</v>
      </c>
      <c r="T3967" s="8">
        <f t="shared" si="377"/>
        <v>41911.636388888888</v>
      </c>
    </row>
    <row r="3968" spans="1:20" ht="43.2">
      <c r="A3968">
        <v>3057</v>
      </c>
      <c r="B3968" s="3" t="s">
        <v>3057</v>
      </c>
      <c r="C3968" s="3" t="s">
        <v>7167</v>
      </c>
      <c r="D3968">
        <v>50000</v>
      </c>
      <c r="E3968">
        <v>0</v>
      </c>
      <c r="F3968" t="s">
        <v>8221</v>
      </c>
      <c r="G3968" t="s">
        <v>8225</v>
      </c>
      <c r="H3968" t="s">
        <v>8247</v>
      </c>
      <c r="I3968">
        <v>1459694211</v>
      </c>
      <c r="J3968">
        <v>1457105811</v>
      </c>
      <c r="K3968" t="b">
        <v>0</v>
      </c>
      <c r="L3968">
        <v>0</v>
      </c>
      <c r="M3968" t="b">
        <v>0</v>
      </c>
      <c r="N3968" t="s">
        <v>8303</v>
      </c>
      <c r="O3968" s="6">
        <f t="shared" si="372"/>
        <v>0</v>
      </c>
      <c r="P3968">
        <f t="shared" si="373"/>
        <v>0</v>
      </c>
      <c r="Q3968" t="str">
        <f t="shared" si="374"/>
        <v>theater</v>
      </c>
      <c r="R3968" t="str">
        <f t="shared" si="375"/>
        <v>spaces</v>
      </c>
      <c r="S3968" s="9">
        <f t="shared" si="376"/>
        <v>42433.650590277779</v>
      </c>
      <c r="T3968" s="8">
        <f t="shared" si="377"/>
        <v>42463.608923611115</v>
      </c>
    </row>
    <row r="3969" spans="1:20" ht="57.6">
      <c r="A3969">
        <v>3058</v>
      </c>
      <c r="B3969" s="3" t="s">
        <v>3058</v>
      </c>
      <c r="C3969" s="3" t="s">
        <v>7168</v>
      </c>
      <c r="D3969">
        <v>18000</v>
      </c>
      <c r="E3969">
        <v>3</v>
      </c>
      <c r="F3969" t="s">
        <v>8221</v>
      </c>
      <c r="G3969" t="s">
        <v>8237</v>
      </c>
      <c r="H3969" t="s">
        <v>8249</v>
      </c>
      <c r="I3969">
        <v>1463734740</v>
      </c>
      <c r="J3969">
        <v>1459414740</v>
      </c>
      <c r="K3969" t="b">
        <v>0</v>
      </c>
      <c r="L3969">
        <v>3</v>
      </c>
      <c r="M3969" t="b">
        <v>0</v>
      </c>
      <c r="N3969" t="s">
        <v>8303</v>
      </c>
      <c r="O3969" s="6">
        <f t="shared" si="372"/>
        <v>0</v>
      </c>
      <c r="P3969">
        <f t="shared" si="373"/>
        <v>1</v>
      </c>
      <c r="Q3969" t="str">
        <f t="shared" si="374"/>
        <v>theater</v>
      </c>
      <c r="R3969" t="str">
        <f t="shared" si="375"/>
        <v>spaces</v>
      </c>
      <c r="S3969" s="9">
        <f t="shared" si="376"/>
        <v>42460.374305555553</v>
      </c>
      <c r="T3969" s="8">
        <f t="shared" si="377"/>
        <v>42510.374305555553</v>
      </c>
    </row>
    <row r="3970" spans="1:20" ht="28.8">
      <c r="A3970">
        <v>3060</v>
      </c>
      <c r="B3970" s="3" t="s">
        <v>3060</v>
      </c>
      <c r="C3970" s="3" t="s">
        <v>7170</v>
      </c>
      <c r="D3970">
        <v>220000</v>
      </c>
      <c r="E3970">
        <v>335</v>
      </c>
      <c r="F3970" t="s">
        <v>8221</v>
      </c>
      <c r="G3970" t="s">
        <v>8224</v>
      </c>
      <c r="H3970" t="s">
        <v>8246</v>
      </c>
      <c r="I3970">
        <v>1443422134</v>
      </c>
      <c r="J3970">
        <v>1440830134</v>
      </c>
      <c r="K3970" t="b">
        <v>0</v>
      </c>
      <c r="L3970">
        <v>6</v>
      </c>
      <c r="M3970" t="b">
        <v>0</v>
      </c>
      <c r="N3970" t="s">
        <v>8303</v>
      </c>
      <c r="O3970" s="6">
        <f t="shared" si="372"/>
        <v>0</v>
      </c>
      <c r="P3970">
        <f t="shared" si="373"/>
        <v>55.83</v>
      </c>
      <c r="Q3970" t="str">
        <f t="shared" si="374"/>
        <v>theater</v>
      </c>
      <c r="R3970" t="str">
        <f t="shared" si="375"/>
        <v>spaces</v>
      </c>
      <c r="S3970" s="9">
        <f t="shared" si="376"/>
        <v>42245.274699074071</v>
      </c>
      <c r="T3970" s="8">
        <f t="shared" si="377"/>
        <v>42275.274699074071</v>
      </c>
    </row>
    <row r="3971" spans="1:20">
      <c r="A3971">
        <v>3061</v>
      </c>
      <c r="B3971" s="3" t="s">
        <v>3061</v>
      </c>
      <c r="C3971" s="3" t="s">
        <v>7171</v>
      </c>
      <c r="D3971">
        <v>1000000</v>
      </c>
      <c r="E3971">
        <v>0</v>
      </c>
      <c r="F3971" t="s">
        <v>8221</v>
      </c>
      <c r="G3971" t="s">
        <v>8224</v>
      </c>
      <c r="H3971" t="s">
        <v>8246</v>
      </c>
      <c r="I3971">
        <v>1407955748</v>
      </c>
      <c r="J3971">
        <v>1405363748</v>
      </c>
      <c r="K3971" t="b">
        <v>0</v>
      </c>
      <c r="L3971">
        <v>0</v>
      </c>
      <c r="M3971" t="b">
        <v>0</v>
      </c>
      <c r="N3971" t="s">
        <v>8303</v>
      </c>
      <c r="O3971" s="6">
        <f t="shared" si="372"/>
        <v>0</v>
      </c>
      <c r="P3971">
        <f t="shared" si="373"/>
        <v>0</v>
      </c>
      <c r="Q3971" t="str">
        <f t="shared" si="374"/>
        <v>theater</v>
      </c>
      <c r="R3971" t="str">
        <f t="shared" si="375"/>
        <v>spaces</v>
      </c>
      <c r="S3971" s="9">
        <f t="shared" si="376"/>
        <v>41834.784120370372</v>
      </c>
      <c r="T3971" s="8">
        <f t="shared" si="377"/>
        <v>41864.784120370372</v>
      </c>
    </row>
    <row r="3972" spans="1:20" ht="43.2">
      <c r="A3972">
        <v>3065</v>
      </c>
      <c r="B3972" s="3" t="s">
        <v>3065</v>
      </c>
      <c r="C3972" s="3" t="s">
        <v>7175</v>
      </c>
      <c r="D3972">
        <v>25000</v>
      </c>
      <c r="E3972">
        <v>10</v>
      </c>
      <c r="F3972" t="s">
        <v>8221</v>
      </c>
      <c r="G3972" t="s">
        <v>8224</v>
      </c>
      <c r="H3972" t="s">
        <v>8246</v>
      </c>
      <c r="I3972">
        <v>1406683172</v>
      </c>
      <c r="J3972">
        <v>1404523172</v>
      </c>
      <c r="K3972" t="b">
        <v>0</v>
      </c>
      <c r="L3972">
        <v>2</v>
      </c>
      <c r="M3972" t="b">
        <v>0</v>
      </c>
      <c r="N3972" t="s">
        <v>8303</v>
      </c>
      <c r="O3972" s="6">
        <f t="shared" si="372"/>
        <v>0</v>
      </c>
      <c r="P3972">
        <f t="shared" si="373"/>
        <v>5</v>
      </c>
      <c r="Q3972" t="str">
        <f t="shared" si="374"/>
        <v>theater</v>
      </c>
      <c r="R3972" t="str">
        <f t="shared" si="375"/>
        <v>spaces</v>
      </c>
      <c r="S3972" s="9">
        <f t="shared" si="376"/>
        <v>41825.055231481485</v>
      </c>
      <c r="T3972" s="8">
        <f t="shared" si="377"/>
        <v>41850.055231481485</v>
      </c>
    </row>
    <row r="3973" spans="1:20" ht="43.2">
      <c r="A3973">
        <v>3068</v>
      </c>
      <c r="B3973" s="3" t="s">
        <v>3068</v>
      </c>
      <c r="C3973" s="3" t="s">
        <v>7178</v>
      </c>
      <c r="D3973">
        <v>250000</v>
      </c>
      <c r="E3973">
        <v>175</v>
      </c>
      <c r="F3973" t="s">
        <v>8221</v>
      </c>
      <c r="G3973" t="s">
        <v>8224</v>
      </c>
      <c r="H3973" t="s">
        <v>8246</v>
      </c>
      <c r="I3973">
        <v>1445013352</v>
      </c>
      <c r="J3973">
        <v>1442421352</v>
      </c>
      <c r="K3973" t="b">
        <v>0</v>
      </c>
      <c r="L3973">
        <v>2</v>
      </c>
      <c r="M3973" t="b">
        <v>0</v>
      </c>
      <c r="N3973" t="s">
        <v>8303</v>
      </c>
      <c r="O3973" s="6">
        <f t="shared" si="372"/>
        <v>0</v>
      </c>
      <c r="P3973">
        <f t="shared" si="373"/>
        <v>87.5</v>
      </c>
      <c r="Q3973" t="str">
        <f t="shared" si="374"/>
        <v>theater</v>
      </c>
      <c r="R3973" t="str">
        <f t="shared" si="375"/>
        <v>spaces</v>
      </c>
      <c r="S3973" s="9">
        <f t="shared" si="376"/>
        <v>42263.691574074073</v>
      </c>
      <c r="T3973" s="8">
        <f t="shared" si="377"/>
        <v>42293.691574074073</v>
      </c>
    </row>
    <row r="3974" spans="1:20" ht="43.2">
      <c r="A3974">
        <v>3072</v>
      </c>
      <c r="B3974" s="3" t="s">
        <v>3072</v>
      </c>
      <c r="C3974" s="3" t="s">
        <v>7182</v>
      </c>
      <c r="D3974">
        <v>12000</v>
      </c>
      <c r="E3974">
        <v>2</v>
      </c>
      <c r="F3974" t="s">
        <v>8221</v>
      </c>
      <c r="G3974" t="s">
        <v>8224</v>
      </c>
      <c r="H3974" t="s">
        <v>8246</v>
      </c>
      <c r="I3974">
        <v>1477791960</v>
      </c>
      <c r="J3974">
        <v>1476549262</v>
      </c>
      <c r="K3974" t="b">
        <v>0</v>
      </c>
      <c r="L3974">
        <v>2</v>
      </c>
      <c r="M3974" t="b">
        <v>0</v>
      </c>
      <c r="N3974" t="s">
        <v>8303</v>
      </c>
      <c r="O3974" s="6">
        <f t="shared" si="372"/>
        <v>0</v>
      </c>
      <c r="P3974">
        <f t="shared" si="373"/>
        <v>1</v>
      </c>
      <c r="Q3974" t="str">
        <f t="shared" si="374"/>
        <v>theater</v>
      </c>
      <c r="R3974" t="str">
        <f t="shared" si="375"/>
        <v>spaces</v>
      </c>
      <c r="S3974" s="9">
        <f t="shared" si="376"/>
        <v>42658.690532407403</v>
      </c>
      <c r="T3974" s="8">
        <f t="shared" si="377"/>
        <v>42673.073611111111</v>
      </c>
    </row>
    <row r="3975" spans="1:20" ht="43.2">
      <c r="A3975">
        <v>3073</v>
      </c>
      <c r="B3975" s="3" t="s">
        <v>3073</v>
      </c>
      <c r="C3975" s="3" t="s">
        <v>7183</v>
      </c>
      <c r="D3975">
        <v>2800000</v>
      </c>
      <c r="E3975">
        <v>645</v>
      </c>
      <c r="F3975" t="s">
        <v>8221</v>
      </c>
      <c r="G3975" t="s">
        <v>8224</v>
      </c>
      <c r="H3975" t="s">
        <v>8246</v>
      </c>
      <c r="I3975">
        <v>1434309540</v>
      </c>
      <c r="J3975">
        <v>1429287900</v>
      </c>
      <c r="K3975" t="b">
        <v>0</v>
      </c>
      <c r="L3975">
        <v>7</v>
      </c>
      <c r="M3975" t="b">
        <v>0</v>
      </c>
      <c r="N3975" t="s">
        <v>8303</v>
      </c>
      <c r="O3975" s="6">
        <f t="shared" si="372"/>
        <v>0</v>
      </c>
      <c r="P3975">
        <f t="shared" si="373"/>
        <v>92.14</v>
      </c>
      <c r="Q3975" t="str">
        <f t="shared" si="374"/>
        <v>theater</v>
      </c>
      <c r="R3975" t="str">
        <f t="shared" si="375"/>
        <v>spaces</v>
      </c>
      <c r="S3975" s="9">
        <f t="shared" si="376"/>
        <v>42111.684027777781</v>
      </c>
      <c r="T3975" s="8">
        <f t="shared" si="377"/>
        <v>42169.804861111115</v>
      </c>
    </row>
    <row r="3976" spans="1:20" ht="57.6">
      <c r="A3976">
        <v>3074</v>
      </c>
      <c r="B3976" s="3" t="s">
        <v>3074</v>
      </c>
      <c r="C3976" s="3" t="s">
        <v>7184</v>
      </c>
      <c r="D3976">
        <v>25000</v>
      </c>
      <c r="E3976">
        <v>22</v>
      </c>
      <c r="F3976" t="s">
        <v>8221</v>
      </c>
      <c r="G3976" t="s">
        <v>8230</v>
      </c>
      <c r="H3976" t="s">
        <v>8249</v>
      </c>
      <c r="I3976">
        <v>1457617359</v>
      </c>
      <c r="J3976">
        <v>1455025359</v>
      </c>
      <c r="K3976" t="b">
        <v>0</v>
      </c>
      <c r="L3976">
        <v>3</v>
      </c>
      <c r="M3976" t="b">
        <v>0</v>
      </c>
      <c r="N3976" t="s">
        <v>8303</v>
      </c>
      <c r="O3976" s="6">
        <f t="shared" si="372"/>
        <v>0</v>
      </c>
      <c r="P3976">
        <f t="shared" si="373"/>
        <v>7.33</v>
      </c>
      <c r="Q3976" t="str">
        <f t="shared" si="374"/>
        <v>theater</v>
      </c>
      <c r="R3976" t="str">
        <f t="shared" si="375"/>
        <v>spaces</v>
      </c>
      <c r="S3976" s="9">
        <f t="shared" si="376"/>
        <v>42409.571284722224</v>
      </c>
      <c r="T3976" s="8">
        <f t="shared" si="377"/>
        <v>42439.571284722224</v>
      </c>
    </row>
    <row r="3977" spans="1:20" ht="43.2">
      <c r="A3977">
        <v>3077</v>
      </c>
      <c r="B3977" s="3" t="s">
        <v>3077</v>
      </c>
      <c r="C3977" s="3" t="s">
        <v>7187</v>
      </c>
      <c r="D3977">
        <v>22000</v>
      </c>
      <c r="E3977">
        <v>105</v>
      </c>
      <c r="F3977" t="s">
        <v>8221</v>
      </c>
      <c r="G3977" t="s">
        <v>8229</v>
      </c>
      <c r="H3977" t="s">
        <v>8251</v>
      </c>
      <c r="I3977">
        <v>1488495478</v>
      </c>
      <c r="J3977">
        <v>1485903478</v>
      </c>
      <c r="K3977" t="b">
        <v>0</v>
      </c>
      <c r="L3977">
        <v>2</v>
      </c>
      <c r="M3977" t="b">
        <v>0</v>
      </c>
      <c r="N3977" t="s">
        <v>8303</v>
      </c>
      <c r="O3977" s="6">
        <f t="shared" si="372"/>
        <v>0</v>
      </c>
      <c r="P3977">
        <f t="shared" si="373"/>
        <v>52.5</v>
      </c>
      <c r="Q3977" t="str">
        <f t="shared" si="374"/>
        <v>theater</v>
      </c>
      <c r="R3977" t="str">
        <f t="shared" si="375"/>
        <v>spaces</v>
      </c>
      <c r="S3977" s="9">
        <f t="shared" si="376"/>
        <v>42766.956921296296</v>
      </c>
      <c r="T3977" s="8">
        <f t="shared" si="377"/>
        <v>42796.956921296296</v>
      </c>
    </row>
    <row r="3978" spans="1:20" ht="43.2">
      <c r="A3978">
        <v>3078</v>
      </c>
      <c r="B3978" s="3" t="s">
        <v>3078</v>
      </c>
      <c r="C3978" s="3" t="s">
        <v>7188</v>
      </c>
      <c r="D3978">
        <v>60000</v>
      </c>
      <c r="E3978">
        <v>71</v>
      </c>
      <c r="F3978" t="s">
        <v>8221</v>
      </c>
      <c r="G3978" t="s">
        <v>8224</v>
      </c>
      <c r="H3978" t="s">
        <v>8246</v>
      </c>
      <c r="I3978">
        <v>1424920795</v>
      </c>
      <c r="J3978">
        <v>1422328795</v>
      </c>
      <c r="K3978" t="b">
        <v>0</v>
      </c>
      <c r="L3978">
        <v>3</v>
      </c>
      <c r="M3978" t="b">
        <v>0</v>
      </c>
      <c r="N3978" t="s">
        <v>8303</v>
      </c>
      <c r="O3978" s="6">
        <f t="shared" si="372"/>
        <v>0</v>
      </c>
      <c r="P3978">
        <f t="shared" si="373"/>
        <v>23.67</v>
      </c>
      <c r="Q3978" t="str">
        <f t="shared" si="374"/>
        <v>theater</v>
      </c>
      <c r="R3978" t="str">
        <f t="shared" si="375"/>
        <v>spaces</v>
      </c>
      <c r="S3978" s="9">
        <f t="shared" si="376"/>
        <v>42031.138831018514</v>
      </c>
      <c r="T3978" s="8">
        <f t="shared" si="377"/>
        <v>42061.138831018514</v>
      </c>
    </row>
    <row r="3979" spans="1:20" ht="43.2">
      <c r="A3979">
        <v>3080</v>
      </c>
      <c r="B3979" s="3" t="s">
        <v>3080</v>
      </c>
      <c r="C3979" s="3" t="s">
        <v>7190</v>
      </c>
      <c r="D3979">
        <v>2000000</v>
      </c>
      <c r="E3979">
        <v>376</v>
      </c>
      <c r="F3979" t="s">
        <v>8221</v>
      </c>
      <c r="G3979" t="s">
        <v>8224</v>
      </c>
      <c r="H3979" t="s">
        <v>8246</v>
      </c>
      <c r="I3979">
        <v>1419644444</v>
      </c>
      <c r="J3979">
        <v>1414456844</v>
      </c>
      <c r="K3979" t="b">
        <v>0</v>
      </c>
      <c r="L3979">
        <v>7</v>
      </c>
      <c r="M3979" t="b">
        <v>0</v>
      </c>
      <c r="N3979" t="s">
        <v>8303</v>
      </c>
      <c r="O3979" s="6">
        <f t="shared" si="372"/>
        <v>0</v>
      </c>
      <c r="P3979">
        <f t="shared" si="373"/>
        <v>53.71</v>
      </c>
      <c r="Q3979" t="str">
        <f t="shared" si="374"/>
        <v>theater</v>
      </c>
      <c r="R3979" t="str">
        <f t="shared" si="375"/>
        <v>spaces</v>
      </c>
      <c r="S3979" s="9">
        <f t="shared" si="376"/>
        <v>41940.028287037036</v>
      </c>
      <c r="T3979" s="8">
        <f t="shared" si="377"/>
        <v>42000.0699537037</v>
      </c>
    </row>
    <row r="3980" spans="1:20" ht="43.2">
      <c r="A3980">
        <v>3081</v>
      </c>
      <c r="B3980" s="3" t="s">
        <v>3081</v>
      </c>
      <c r="C3980" s="3" t="s">
        <v>7191</v>
      </c>
      <c r="D3980">
        <v>1000000</v>
      </c>
      <c r="E3980">
        <v>2103</v>
      </c>
      <c r="F3980" t="s">
        <v>8221</v>
      </c>
      <c r="G3980" t="s">
        <v>8224</v>
      </c>
      <c r="H3980" t="s">
        <v>8246</v>
      </c>
      <c r="I3980">
        <v>1442722891</v>
      </c>
      <c r="J3980">
        <v>1440130891</v>
      </c>
      <c r="K3980" t="b">
        <v>0</v>
      </c>
      <c r="L3980">
        <v>5</v>
      </c>
      <c r="M3980" t="b">
        <v>0</v>
      </c>
      <c r="N3980" t="s">
        <v>8303</v>
      </c>
      <c r="O3980" s="6">
        <f t="shared" si="372"/>
        <v>0</v>
      </c>
      <c r="P3980">
        <f t="shared" si="373"/>
        <v>420.6</v>
      </c>
      <c r="Q3980" t="str">
        <f t="shared" si="374"/>
        <v>theater</v>
      </c>
      <c r="R3980" t="str">
        <f t="shared" si="375"/>
        <v>spaces</v>
      </c>
      <c r="S3980" s="9">
        <f t="shared" si="376"/>
        <v>42237.181608796294</v>
      </c>
      <c r="T3980" s="8">
        <f t="shared" si="377"/>
        <v>42267.181608796294</v>
      </c>
    </row>
    <row r="3981" spans="1:20" ht="43.2">
      <c r="A3981">
        <v>3082</v>
      </c>
      <c r="B3981" s="3" t="s">
        <v>3082</v>
      </c>
      <c r="C3981" s="3" t="s">
        <v>7192</v>
      </c>
      <c r="D3981">
        <v>9000</v>
      </c>
      <c r="E3981">
        <v>0</v>
      </c>
      <c r="F3981" t="s">
        <v>8221</v>
      </c>
      <c r="G3981" t="s">
        <v>8224</v>
      </c>
      <c r="H3981" t="s">
        <v>8246</v>
      </c>
      <c r="I3981">
        <v>1447628946</v>
      </c>
      <c r="J3981">
        <v>1445033346</v>
      </c>
      <c r="K3981" t="b">
        <v>0</v>
      </c>
      <c r="L3981">
        <v>0</v>
      </c>
      <c r="M3981" t="b">
        <v>0</v>
      </c>
      <c r="N3981" t="s">
        <v>8303</v>
      </c>
      <c r="O3981" s="6">
        <f t="shared" si="372"/>
        <v>0</v>
      </c>
      <c r="P3981">
        <f t="shared" si="373"/>
        <v>0</v>
      </c>
      <c r="Q3981" t="str">
        <f t="shared" si="374"/>
        <v>theater</v>
      </c>
      <c r="R3981" t="str">
        <f t="shared" si="375"/>
        <v>spaces</v>
      </c>
      <c r="S3981" s="9">
        <f t="shared" si="376"/>
        <v>42293.922986111109</v>
      </c>
      <c r="T3981" s="8">
        <f t="shared" si="377"/>
        <v>42323.96465277778</v>
      </c>
    </row>
    <row r="3982" spans="1:20" ht="57.6">
      <c r="A3982">
        <v>3083</v>
      </c>
      <c r="B3982" s="3" t="s">
        <v>3083</v>
      </c>
      <c r="C3982" s="3" t="s">
        <v>7193</v>
      </c>
      <c r="D3982">
        <v>20000</v>
      </c>
      <c r="E3982">
        <v>56</v>
      </c>
      <c r="F3982" t="s">
        <v>8221</v>
      </c>
      <c r="G3982" t="s">
        <v>8224</v>
      </c>
      <c r="H3982" t="s">
        <v>8246</v>
      </c>
      <c r="I3982">
        <v>1409547600</v>
      </c>
      <c r="J3982">
        <v>1406986278</v>
      </c>
      <c r="K3982" t="b">
        <v>0</v>
      </c>
      <c r="L3982">
        <v>3</v>
      </c>
      <c r="M3982" t="b">
        <v>0</v>
      </c>
      <c r="N3982" t="s">
        <v>8303</v>
      </c>
      <c r="O3982" s="6">
        <f t="shared" si="372"/>
        <v>0</v>
      </c>
      <c r="P3982">
        <f t="shared" si="373"/>
        <v>18.670000000000002</v>
      </c>
      <c r="Q3982" t="str">
        <f t="shared" si="374"/>
        <v>theater</v>
      </c>
      <c r="R3982" t="str">
        <f t="shared" si="375"/>
        <v>spaces</v>
      </c>
      <c r="S3982" s="9">
        <f t="shared" si="376"/>
        <v>41853.563402777778</v>
      </c>
      <c r="T3982" s="8">
        <f t="shared" si="377"/>
        <v>41883.208333333336</v>
      </c>
    </row>
    <row r="3983" spans="1:20" ht="43.2">
      <c r="A3983">
        <v>3086</v>
      </c>
      <c r="B3983" s="3" t="s">
        <v>3086</v>
      </c>
      <c r="C3983" s="3" t="s">
        <v>7196</v>
      </c>
      <c r="D3983">
        <v>20000</v>
      </c>
      <c r="E3983">
        <v>50</v>
      </c>
      <c r="F3983" t="s">
        <v>8221</v>
      </c>
      <c r="G3983" t="s">
        <v>8237</v>
      </c>
      <c r="H3983" t="s">
        <v>8249</v>
      </c>
      <c r="I3983">
        <v>1439827559</v>
      </c>
      <c r="J3983">
        <v>1434643559</v>
      </c>
      <c r="K3983" t="b">
        <v>0</v>
      </c>
      <c r="L3983">
        <v>3</v>
      </c>
      <c r="M3983" t="b">
        <v>0</v>
      </c>
      <c r="N3983" t="s">
        <v>8303</v>
      </c>
      <c r="O3983" s="6">
        <f t="shared" si="372"/>
        <v>0</v>
      </c>
      <c r="P3983">
        <f t="shared" si="373"/>
        <v>16.670000000000002</v>
      </c>
      <c r="Q3983" t="str">
        <f t="shared" si="374"/>
        <v>theater</v>
      </c>
      <c r="R3983" t="str">
        <f t="shared" si="375"/>
        <v>spaces</v>
      </c>
      <c r="S3983" s="9">
        <f t="shared" si="376"/>
        <v>42173.67082175926</v>
      </c>
      <c r="T3983" s="8">
        <f t="shared" si="377"/>
        <v>42233.67082175926</v>
      </c>
    </row>
    <row r="3984" spans="1:20" ht="43.2">
      <c r="A3984">
        <v>3088</v>
      </c>
      <c r="B3984" s="3" t="s">
        <v>3088</v>
      </c>
      <c r="C3984" s="3" t="s">
        <v>7198</v>
      </c>
      <c r="D3984">
        <v>65000</v>
      </c>
      <c r="E3984">
        <v>126</v>
      </c>
      <c r="F3984" t="s">
        <v>8221</v>
      </c>
      <c r="G3984" t="s">
        <v>8224</v>
      </c>
      <c r="H3984" t="s">
        <v>8246</v>
      </c>
      <c r="I3984">
        <v>1420724460</v>
      </c>
      <c r="J3984">
        <v>1418046247</v>
      </c>
      <c r="K3984" t="b">
        <v>0</v>
      </c>
      <c r="L3984">
        <v>3</v>
      </c>
      <c r="M3984" t="b">
        <v>0</v>
      </c>
      <c r="N3984" t="s">
        <v>8303</v>
      </c>
      <c r="O3984" s="6">
        <f t="shared" si="372"/>
        <v>0</v>
      </c>
      <c r="P3984">
        <f t="shared" si="373"/>
        <v>42</v>
      </c>
      <c r="Q3984" t="str">
        <f t="shared" si="374"/>
        <v>theater</v>
      </c>
      <c r="R3984" t="str">
        <f t="shared" si="375"/>
        <v>spaces</v>
      </c>
      <c r="S3984" s="9">
        <f t="shared" si="376"/>
        <v>41981.57230324074</v>
      </c>
      <c r="T3984" s="8">
        <f t="shared" si="377"/>
        <v>42012.570138888885</v>
      </c>
    </row>
    <row r="3985" spans="1:20" ht="43.2">
      <c r="A3985">
        <v>3094</v>
      </c>
      <c r="B3985" s="3" t="s">
        <v>3094</v>
      </c>
      <c r="C3985" s="3" t="s">
        <v>7204</v>
      </c>
      <c r="D3985">
        <v>100000</v>
      </c>
      <c r="E3985">
        <v>25</v>
      </c>
      <c r="F3985" t="s">
        <v>8221</v>
      </c>
      <c r="G3985" t="s">
        <v>8224</v>
      </c>
      <c r="H3985" t="s">
        <v>8246</v>
      </c>
      <c r="I3985">
        <v>1442775956</v>
      </c>
      <c r="J3985">
        <v>1437591956</v>
      </c>
      <c r="K3985" t="b">
        <v>0</v>
      </c>
      <c r="L3985">
        <v>1</v>
      </c>
      <c r="M3985" t="b">
        <v>0</v>
      </c>
      <c r="N3985" t="s">
        <v>8303</v>
      </c>
      <c r="O3985" s="6">
        <f t="shared" si="372"/>
        <v>0</v>
      </c>
      <c r="P3985">
        <f t="shared" si="373"/>
        <v>25</v>
      </c>
      <c r="Q3985" t="str">
        <f t="shared" si="374"/>
        <v>theater</v>
      </c>
      <c r="R3985" t="str">
        <f t="shared" si="375"/>
        <v>spaces</v>
      </c>
      <c r="S3985" s="9">
        <f t="shared" si="376"/>
        <v>42207.795787037037</v>
      </c>
      <c r="T3985" s="8">
        <f t="shared" si="377"/>
        <v>42267.795787037037</v>
      </c>
    </row>
    <row r="3986" spans="1:20" ht="43.2">
      <c r="A3986">
        <v>3095</v>
      </c>
      <c r="B3986" s="3" t="s">
        <v>3095</v>
      </c>
      <c r="C3986" s="3" t="s">
        <v>7205</v>
      </c>
      <c r="D3986">
        <v>14920</v>
      </c>
      <c r="E3986">
        <v>50</v>
      </c>
      <c r="F3986" t="s">
        <v>8221</v>
      </c>
      <c r="G3986" t="s">
        <v>8224</v>
      </c>
      <c r="H3986" t="s">
        <v>8246</v>
      </c>
      <c r="I3986">
        <v>1470011780</v>
      </c>
      <c r="J3986">
        <v>1464827780</v>
      </c>
      <c r="K3986" t="b">
        <v>0</v>
      </c>
      <c r="L3986">
        <v>1</v>
      </c>
      <c r="M3986" t="b">
        <v>0</v>
      </c>
      <c r="N3986" t="s">
        <v>8303</v>
      </c>
      <c r="O3986" s="6">
        <f t="shared" si="372"/>
        <v>0</v>
      </c>
      <c r="P3986">
        <f t="shared" si="373"/>
        <v>50</v>
      </c>
      <c r="Q3986" t="str">
        <f t="shared" si="374"/>
        <v>theater</v>
      </c>
      <c r="R3986" t="str">
        <f t="shared" si="375"/>
        <v>spaces</v>
      </c>
      <c r="S3986" s="9">
        <f t="shared" si="376"/>
        <v>42523.025231481486</v>
      </c>
      <c r="T3986" s="8">
        <f t="shared" si="377"/>
        <v>42583.025231481486</v>
      </c>
    </row>
    <row r="3987" spans="1:20" ht="28.8">
      <c r="A3987">
        <v>3103</v>
      </c>
      <c r="B3987" s="3" t="s">
        <v>3103</v>
      </c>
      <c r="C3987" s="3" t="s">
        <v>7213</v>
      </c>
      <c r="D3987">
        <v>4100</v>
      </c>
      <c r="E3987">
        <v>11</v>
      </c>
      <c r="F3987" t="s">
        <v>8221</v>
      </c>
      <c r="G3987" t="s">
        <v>8224</v>
      </c>
      <c r="H3987" t="s">
        <v>8246</v>
      </c>
      <c r="I3987">
        <v>1434080706</v>
      </c>
      <c r="J3987">
        <v>1428896706</v>
      </c>
      <c r="K3987" t="b">
        <v>0</v>
      </c>
      <c r="L3987">
        <v>2</v>
      </c>
      <c r="M3987" t="b">
        <v>0</v>
      </c>
      <c r="N3987" t="s">
        <v>8303</v>
      </c>
      <c r="O3987" s="6">
        <f t="shared" si="372"/>
        <v>0</v>
      </c>
      <c r="P3987">
        <f t="shared" si="373"/>
        <v>5.5</v>
      </c>
      <c r="Q3987" t="str">
        <f t="shared" si="374"/>
        <v>theater</v>
      </c>
      <c r="R3987" t="str">
        <f t="shared" si="375"/>
        <v>spaces</v>
      </c>
      <c r="S3987" s="9">
        <f t="shared" si="376"/>
        <v>42107.156319444446</v>
      </c>
      <c r="T3987" s="8">
        <f t="shared" si="377"/>
        <v>42167.156319444446</v>
      </c>
    </row>
    <row r="3988" spans="1:20">
      <c r="A3988">
        <v>3108</v>
      </c>
      <c r="B3988" s="3" t="s">
        <v>3108</v>
      </c>
      <c r="C3988" s="3" t="s">
        <v>7218</v>
      </c>
      <c r="D3988">
        <v>50000</v>
      </c>
      <c r="E3988">
        <v>26</v>
      </c>
      <c r="F3988" t="s">
        <v>8221</v>
      </c>
      <c r="G3988" t="s">
        <v>8224</v>
      </c>
      <c r="H3988" t="s">
        <v>8246</v>
      </c>
      <c r="I3988">
        <v>1430234394</v>
      </c>
      <c r="J3988">
        <v>1425053994</v>
      </c>
      <c r="K3988" t="b">
        <v>0</v>
      </c>
      <c r="L3988">
        <v>2</v>
      </c>
      <c r="M3988" t="b">
        <v>0</v>
      </c>
      <c r="N3988" t="s">
        <v>8303</v>
      </c>
      <c r="O3988" s="6">
        <f t="shared" si="372"/>
        <v>0</v>
      </c>
      <c r="P3988">
        <f t="shared" si="373"/>
        <v>13</v>
      </c>
      <c r="Q3988" t="str">
        <f t="shared" si="374"/>
        <v>theater</v>
      </c>
      <c r="R3988" t="str">
        <f t="shared" si="375"/>
        <v>spaces</v>
      </c>
      <c r="S3988" s="9">
        <f t="shared" si="376"/>
        <v>42062.680486111116</v>
      </c>
      <c r="T3988" s="8">
        <f t="shared" si="377"/>
        <v>42122.638819444444</v>
      </c>
    </row>
    <row r="3989" spans="1:20" ht="43.2">
      <c r="A3989">
        <v>3110</v>
      </c>
      <c r="B3989" s="3" t="s">
        <v>3110</v>
      </c>
      <c r="C3989" s="3" t="s">
        <v>7220</v>
      </c>
      <c r="D3989">
        <v>25000</v>
      </c>
      <c r="E3989">
        <v>10</v>
      </c>
      <c r="F3989" t="s">
        <v>8221</v>
      </c>
      <c r="G3989" t="s">
        <v>8224</v>
      </c>
      <c r="H3989" t="s">
        <v>8246</v>
      </c>
      <c r="I3989">
        <v>1487465119</v>
      </c>
      <c r="J3989">
        <v>1484009119</v>
      </c>
      <c r="K3989" t="b">
        <v>0</v>
      </c>
      <c r="L3989">
        <v>1</v>
      </c>
      <c r="M3989" t="b">
        <v>0</v>
      </c>
      <c r="N3989" t="s">
        <v>8303</v>
      </c>
      <c r="O3989" s="6">
        <f t="shared" si="372"/>
        <v>0</v>
      </c>
      <c r="P3989">
        <f t="shared" si="373"/>
        <v>10</v>
      </c>
      <c r="Q3989" t="str">
        <f t="shared" si="374"/>
        <v>theater</v>
      </c>
      <c r="R3989" t="str">
        <f t="shared" si="375"/>
        <v>spaces</v>
      </c>
      <c r="S3989" s="9">
        <f t="shared" si="376"/>
        <v>42745.031469907408</v>
      </c>
      <c r="T3989" s="8">
        <f t="shared" si="377"/>
        <v>42785.031469907408</v>
      </c>
    </row>
    <row r="3990" spans="1:20" ht="43.2">
      <c r="A3990">
        <v>3114</v>
      </c>
      <c r="B3990" s="3" t="s">
        <v>3114</v>
      </c>
      <c r="C3990" s="3" t="s">
        <v>7224</v>
      </c>
      <c r="D3990">
        <v>75000</v>
      </c>
      <c r="E3990">
        <v>0</v>
      </c>
      <c r="F3990" t="s">
        <v>8221</v>
      </c>
      <c r="G3990" t="s">
        <v>8224</v>
      </c>
      <c r="H3990" t="s">
        <v>8246</v>
      </c>
      <c r="I3990">
        <v>1411312250</v>
      </c>
      <c r="J3990">
        <v>1406128250</v>
      </c>
      <c r="K3990" t="b">
        <v>0</v>
      </c>
      <c r="L3990">
        <v>0</v>
      </c>
      <c r="M3990" t="b">
        <v>0</v>
      </c>
      <c r="N3990" t="s">
        <v>8303</v>
      </c>
      <c r="O3990" s="6">
        <f t="shared" si="372"/>
        <v>0</v>
      </c>
      <c r="P3990">
        <f t="shared" si="373"/>
        <v>0</v>
      </c>
      <c r="Q3990" t="str">
        <f t="shared" si="374"/>
        <v>theater</v>
      </c>
      <c r="R3990" t="str">
        <f t="shared" si="375"/>
        <v>spaces</v>
      </c>
      <c r="S3990" s="9">
        <f t="shared" si="376"/>
        <v>41843.632523148146</v>
      </c>
      <c r="T3990" s="8">
        <f t="shared" si="377"/>
        <v>41903.632523148146</v>
      </c>
    </row>
    <row r="3991" spans="1:20" ht="43.2">
      <c r="A3991">
        <v>3117</v>
      </c>
      <c r="B3991" s="3" t="s">
        <v>3117</v>
      </c>
      <c r="C3991" s="3" t="s">
        <v>7227</v>
      </c>
      <c r="D3991">
        <v>1000</v>
      </c>
      <c r="E3991">
        <v>1</v>
      </c>
      <c r="F3991" t="s">
        <v>8221</v>
      </c>
      <c r="G3991" t="s">
        <v>8225</v>
      </c>
      <c r="H3991" t="s">
        <v>8247</v>
      </c>
      <c r="I3991">
        <v>1464354720</v>
      </c>
      <c r="J3991">
        <v>1463648360</v>
      </c>
      <c r="K3991" t="b">
        <v>0</v>
      </c>
      <c r="L3991">
        <v>1</v>
      </c>
      <c r="M3991" t="b">
        <v>0</v>
      </c>
      <c r="N3991" t="s">
        <v>8303</v>
      </c>
      <c r="O3991" s="6">
        <f t="shared" si="372"/>
        <v>0</v>
      </c>
      <c r="P3991">
        <f t="shared" si="373"/>
        <v>1</v>
      </c>
      <c r="Q3991" t="str">
        <f t="shared" si="374"/>
        <v>theater</v>
      </c>
      <c r="R3991" t="str">
        <f t="shared" si="375"/>
        <v>spaces</v>
      </c>
      <c r="S3991" s="9">
        <f t="shared" si="376"/>
        <v>42509.374537037038</v>
      </c>
      <c r="T3991" s="8">
        <f t="shared" si="377"/>
        <v>42517.55</v>
      </c>
    </row>
    <row r="3992" spans="1:20" ht="28.8">
      <c r="A3992">
        <v>3118</v>
      </c>
      <c r="B3992" s="3" t="s">
        <v>3118</v>
      </c>
      <c r="C3992" s="3" t="s">
        <v>7228</v>
      </c>
      <c r="D3992">
        <v>500000</v>
      </c>
      <c r="E3992">
        <v>1550</v>
      </c>
      <c r="F3992" t="s">
        <v>8221</v>
      </c>
      <c r="G3992" t="s">
        <v>8235</v>
      </c>
      <c r="H3992" t="s">
        <v>8255</v>
      </c>
      <c r="I3992">
        <v>1467473723</v>
      </c>
      <c r="J3992">
        <v>1465832123</v>
      </c>
      <c r="K3992" t="b">
        <v>0</v>
      </c>
      <c r="L3992">
        <v>2</v>
      </c>
      <c r="M3992" t="b">
        <v>0</v>
      </c>
      <c r="N3992" t="s">
        <v>8303</v>
      </c>
      <c r="O3992" s="6">
        <f t="shared" si="372"/>
        <v>0</v>
      </c>
      <c r="P3992">
        <f t="shared" si="373"/>
        <v>775</v>
      </c>
      <c r="Q3992" t="str">
        <f t="shared" si="374"/>
        <v>theater</v>
      </c>
      <c r="R3992" t="str">
        <f t="shared" si="375"/>
        <v>spaces</v>
      </c>
      <c r="S3992" s="9">
        <f t="shared" si="376"/>
        <v>42534.649571759262</v>
      </c>
      <c r="T3992" s="8">
        <f t="shared" si="377"/>
        <v>42553.649571759262</v>
      </c>
    </row>
    <row r="3993" spans="1:20" ht="57.6">
      <c r="A3993">
        <v>3119</v>
      </c>
      <c r="B3993" s="3" t="s">
        <v>3119</v>
      </c>
      <c r="C3993" s="3" t="s">
        <v>7229</v>
      </c>
      <c r="D3993">
        <v>10000</v>
      </c>
      <c r="E3993">
        <v>5</v>
      </c>
      <c r="F3993" t="s">
        <v>8221</v>
      </c>
      <c r="G3993" t="s">
        <v>8224</v>
      </c>
      <c r="H3993" t="s">
        <v>8246</v>
      </c>
      <c r="I3993">
        <v>1427414732</v>
      </c>
      <c r="J3993">
        <v>1424826332</v>
      </c>
      <c r="K3993" t="b">
        <v>0</v>
      </c>
      <c r="L3993">
        <v>1</v>
      </c>
      <c r="M3993" t="b">
        <v>0</v>
      </c>
      <c r="N3993" t="s">
        <v>8303</v>
      </c>
      <c r="O3993" s="6">
        <f t="shared" si="372"/>
        <v>0</v>
      </c>
      <c r="P3993">
        <f t="shared" si="373"/>
        <v>5</v>
      </c>
      <c r="Q3993" t="str">
        <f t="shared" si="374"/>
        <v>theater</v>
      </c>
      <c r="R3993" t="str">
        <f t="shared" si="375"/>
        <v>spaces</v>
      </c>
      <c r="S3993" s="9">
        <f t="shared" si="376"/>
        <v>42060.04550925926</v>
      </c>
      <c r="T3993" s="8">
        <f t="shared" si="377"/>
        <v>42090.003842592589</v>
      </c>
    </row>
    <row r="3994" spans="1:20" ht="43.2">
      <c r="A3994">
        <v>3120</v>
      </c>
      <c r="B3994" s="3" t="s">
        <v>3120</v>
      </c>
      <c r="C3994" s="3" t="s">
        <v>7230</v>
      </c>
      <c r="D3994">
        <v>1300000</v>
      </c>
      <c r="E3994">
        <v>128</v>
      </c>
      <c r="F3994" t="s">
        <v>8221</v>
      </c>
      <c r="G3994" t="s">
        <v>8233</v>
      </c>
      <c r="H3994" t="s">
        <v>8249</v>
      </c>
      <c r="I3994">
        <v>1462484196</v>
      </c>
      <c r="J3994">
        <v>1457303796</v>
      </c>
      <c r="K3994" t="b">
        <v>0</v>
      </c>
      <c r="L3994">
        <v>10</v>
      </c>
      <c r="M3994" t="b">
        <v>0</v>
      </c>
      <c r="N3994" t="s">
        <v>8303</v>
      </c>
      <c r="O3994" s="6">
        <f t="shared" si="372"/>
        <v>0</v>
      </c>
      <c r="P3994">
        <f t="shared" si="373"/>
        <v>12.8</v>
      </c>
      <c r="Q3994" t="str">
        <f t="shared" si="374"/>
        <v>theater</v>
      </c>
      <c r="R3994" t="str">
        <f t="shared" si="375"/>
        <v>spaces</v>
      </c>
      <c r="S3994" s="9">
        <f t="shared" si="376"/>
        <v>42435.942083333328</v>
      </c>
      <c r="T3994" s="8">
        <f t="shared" si="377"/>
        <v>42495.900416666671</v>
      </c>
    </row>
    <row r="3995" spans="1:20" ht="43.2">
      <c r="A3995">
        <v>3124</v>
      </c>
      <c r="B3995" s="3" t="s">
        <v>3124</v>
      </c>
      <c r="C3995" s="3" t="s">
        <v>7234</v>
      </c>
      <c r="D3995">
        <v>800000</v>
      </c>
      <c r="E3995">
        <v>26</v>
      </c>
      <c r="F3995" t="s">
        <v>8220</v>
      </c>
      <c r="G3995" t="s">
        <v>8224</v>
      </c>
      <c r="H3995" t="s">
        <v>8246</v>
      </c>
      <c r="I3995">
        <v>1422902601</v>
      </c>
      <c r="J3995">
        <v>1417718601</v>
      </c>
      <c r="K3995" t="b">
        <v>0</v>
      </c>
      <c r="L3995">
        <v>4</v>
      </c>
      <c r="M3995" t="b">
        <v>0</v>
      </c>
      <c r="N3995" t="s">
        <v>8303</v>
      </c>
      <c r="O3995" s="6">
        <f t="shared" si="372"/>
        <v>0</v>
      </c>
      <c r="P3995">
        <f t="shared" si="373"/>
        <v>6.5</v>
      </c>
      <c r="Q3995" t="str">
        <f t="shared" si="374"/>
        <v>theater</v>
      </c>
      <c r="R3995" t="str">
        <f t="shared" si="375"/>
        <v>spaces</v>
      </c>
      <c r="S3995" s="9">
        <f t="shared" si="376"/>
        <v>41977.780104166668</v>
      </c>
      <c r="T3995" s="8">
        <f t="shared" si="377"/>
        <v>42037.780104166668</v>
      </c>
    </row>
    <row r="3996" spans="1:20">
      <c r="A3996">
        <v>3125</v>
      </c>
      <c r="B3996" s="3" t="s">
        <v>3125</v>
      </c>
      <c r="C3996" s="3" t="s">
        <v>7235</v>
      </c>
      <c r="D3996">
        <v>1500000</v>
      </c>
      <c r="E3996">
        <v>0</v>
      </c>
      <c r="F3996" t="s">
        <v>8220</v>
      </c>
      <c r="G3996" t="s">
        <v>8224</v>
      </c>
      <c r="H3996" t="s">
        <v>8246</v>
      </c>
      <c r="I3996">
        <v>1452142672</v>
      </c>
      <c r="J3996">
        <v>1449550672</v>
      </c>
      <c r="K3996" t="b">
        <v>0</v>
      </c>
      <c r="L3996">
        <v>0</v>
      </c>
      <c r="M3996" t="b">
        <v>0</v>
      </c>
      <c r="N3996" t="s">
        <v>8303</v>
      </c>
      <c r="O3996" s="6">
        <f t="shared" si="372"/>
        <v>0</v>
      </c>
      <c r="P3996">
        <f t="shared" si="373"/>
        <v>0</v>
      </c>
      <c r="Q3996" t="str">
        <f t="shared" si="374"/>
        <v>theater</v>
      </c>
      <c r="R3996" t="str">
        <f t="shared" si="375"/>
        <v>spaces</v>
      </c>
      <c r="S3996" s="9">
        <f t="shared" si="376"/>
        <v>42346.20685185185</v>
      </c>
      <c r="T3996" s="8">
        <f t="shared" si="377"/>
        <v>42376.20685185185</v>
      </c>
    </row>
    <row r="3997" spans="1:20" ht="43.2">
      <c r="A3997">
        <v>3127</v>
      </c>
      <c r="B3997" s="3" t="s">
        <v>3127</v>
      </c>
      <c r="C3997" s="3" t="s">
        <v>7237</v>
      </c>
      <c r="D3997">
        <v>100000</v>
      </c>
      <c r="E3997">
        <v>0</v>
      </c>
      <c r="F3997" t="s">
        <v>8220</v>
      </c>
      <c r="G3997" t="s">
        <v>8224</v>
      </c>
      <c r="H3997" t="s">
        <v>8246</v>
      </c>
      <c r="I3997">
        <v>1425242029</v>
      </c>
      <c r="J3997">
        <v>1422650029</v>
      </c>
      <c r="K3997" t="b">
        <v>0</v>
      </c>
      <c r="L3997">
        <v>0</v>
      </c>
      <c r="M3997" t="b">
        <v>0</v>
      </c>
      <c r="N3997" t="s">
        <v>8303</v>
      </c>
      <c r="O3997" s="6">
        <f t="shared" si="372"/>
        <v>0</v>
      </c>
      <c r="P3997">
        <f t="shared" si="373"/>
        <v>0</v>
      </c>
      <c r="Q3997" t="str">
        <f t="shared" si="374"/>
        <v>theater</v>
      </c>
      <c r="R3997" t="str">
        <f t="shared" si="375"/>
        <v>spaces</v>
      </c>
      <c r="S3997" s="9">
        <f t="shared" si="376"/>
        <v>42034.856817129628</v>
      </c>
      <c r="T3997" s="8">
        <f t="shared" si="377"/>
        <v>42064.856817129628</v>
      </c>
    </row>
    <row r="3998" spans="1:20" ht="43.2">
      <c r="A3998">
        <v>3190</v>
      </c>
      <c r="B3998" s="3" t="s">
        <v>3190</v>
      </c>
      <c r="C3998" s="3" t="s">
        <v>7300</v>
      </c>
      <c r="D3998">
        <v>4000</v>
      </c>
      <c r="E3998">
        <v>0</v>
      </c>
      <c r="F3998" t="s">
        <v>8221</v>
      </c>
      <c r="G3998" t="s">
        <v>8229</v>
      </c>
      <c r="H3998" t="s">
        <v>8251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8305</v>
      </c>
      <c r="O3998" s="6">
        <f t="shared" si="372"/>
        <v>0</v>
      </c>
      <c r="P3998">
        <f t="shared" si="373"/>
        <v>0</v>
      </c>
      <c r="Q3998" t="str">
        <f t="shared" si="374"/>
        <v>theater</v>
      </c>
      <c r="R3998" t="str">
        <f t="shared" si="375"/>
        <v>musical</v>
      </c>
      <c r="S3998" s="9">
        <f t="shared" si="376"/>
        <v>42683.151331018518</v>
      </c>
      <c r="T3998" s="8">
        <f t="shared" si="377"/>
        <v>42713.192997685182</v>
      </c>
    </row>
    <row r="3999" spans="1:20" ht="43.2">
      <c r="A3999">
        <v>3194</v>
      </c>
      <c r="B3999" s="3" t="s">
        <v>3194</v>
      </c>
      <c r="C3999" s="3" t="s">
        <v>7304</v>
      </c>
      <c r="D3999">
        <v>11000</v>
      </c>
      <c r="E3999">
        <v>0</v>
      </c>
      <c r="F3999" t="s">
        <v>8221</v>
      </c>
      <c r="G3999" t="s">
        <v>8224</v>
      </c>
      <c r="H3999" t="s">
        <v>8246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8305</v>
      </c>
      <c r="O3999" s="6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musical</v>
      </c>
      <c r="S3999" s="9">
        <f t="shared" si="376"/>
        <v>42182.062476851846</v>
      </c>
      <c r="T3999" s="8">
        <f t="shared" si="377"/>
        <v>42212.062476851846</v>
      </c>
    </row>
    <row r="4000" spans="1:20" ht="43.2">
      <c r="A4000">
        <v>3196</v>
      </c>
      <c r="B4000" s="3" t="s">
        <v>3196</v>
      </c>
      <c r="C4000" s="3" t="s">
        <v>7306</v>
      </c>
      <c r="D4000">
        <v>3000000</v>
      </c>
      <c r="E4000">
        <v>1800</v>
      </c>
      <c r="F4000" t="s">
        <v>8221</v>
      </c>
      <c r="G4000" t="s">
        <v>8224</v>
      </c>
      <c r="H4000" t="s">
        <v>8246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8305</v>
      </c>
      <c r="O4000" s="6">
        <f t="shared" si="372"/>
        <v>0</v>
      </c>
      <c r="P4000">
        <f t="shared" si="373"/>
        <v>300</v>
      </c>
      <c r="Q4000" t="str">
        <f t="shared" si="374"/>
        <v>theater</v>
      </c>
      <c r="R4000" t="str">
        <f t="shared" si="375"/>
        <v>musical</v>
      </c>
      <c r="S4000" s="9">
        <f t="shared" si="376"/>
        <v>42157.598090277781</v>
      </c>
      <c r="T4000" s="8">
        <f t="shared" si="377"/>
        <v>42217.583333333328</v>
      </c>
    </row>
    <row r="4001" spans="1:20" ht="57.6">
      <c r="A4001">
        <v>3198</v>
      </c>
      <c r="B4001" s="3" t="s">
        <v>3198</v>
      </c>
      <c r="C4001" s="3" t="s">
        <v>7308</v>
      </c>
      <c r="D4001">
        <v>30000</v>
      </c>
      <c r="E4001">
        <v>110</v>
      </c>
      <c r="F4001" t="s">
        <v>8221</v>
      </c>
      <c r="G4001" t="s">
        <v>8232</v>
      </c>
      <c r="H4001" t="s">
        <v>8253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8305</v>
      </c>
      <c r="O4001" s="6">
        <f t="shared" si="372"/>
        <v>0</v>
      </c>
      <c r="P4001">
        <f t="shared" si="373"/>
        <v>36.67</v>
      </c>
      <c r="Q4001" t="str">
        <f t="shared" si="374"/>
        <v>theater</v>
      </c>
      <c r="R4001" t="str">
        <f t="shared" si="375"/>
        <v>musical</v>
      </c>
      <c r="S4001" s="9">
        <f t="shared" si="376"/>
        <v>42013.424502314811</v>
      </c>
      <c r="T4001" s="8">
        <f t="shared" si="377"/>
        <v>42051.424502314811</v>
      </c>
    </row>
    <row r="4002" spans="1:20" ht="57.6">
      <c r="A4002">
        <v>3200</v>
      </c>
      <c r="B4002" s="3" t="s">
        <v>3200</v>
      </c>
      <c r="C4002" s="3" t="s">
        <v>7310</v>
      </c>
      <c r="D4002">
        <v>50000</v>
      </c>
      <c r="E4002">
        <v>1</v>
      </c>
      <c r="F4002" t="s">
        <v>8221</v>
      </c>
      <c r="G4002" t="s">
        <v>8224</v>
      </c>
      <c r="H4002" t="s">
        <v>8246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8305</v>
      </c>
      <c r="O4002" s="6">
        <f t="shared" si="372"/>
        <v>0</v>
      </c>
      <c r="P4002">
        <f t="shared" si="373"/>
        <v>1</v>
      </c>
      <c r="Q4002" t="str">
        <f t="shared" si="374"/>
        <v>theater</v>
      </c>
      <c r="R4002" t="str">
        <f t="shared" si="375"/>
        <v>musical</v>
      </c>
      <c r="S4002" s="9">
        <f t="shared" si="376"/>
        <v>42460.320613425924</v>
      </c>
      <c r="T4002" s="8">
        <f t="shared" si="377"/>
        <v>42490.231944444444</v>
      </c>
    </row>
    <row r="4003" spans="1:20" ht="43.2">
      <c r="A4003">
        <v>3204</v>
      </c>
      <c r="B4003" s="3" t="s">
        <v>3204</v>
      </c>
      <c r="C4003" s="3" t="s">
        <v>7314</v>
      </c>
      <c r="D4003">
        <v>500</v>
      </c>
      <c r="E4003">
        <v>0</v>
      </c>
      <c r="F4003" t="s">
        <v>8221</v>
      </c>
      <c r="G4003" t="s">
        <v>8224</v>
      </c>
      <c r="H4003" t="s">
        <v>8246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8305</v>
      </c>
      <c r="O4003" s="6">
        <f t="shared" si="372"/>
        <v>0</v>
      </c>
      <c r="P4003">
        <f t="shared" si="373"/>
        <v>0</v>
      </c>
      <c r="Q4003" t="str">
        <f t="shared" si="374"/>
        <v>theater</v>
      </c>
      <c r="R4003" t="str">
        <f t="shared" si="375"/>
        <v>musical</v>
      </c>
      <c r="S4003" s="9">
        <f t="shared" si="376"/>
        <v>42172.686099537037</v>
      </c>
      <c r="T4003" s="8">
        <f t="shared" si="377"/>
        <v>42202.676388888889</v>
      </c>
    </row>
    <row r="4004" spans="1:20" ht="43.2">
      <c r="A4004">
        <v>3206</v>
      </c>
      <c r="B4004" s="3" t="s">
        <v>3206</v>
      </c>
      <c r="C4004" s="3" t="s">
        <v>7316</v>
      </c>
      <c r="D4004">
        <v>5000</v>
      </c>
      <c r="E4004">
        <v>0</v>
      </c>
      <c r="F4004" t="s">
        <v>8221</v>
      </c>
      <c r="G4004" t="s">
        <v>8224</v>
      </c>
      <c r="H4004" t="s">
        <v>8246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8305</v>
      </c>
      <c r="O4004" s="6">
        <f t="shared" si="372"/>
        <v>0</v>
      </c>
      <c r="P4004">
        <f t="shared" si="373"/>
        <v>0</v>
      </c>
      <c r="Q4004" t="str">
        <f t="shared" si="374"/>
        <v>theater</v>
      </c>
      <c r="R4004" t="str">
        <f t="shared" si="375"/>
        <v>musical</v>
      </c>
      <c r="S4004" s="9">
        <f t="shared" si="376"/>
        <v>42236.276053240741</v>
      </c>
      <c r="T4004" s="8">
        <f t="shared" si="377"/>
        <v>42266.276053240741</v>
      </c>
    </row>
    <row r="4005" spans="1:20" ht="43.2">
      <c r="A4005">
        <v>3628</v>
      </c>
      <c r="B4005" s="3" t="s">
        <v>3626</v>
      </c>
      <c r="C4005" s="3" t="s">
        <v>7738</v>
      </c>
      <c r="D4005">
        <v>100000</v>
      </c>
      <c r="E4005">
        <v>0</v>
      </c>
      <c r="F4005" t="s">
        <v>8221</v>
      </c>
      <c r="G4005" t="s">
        <v>8224</v>
      </c>
      <c r="H4005" t="s">
        <v>8246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8305</v>
      </c>
      <c r="O4005" s="6">
        <f t="shared" si="372"/>
        <v>0</v>
      </c>
      <c r="P4005">
        <f t="shared" si="373"/>
        <v>0</v>
      </c>
      <c r="Q4005" t="str">
        <f t="shared" si="374"/>
        <v>theater</v>
      </c>
      <c r="R4005" t="str">
        <f t="shared" si="375"/>
        <v>musical</v>
      </c>
      <c r="S4005" s="9">
        <f t="shared" si="376"/>
        <v>42291.833287037036</v>
      </c>
      <c r="T4005" s="8">
        <f t="shared" si="377"/>
        <v>42351.874953703707</v>
      </c>
    </row>
    <row r="4006" spans="1:20" ht="57.6">
      <c r="A4006">
        <v>3629</v>
      </c>
      <c r="B4006" s="3" t="s">
        <v>3627</v>
      </c>
      <c r="C4006" s="3" t="s">
        <v>7739</v>
      </c>
      <c r="D4006">
        <v>1000000</v>
      </c>
      <c r="E4006">
        <v>2</v>
      </c>
      <c r="F4006" t="s">
        <v>8221</v>
      </c>
      <c r="G4006" t="s">
        <v>8224</v>
      </c>
      <c r="H4006" t="s">
        <v>8246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8305</v>
      </c>
      <c r="O4006" s="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musical</v>
      </c>
      <c r="S4006" s="9">
        <f t="shared" si="376"/>
        <v>42437.094490740739</v>
      </c>
      <c r="T4006" s="8">
        <f t="shared" si="377"/>
        <v>42495.708333333328</v>
      </c>
    </row>
    <row r="4007" spans="1:20" ht="43.2">
      <c r="A4007">
        <v>3630</v>
      </c>
      <c r="B4007" s="3" t="s">
        <v>3628</v>
      </c>
      <c r="C4007" s="3" t="s">
        <v>7740</v>
      </c>
      <c r="D4007">
        <v>3000</v>
      </c>
      <c r="E4007">
        <v>1</v>
      </c>
      <c r="F4007" t="s">
        <v>8221</v>
      </c>
      <c r="G4007" t="s">
        <v>8225</v>
      </c>
      <c r="H4007" t="s">
        <v>8247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8305</v>
      </c>
      <c r="O4007" s="6">
        <f t="shared" si="372"/>
        <v>0</v>
      </c>
      <c r="P4007">
        <f t="shared" si="373"/>
        <v>1</v>
      </c>
      <c r="Q4007" t="str">
        <f t="shared" si="374"/>
        <v>theater</v>
      </c>
      <c r="R4007" t="str">
        <f t="shared" si="375"/>
        <v>musical</v>
      </c>
      <c r="S4007" s="9">
        <f t="shared" si="376"/>
        <v>41942.84710648148</v>
      </c>
      <c r="T4007" s="8">
        <f t="shared" si="377"/>
        <v>41972.888773148152</v>
      </c>
    </row>
    <row r="4008" spans="1:20" ht="43.2">
      <c r="A4008">
        <v>3636</v>
      </c>
      <c r="B4008" s="3" t="s">
        <v>3634</v>
      </c>
      <c r="C4008" s="3" t="s">
        <v>7746</v>
      </c>
      <c r="D4008">
        <v>150000</v>
      </c>
      <c r="E4008">
        <v>0</v>
      </c>
      <c r="F4008" t="s">
        <v>8221</v>
      </c>
      <c r="G4008" t="s">
        <v>8224</v>
      </c>
      <c r="H4008" t="s">
        <v>8246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8305</v>
      </c>
      <c r="O4008" s="6">
        <f t="shared" si="372"/>
        <v>0</v>
      </c>
      <c r="P4008">
        <f t="shared" si="373"/>
        <v>0</v>
      </c>
      <c r="Q4008" t="str">
        <f t="shared" si="374"/>
        <v>theater</v>
      </c>
      <c r="R4008" t="str">
        <f t="shared" si="375"/>
        <v>musical</v>
      </c>
      <c r="S4008" s="9">
        <f t="shared" si="376"/>
        <v>42226.694780092592</v>
      </c>
      <c r="T4008" s="8">
        <f t="shared" si="377"/>
        <v>42261.694780092592</v>
      </c>
    </row>
    <row r="4009" spans="1:20" ht="43.2">
      <c r="A4009">
        <v>3639</v>
      </c>
      <c r="B4009" s="3" t="s">
        <v>3637</v>
      </c>
      <c r="C4009" s="3" t="s">
        <v>7749</v>
      </c>
      <c r="D4009">
        <v>25000</v>
      </c>
      <c r="E4009">
        <v>1</v>
      </c>
      <c r="F4009" t="s">
        <v>8221</v>
      </c>
      <c r="G4009" t="s">
        <v>8224</v>
      </c>
      <c r="H4009" t="s">
        <v>8246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8305</v>
      </c>
      <c r="O4009" s="6">
        <f t="shared" si="372"/>
        <v>0</v>
      </c>
      <c r="P4009">
        <f t="shared" si="373"/>
        <v>1</v>
      </c>
      <c r="Q4009" t="str">
        <f t="shared" si="374"/>
        <v>theater</v>
      </c>
      <c r="R4009" t="str">
        <f t="shared" si="375"/>
        <v>musical</v>
      </c>
      <c r="S4009" s="9">
        <f t="shared" si="376"/>
        <v>42590.677152777775</v>
      </c>
      <c r="T4009" s="8">
        <f t="shared" si="377"/>
        <v>42650.632638888885</v>
      </c>
    </row>
    <row r="4010" spans="1:20" ht="43.2">
      <c r="A4010">
        <v>3641</v>
      </c>
      <c r="B4010" s="3" t="s">
        <v>3639</v>
      </c>
      <c r="C4010" s="3" t="s">
        <v>7751</v>
      </c>
      <c r="D4010">
        <v>3000</v>
      </c>
      <c r="E4010">
        <v>0</v>
      </c>
      <c r="F4010" t="s">
        <v>8221</v>
      </c>
      <c r="G4010" t="s">
        <v>8224</v>
      </c>
      <c r="H4010" t="s">
        <v>8246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8305</v>
      </c>
      <c r="O4010" s="6">
        <f t="shared" si="372"/>
        <v>0</v>
      </c>
      <c r="P4010">
        <f t="shared" si="373"/>
        <v>0</v>
      </c>
      <c r="Q4010" t="str">
        <f t="shared" si="374"/>
        <v>theater</v>
      </c>
      <c r="R4010" t="str">
        <f t="shared" si="375"/>
        <v>musical</v>
      </c>
      <c r="S4010" s="9">
        <f t="shared" si="376"/>
        <v>41899.627071759256</v>
      </c>
      <c r="T4010" s="8">
        <f t="shared" si="377"/>
        <v>41917.208333333336</v>
      </c>
    </row>
    <row r="4011" spans="1:20" ht="43.2">
      <c r="A4011">
        <v>3643</v>
      </c>
      <c r="B4011" s="3" t="s">
        <v>3641</v>
      </c>
      <c r="C4011" s="3" t="s">
        <v>7753</v>
      </c>
      <c r="D4011">
        <v>25000</v>
      </c>
      <c r="E4011">
        <v>0</v>
      </c>
      <c r="F4011" t="s">
        <v>8221</v>
      </c>
      <c r="G4011" t="s">
        <v>8224</v>
      </c>
      <c r="H4011" t="s">
        <v>8246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8305</v>
      </c>
      <c r="O4011" s="6">
        <f t="shared" si="372"/>
        <v>0</v>
      </c>
      <c r="P4011">
        <f t="shared" si="373"/>
        <v>0</v>
      </c>
      <c r="Q4011" t="str">
        <f t="shared" si="374"/>
        <v>theater</v>
      </c>
      <c r="R4011" t="str">
        <f t="shared" si="375"/>
        <v>musical</v>
      </c>
      <c r="S4011" s="9">
        <f t="shared" si="376"/>
        <v>42285.143969907411</v>
      </c>
      <c r="T4011" s="8">
        <f t="shared" si="377"/>
        <v>42325.185636574075</v>
      </c>
    </row>
    <row r="4012" spans="1:20" ht="43.2">
      <c r="A4012">
        <v>3645</v>
      </c>
      <c r="B4012" s="3" t="s">
        <v>3643</v>
      </c>
      <c r="C4012" s="3" t="s">
        <v>7755</v>
      </c>
      <c r="D4012">
        <v>1000</v>
      </c>
      <c r="E4012">
        <v>1</v>
      </c>
      <c r="F4012" t="s">
        <v>8221</v>
      </c>
      <c r="G4012" t="s">
        <v>8229</v>
      </c>
      <c r="H4012" t="s">
        <v>8251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8305</v>
      </c>
      <c r="O4012" s="6">
        <f t="shared" si="372"/>
        <v>0</v>
      </c>
      <c r="P4012">
        <f t="shared" si="373"/>
        <v>1</v>
      </c>
      <c r="Q4012" t="str">
        <f t="shared" si="374"/>
        <v>theater</v>
      </c>
      <c r="R4012" t="str">
        <f t="shared" si="375"/>
        <v>musical</v>
      </c>
      <c r="S4012" s="9">
        <f t="shared" si="376"/>
        <v>42665.970347222217</v>
      </c>
      <c r="T4012" s="8">
        <f t="shared" si="377"/>
        <v>42696.012013888889</v>
      </c>
    </row>
    <row r="4013" spans="1:20" ht="43.2">
      <c r="A4013">
        <v>3733</v>
      </c>
      <c r="B4013" s="3" t="s">
        <v>3730</v>
      </c>
      <c r="C4013" s="3" t="s">
        <v>7843</v>
      </c>
      <c r="D4013">
        <v>1500</v>
      </c>
      <c r="E4013">
        <v>0</v>
      </c>
      <c r="F4013" t="s">
        <v>8221</v>
      </c>
      <c r="G4013" t="s">
        <v>8224</v>
      </c>
      <c r="H4013" t="s">
        <v>8246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8271</v>
      </c>
      <c r="O4013" s="6">
        <f t="shared" si="372"/>
        <v>0</v>
      </c>
      <c r="P4013">
        <f t="shared" si="373"/>
        <v>0</v>
      </c>
      <c r="Q4013" t="str">
        <f t="shared" si="374"/>
        <v>theater</v>
      </c>
      <c r="R4013" t="str">
        <f t="shared" si="375"/>
        <v>plays</v>
      </c>
      <c r="S4013" s="9">
        <f t="shared" si="376"/>
        <v>42103.024398148147</v>
      </c>
      <c r="T4013" s="8">
        <f t="shared" si="377"/>
        <v>42112.9375</v>
      </c>
    </row>
    <row r="4014" spans="1:20" ht="43.2">
      <c r="A4014">
        <v>3741</v>
      </c>
      <c r="B4014" s="3" t="s">
        <v>3738</v>
      </c>
      <c r="C4014" s="3" t="s">
        <v>7851</v>
      </c>
      <c r="D4014">
        <v>20000</v>
      </c>
      <c r="E4014">
        <v>0</v>
      </c>
      <c r="F4014" t="s">
        <v>8221</v>
      </c>
      <c r="G4014" t="s">
        <v>8224</v>
      </c>
      <c r="H4014" t="s">
        <v>8246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42325.920717592591</v>
      </c>
      <c r="T4014" s="8">
        <f t="shared" si="377"/>
        <v>42355.920717592591</v>
      </c>
    </row>
    <row r="4015" spans="1:20" ht="28.8">
      <c r="A4015">
        <v>3743</v>
      </c>
      <c r="B4015" s="3" t="s">
        <v>3740</v>
      </c>
      <c r="C4015" s="3" t="s">
        <v>7853</v>
      </c>
      <c r="D4015">
        <v>2200</v>
      </c>
      <c r="E4015">
        <v>0</v>
      </c>
      <c r="F4015" t="s">
        <v>8221</v>
      </c>
      <c r="G4015" t="s">
        <v>8224</v>
      </c>
      <c r="H4015" t="s">
        <v>8246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8271</v>
      </c>
      <c r="O4015" s="6">
        <f t="shared" si="372"/>
        <v>0</v>
      </c>
      <c r="P4015">
        <f t="shared" si="373"/>
        <v>0</v>
      </c>
      <c r="Q4015" t="str">
        <f t="shared" si="374"/>
        <v>theater</v>
      </c>
      <c r="R4015" t="str">
        <f t="shared" si="375"/>
        <v>plays</v>
      </c>
      <c r="S4015" s="9">
        <f t="shared" si="376"/>
        <v>41793.710231481484</v>
      </c>
      <c r="T4015" s="8">
        <f t="shared" si="377"/>
        <v>41823.710231481484</v>
      </c>
    </row>
    <row r="4016" spans="1:20" ht="57.6">
      <c r="A4016">
        <v>3744</v>
      </c>
      <c r="B4016" s="3" t="s">
        <v>3741</v>
      </c>
      <c r="C4016" s="3" t="s">
        <v>7854</v>
      </c>
      <c r="D4016">
        <v>1200</v>
      </c>
      <c r="E4016">
        <v>0</v>
      </c>
      <c r="F4016" t="s">
        <v>8221</v>
      </c>
      <c r="G4016" t="s">
        <v>8224</v>
      </c>
      <c r="H4016" t="s">
        <v>8246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41793.814259259263</v>
      </c>
      <c r="T4016" s="8">
        <f t="shared" si="377"/>
        <v>41825.165972222225</v>
      </c>
    </row>
    <row r="4017" spans="1:20" ht="43.2">
      <c r="A4017">
        <v>3790</v>
      </c>
      <c r="B4017" s="3" t="s">
        <v>3787</v>
      </c>
      <c r="C4017" s="3" t="s">
        <v>7900</v>
      </c>
      <c r="D4017">
        <v>15000</v>
      </c>
      <c r="E4017">
        <v>0</v>
      </c>
      <c r="F4017" t="s">
        <v>8221</v>
      </c>
      <c r="G4017" t="s">
        <v>8224</v>
      </c>
      <c r="H4017" t="s">
        <v>8246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8305</v>
      </c>
      <c r="O4017" s="6">
        <f t="shared" si="372"/>
        <v>0</v>
      </c>
      <c r="P4017">
        <f t="shared" si="373"/>
        <v>0</v>
      </c>
      <c r="Q4017" t="str">
        <f t="shared" si="374"/>
        <v>theater</v>
      </c>
      <c r="R4017" t="str">
        <f t="shared" si="375"/>
        <v>musical</v>
      </c>
      <c r="S4017" s="9">
        <f t="shared" si="376"/>
        <v>42666.666932870372</v>
      </c>
      <c r="T4017" s="8">
        <f t="shared" si="377"/>
        <v>42696.708599537036</v>
      </c>
    </row>
    <row r="4018" spans="1:20" ht="28.8">
      <c r="A4018">
        <v>3791</v>
      </c>
      <c r="B4018" s="3" t="s">
        <v>3788</v>
      </c>
      <c r="C4018" s="3" t="s">
        <v>7901</v>
      </c>
      <c r="D4018">
        <v>1500</v>
      </c>
      <c r="E4018">
        <v>0</v>
      </c>
      <c r="F4018" t="s">
        <v>8221</v>
      </c>
      <c r="G4018" t="s">
        <v>8224</v>
      </c>
      <c r="H4018" t="s">
        <v>8246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8305</v>
      </c>
      <c r="O4018" s="6">
        <f t="shared" si="372"/>
        <v>0</v>
      </c>
      <c r="P4018">
        <f t="shared" si="373"/>
        <v>0</v>
      </c>
      <c r="Q4018" t="str">
        <f t="shared" si="374"/>
        <v>theater</v>
      </c>
      <c r="R4018" t="str">
        <f t="shared" si="375"/>
        <v>musical</v>
      </c>
      <c r="S4018" s="9">
        <f t="shared" si="376"/>
        <v>41766.692037037035</v>
      </c>
      <c r="T4018" s="8">
        <f t="shared" si="377"/>
        <v>41826.692037037035</v>
      </c>
    </row>
    <row r="4019" spans="1:20" ht="28.8">
      <c r="A4019">
        <v>3792</v>
      </c>
      <c r="B4019" s="3" t="s">
        <v>3789</v>
      </c>
      <c r="C4019" s="3" t="s">
        <v>7902</v>
      </c>
      <c r="D4019">
        <v>12500</v>
      </c>
      <c r="E4019">
        <v>35</v>
      </c>
      <c r="F4019" t="s">
        <v>8221</v>
      </c>
      <c r="G4019" t="s">
        <v>8224</v>
      </c>
      <c r="H4019" t="s">
        <v>8246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8305</v>
      </c>
      <c r="O4019" s="6">
        <f t="shared" si="372"/>
        <v>0</v>
      </c>
      <c r="P4019">
        <f t="shared" si="373"/>
        <v>17.5</v>
      </c>
      <c r="Q4019" t="str">
        <f t="shared" si="374"/>
        <v>theater</v>
      </c>
      <c r="R4019" t="str">
        <f t="shared" si="375"/>
        <v>musical</v>
      </c>
      <c r="S4019" s="9">
        <f t="shared" si="376"/>
        <v>42170.447013888886</v>
      </c>
      <c r="T4019" s="8">
        <f t="shared" si="377"/>
        <v>42200.447013888886</v>
      </c>
    </row>
    <row r="4020" spans="1:20" ht="43.2">
      <c r="A4020">
        <v>3796</v>
      </c>
      <c r="B4020" s="3" t="s">
        <v>3793</v>
      </c>
      <c r="C4020" s="3" t="s">
        <v>7906</v>
      </c>
      <c r="D4020">
        <v>22500</v>
      </c>
      <c r="E4020">
        <v>1</v>
      </c>
      <c r="F4020" t="s">
        <v>8221</v>
      </c>
      <c r="G4020" t="s">
        <v>8224</v>
      </c>
      <c r="H4020" t="s">
        <v>8246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8305</v>
      </c>
      <c r="O4020" s="6">
        <f t="shared" si="372"/>
        <v>0</v>
      </c>
      <c r="P4020">
        <f t="shared" si="373"/>
        <v>1</v>
      </c>
      <c r="Q4020" t="str">
        <f t="shared" si="374"/>
        <v>theater</v>
      </c>
      <c r="R4020" t="str">
        <f t="shared" si="375"/>
        <v>musical</v>
      </c>
      <c r="S4020" s="9">
        <f t="shared" si="376"/>
        <v>42689.029583333337</v>
      </c>
      <c r="T4020" s="8">
        <f t="shared" si="377"/>
        <v>42749.029583333337</v>
      </c>
    </row>
    <row r="4021" spans="1:20" ht="43.2">
      <c r="A4021">
        <v>3802</v>
      </c>
      <c r="B4021" s="3" t="s">
        <v>3799</v>
      </c>
      <c r="C4021" s="3" t="s">
        <v>7912</v>
      </c>
      <c r="D4021">
        <v>3000</v>
      </c>
      <c r="E4021">
        <v>0</v>
      </c>
      <c r="F4021" t="s">
        <v>8221</v>
      </c>
      <c r="G4021" t="s">
        <v>8224</v>
      </c>
      <c r="H4021" t="s">
        <v>8246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8305</v>
      </c>
      <c r="O4021" s="6">
        <f t="shared" si="372"/>
        <v>0</v>
      </c>
      <c r="P4021">
        <f t="shared" si="373"/>
        <v>0</v>
      </c>
      <c r="Q4021" t="str">
        <f t="shared" si="374"/>
        <v>theater</v>
      </c>
      <c r="R4021" t="str">
        <f t="shared" si="375"/>
        <v>musical</v>
      </c>
      <c r="S4021" s="9">
        <f t="shared" si="376"/>
        <v>42269.126226851848</v>
      </c>
      <c r="T4021" s="8">
        <f t="shared" si="377"/>
        <v>42299.126226851848</v>
      </c>
    </row>
    <row r="4022" spans="1:20" ht="43.2">
      <c r="A4022">
        <v>3804</v>
      </c>
      <c r="B4022" s="3" t="s">
        <v>3801</v>
      </c>
      <c r="C4022" s="3" t="s">
        <v>7914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8305</v>
      </c>
      <c r="O4022" s="6">
        <f t="shared" si="372"/>
        <v>0</v>
      </c>
      <c r="P4022">
        <f t="shared" si="373"/>
        <v>0</v>
      </c>
      <c r="Q4022" t="str">
        <f t="shared" si="374"/>
        <v>theater</v>
      </c>
      <c r="R4022" t="str">
        <f t="shared" si="375"/>
        <v>musical</v>
      </c>
      <c r="S4022" s="9">
        <f t="shared" si="376"/>
        <v>42527.00953703704</v>
      </c>
      <c r="T4022" s="8">
        <f t="shared" si="377"/>
        <v>42582.291666666672</v>
      </c>
    </row>
    <row r="4023" spans="1:20" ht="43.2">
      <c r="A4023">
        <v>3805</v>
      </c>
      <c r="B4023" s="3" t="s">
        <v>3802</v>
      </c>
      <c r="C4023" s="3" t="s">
        <v>7915</v>
      </c>
      <c r="D4023">
        <v>150000</v>
      </c>
      <c r="E4023">
        <v>3</v>
      </c>
      <c r="F4023" t="s">
        <v>8221</v>
      </c>
      <c r="G4023" t="s">
        <v>8224</v>
      </c>
      <c r="H4023" t="s">
        <v>8246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8305</v>
      </c>
      <c r="O4023" s="6">
        <f t="shared" si="372"/>
        <v>0</v>
      </c>
      <c r="P4023">
        <f t="shared" si="373"/>
        <v>1.5</v>
      </c>
      <c r="Q4023" t="str">
        <f t="shared" si="374"/>
        <v>theater</v>
      </c>
      <c r="R4023" t="str">
        <f t="shared" si="375"/>
        <v>musical</v>
      </c>
      <c r="S4023" s="9">
        <f t="shared" si="376"/>
        <v>41849.887037037035</v>
      </c>
      <c r="T4023" s="8">
        <f t="shared" si="377"/>
        <v>41909.887037037035</v>
      </c>
    </row>
    <row r="4024" spans="1:20" ht="57.6">
      <c r="A4024">
        <v>3806</v>
      </c>
      <c r="B4024" s="3" t="s">
        <v>3803</v>
      </c>
      <c r="C4024" s="3" t="s">
        <v>7916</v>
      </c>
      <c r="D4024">
        <v>7500</v>
      </c>
      <c r="E4024">
        <v>5</v>
      </c>
      <c r="F4024" t="s">
        <v>8221</v>
      </c>
      <c r="G4024" t="s">
        <v>8226</v>
      </c>
      <c r="H4024" t="s">
        <v>8248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8305</v>
      </c>
      <c r="O4024" s="6">
        <f t="shared" si="372"/>
        <v>0</v>
      </c>
      <c r="P4024">
        <f t="shared" si="373"/>
        <v>5</v>
      </c>
      <c r="Q4024" t="str">
        <f t="shared" si="374"/>
        <v>theater</v>
      </c>
      <c r="R4024" t="str">
        <f t="shared" si="375"/>
        <v>musical</v>
      </c>
      <c r="S4024" s="9">
        <f t="shared" si="376"/>
        <v>41799.259039351848</v>
      </c>
      <c r="T4024" s="8">
        <f t="shared" si="377"/>
        <v>41819.259039351848</v>
      </c>
    </row>
    <row r="4025" spans="1:20" ht="43.2">
      <c r="A4025">
        <v>3852</v>
      </c>
      <c r="B4025" s="3" t="s">
        <v>3849</v>
      </c>
      <c r="C4025" s="3" t="s">
        <v>7961</v>
      </c>
      <c r="D4025">
        <v>10000</v>
      </c>
      <c r="E4025">
        <v>20</v>
      </c>
      <c r="F4025" t="s">
        <v>8221</v>
      </c>
      <c r="G4025" t="s">
        <v>8224</v>
      </c>
      <c r="H4025" t="s">
        <v>8246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8271</v>
      </c>
      <c r="O4025" s="6">
        <f t="shared" si="372"/>
        <v>0</v>
      </c>
      <c r="P4025">
        <f t="shared" si="373"/>
        <v>10</v>
      </c>
      <c r="Q4025" t="str">
        <f t="shared" si="374"/>
        <v>theater</v>
      </c>
      <c r="R4025" t="str">
        <f t="shared" si="375"/>
        <v>plays</v>
      </c>
      <c r="S4025" s="9">
        <f t="shared" si="376"/>
        <v>42065.190694444449</v>
      </c>
      <c r="T4025" s="8">
        <f t="shared" si="377"/>
        <v>42090.149027777778</v>
      </c>
    </row>
    <row r="4026" spans="1:20" ht="43.2">
      <c r="A4026">
        <v>3853</v>
      </c>
      <c r="B4026" s="3" t="s">
        <v>3850</v>
      </c>
      <c r="C4026" s="3" t="s">
        <v>7962</v>
      </c>
      <c r="D4026">
        <v>100000</v>
      </c>
      <c r="E4026">
        <v>26</v>
      </c>
      <c r="F4026" t="s">
        <v>8221</v>
      </c>
      <c r="G4026" t="s">
        <v>8224</v>
      </c>
      <c r="H4026" t="s">
        <v>8246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8271</v>
      </c>
      <c r="O4026" s="6">
        <f t="shared" ref="O4026:O4089" si="378">ROUND((E4026/D4026),2)</f>
        <v>0</v>
      </c>
      <c r="P4026">
        <f t="shared" ref="P4026:P4089" si="379">IF(L4026&gt;0,ROUND(E4026/L4026,2),0)</f>
        <v>13</v>
      </c>
      <c r="Q4026" t="str">
        <f t="shared" ref="Q4026:Q4089" si="380">LEFT(N4026, SEARCH("/",N4026,1)-1)</f>
        <v>theater</v>
      </c>
      <c r="R4026" t="str">
        <f t="shared" ref="R4026:R4089" si="381">RIGHT(N4026,LEN(N4026)-SEARCH("/",N4026,1))</f>
        <v>plays</v>
      </c>
      <c r="S4026" s="9">
        <f t="shared" ref="S4026:S4089" si="382">(J4026/86400)+DATE(1970,1,1)</f>
        <v>41848.84002314815</v>
      </c>
      <c r="T4026" s="8">
        <f t="shared" ref="T4026:T4089" si="383">(I4026/86400)+DATE(1970,1,1)</f>
        <v>41883.84002314815</v>
      </c>
    </row>
    <row r="4027" spans="1:20" ht="57.6">
      <c r="A4027">
        <v>3856</v>
      </c>
      <c r="B4027" s="3" t="s">
        <v>3853</v>
      </c>
      <c r="C4027" s="3" t="s">
        <v>7965</v>
      </c>
      <c r="D4027">
        <v>5000</v>
      </c>
      <c r="E4027">
        <v>1</v>
      </c>
      <c r="F4027" t="s">
        <v>8221</v>
      </c>
      <c r="G4027" t="s">
        <v>8224</v>
      </c>
      <c r="H4027" t="s">
        <v>8246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8271</v>
      </c>
      <c r="O4027" s="6">
        <f t="shared" si="378"/>
        <v>0</v>
      </c>
      <c r="P4027">
        <f t="shared" si="379"/>
        <v>1</v>
      </c>
      <c r="Q4027" t="str">
        <f t="shared" si="380"/>
        <v>theater</v>
      </c>
      <c r="R4027" t="str">
        <f t="shared" si="381"/>
        <v>plays</v>
      </c>
      <c r="S4027" s="9">
        <f t="shared" si="382"/>
        <v>42041.743090277778</v>
      </c>
      <c r="T4027" s="8">
        <f t="shared" si="383"/>
        <v>42071.701423611114</v>
      </c>
    </row>
    <row r="4028" spans="1:20" ht="43.2">
      <c r="A4028">
        <v>3859</v>
      </c>
      <c r="B4028" s="3" t="s">
        <v>3856</v>
      </c>
      <c r="C4028" s="3" t="s">
        <v>7968</v>
      </c>
      <c r="D4028">
        <v>2500</v>
      </c>
      <c r="E4028">
        <v>1</v>
      </c>
      <c r="F4028" t="s">
        <v>8221</v>
      </c>
      <c r="G4028" t="s">
        <v>8224</v>
      </c>
      <c r="H4028" t="s">
        <v>8246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8271</v>
      </c>
      <c r="O4028" s="6">
        <f t="shared" si="378"/>
        <v>0</v>
      </c>
      <c r="P4028">
        <f t="shared" si="379"/>
        <v>1</v>
      </c>
      <c r="Q4028" t="str">
        <f t="shared" si="380"/>
        <v>theater</v>
      </c>
      <c r="R4028" t="str">
        <f t="shared" si="381"/>
        <v>plays</v>
      </c>
      <c r="S4028" s="9">
        <f t="shared" si="382"/>
        <v>41789.893599537041</v>
      </c>
      <c r="T4028" s="8">
        <f t="shared" si="383"/>
        <v>41815.875</v>
      </c>
    </row>
    <row r="4029" spans="1:20" ht="28.8">
      <c r="A4029">
        <v>3862</v>
      </c>
      <c r="B4029" s="3" t="s">
        <v>3859</v>
      </c>
      <c r="C4029" s="3" t="s">
        <v>7971</v>
      </c>
      <c r="D4029">
        <v>7500</v>
      </c>
      <c r="E4029">
        <v>1</v>
      </c>
      <c r="F4029" t="s">
        <v>8221</v>
      </c>
      <c r="G4029" t="s">
        <v>8224</v>
      </c>
      <c r="H4029" t="s">
        <v>8246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8271</v>
      </c>
      <c r="O4029" s="6">
        <f t="shared" si="378"/>
        <v>0</v>
      </c>
      <c r="P4029">
        <f t="shared" si="379"/>
        <v>1</v>
      </c>
      <c r="Q4029" t="str">
        <f t="shared" si="380"/>
        <v>theater</v>
      </c>
      <c r="R4029" t="str">
        <f t="shared" si="381"/>
        <v>plays</v>
      </c>
      <c r="S4029" s="9">
        <f t="shared" si="382"/>
        <v>42611.261064814811</v>
      </c>
      <c r="T4029" s="8">
        <f t="shared" si="383"/>
        <v>42625.707638888889</v>
      </c>
    </row>
    <row r="4030" spans="1:20" ht="43.2">
      <c r="A4030">
        <v>3863</v>
      </c>
      <c r="B4030" s="3" t="s">
        <v>3860</v>
      </c>
      <c r="C4030" s="3" t="s">
        <v>7972</v>
      </c>
      <c r="D4030">
        <v>6000</v>
      </c>
      <c r="E4030">
        <v>0</v>
      </c>
      <c r="F4030" t="s">
        <v>8221</v>
      </c>
      <c r="G4030" t="s">
        <v>8224</v>
      </c>
      <c r="H4030" t="s">
        <v>8246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378"/>
        <v>0</v>
      </c>
      <c r="P4030">
        <f t="shared" si="379"/>
        <v>0</v>
      </c>
      <c r="Q4030" t="str">
        <f t="shared" si="380"/>
        <v>theater</v>
      </c>
      <c r="R4030" t="str">
        <f t="shared" si="381"/>
        <v>plays</v>
      </c>
      <c r="S4030" s="9">
        <f t="shared" si="382"/>
        <v>42253.633159722223</v>
      </c>
      <c r="T4030" s="8">
        <f t="shared" si="383"/>
        <v>42313.674826388888</v>
      </c>
    </row>
    <row r="4031" spans="1:20">
      <c r="A4031">
        <v>3868</v>
      </c>
      <c r="B4031" s="3" t="s">
        <v>3865</v>
      </c>
      <c r="C4031" s="3" t="s">
        <v>7977</v>
      </c>
      <c r="D4031">
        <v>5000</v>
      </c>
      <c r="E4031">
        <v>10</v>
      </c>
      <c r="F4031" t="s">
        <v>8220</v>
      </c>
      <c r="G4031" t="s">
        <v>8225</v>
      </c>
      <c r="H4031" t="s">
        <v>8247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8305</v>
      </c>
      <c r="O4031" s="6">
        <f t="shared" si="378"/>
        <v>0</v>
      </c>
      <c r="P4031">
        <f t="shared" si="379"/>
        <v>10</v>
      </c>
      <c r="Q4031" t="str">
        <f t="shared" si="380"/>
        <v>theater</v>
      </c>
      <c r="R4031" t="str">
        <f t="shared" si="381"/>
        <v>musical</v>
      </c>
      <c r="S4031" s="9">
        <f t="shared" si="382"/>
        <v>41865.659780092596</v>
      </c>
      <c r="T4031" s="8">
        <f t="shared" si="383"/>
        <v>41890.659780092596</v>
      </c>
    </row>
    <row r="4032" spans="1:20" ht="43.2">
      <c r="A4032">
        <v>3872</v>
      </c>
      <c r="B4032" s="3" t="s">
        <v>3869</v>
      </c>
      <c r="C4032" s="3" t="s">
        <v>7981</v>
      </c>
      <c r="D4032">
        <v>15000</v>
      </c>
      <c r="E4032">
        <v>0</v>
      </c>
      <c r="F4032" t="s">
        <v>8220</v>
      </c>
      <c r="G4032" t="s">
        <v>8224</v>
      </c>
      <c r="H4032" t="s">
        <v>8246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8305</v>
      </c>
      <c r="O4032" s="6">
        <f t="shared" si="378"/>
        <v>0</v>
      </c>
      <c r="P4032">
        <f t="shared" si="379"/>
        <v>0</v>
      </c>
      <c r="Q4032" t="str">
        <f t="shared" si="380"/>
        <v>theater</v>
      </c>
      <c r="R4032" t="str">
        <f t="shared" si="381"/>
        <v>musical</v>
      </c>
      <c r="S4032" s="9">
        <f t="shared" si="382"/>
        <v>42180.145787037036</v>
      </c>
      <c r="T4032" s="8">
        <f t="shared" si="383"/>
        <v>42230.145787037036</v>
      </c>
    </row>
    <row r="4033" spans="1:20" ht="43.2">
      <c r="A4033">
        <v>3873</v>
      </c>
      <c r="B4033" s="3" t="s">
        <v>3870</v>
      </c>
      <c r="C4033" s="3" t="s">
        <v>7982</v>
      </c>
      <c r="D4033">
        <v>5500</v>
      </c>
      <c r="E4033">
        <v>0</v>
      </c>
      <c r="F4033" t="s">
        <v>8220</v>
      </c>
      <c r="G4033" t="s">
        <v>8224</v>
      </c>
      <c r="H4033" t="s">
        <v>8246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8305</v>
      </c>
      <c r="O4033" s="6">
        <f t="shared" si="378"/>
        <v>0</v>
      </c>
      <c r="P4033">
        <f t="shared" si="379"/>
        <v>0</v>
      </c>
      <c r="Q4033" t="str">
        <f t="shared" si="380"/>
        <v>theater</v>
      </c>
      <c r="R4033" t="str">
        <f t="shared" si="381"/>
        <v>musical</v>
      </c>
      <c r="S4033" s="9">
        <f t="shared" si="382"/>
        <v>42255.696006944447</v>
      </c>
      <c r="T4033" s="8">
        <f t="shared" si="383"/>
        <v>42285.696006944447</v>
      </c>
    </row>
    <row r="4034" spans="1:20" ht="57.6">
      <c r="A4034">
        <v>3874</v>
      </c>
      <c r="B4034" s="3" t="s">
        <v>3871</v>
      </c>
      <c r="C4034" s="3" t="s">
        <v>7983</v>
      </c>
      <c r="D4034">
        <v>620</v>
      </c>
      <c r="E4034">
        <v>0</v>
      </c>
      <c r="F4034" t="s">
        <v>8220</v>
      </c>
      <c r="G4034" t="s">
        <v>8228</v>
      </c>
      <c r="H4034" t="s">
        <v>8250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8305</v>
      </c>
      <c r="O4034" s="6">
        <f t="shared" si="378"/>
        <v>0</v>
      </c>
      <c r="P4034">
        <f t="shared" si="379"/>
        <v>0</v>
      </c>
      <c r="Q4034" t="str">
        <f t="shared" si="380"/>
        <v>theater</v>
      </c>
      <c r="R4034" t="str">
        <f t="shared" si="381"/>
        <v>musical</v>
      </c>
      <c r="S4034" s="9">
        <f t="shared" si="382"/>
        <v>42007.016458333332</v>
      </c>
      <c r="T4034" s="8">
        <f t="shared" si="383"/>
        <v>42028.041666666672</v>
      </c>
    </row>
    <row r="4035" spans="1:20" ht="43.2">
      <c r="A4035">
        <v>3875</v>
      </c>
      <c r="B4035" s="3" t="s">
        <v>3872</v>
      </c>
      <c r="C4035" s="3" t="s">
        <v>7984</v>
      </c>
      <c r="D4035">
        <v>30000</v>
      </c>
      <c r="E4035">
        <v>0</v>
      </c>
      <c r="F4035" t="s">
        <v>8220</v>
      </c>
      <c r="G4035" t="s">
        <v>8232</v>
      </c>
      <c r="H4035" t="s">
        <v>8253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8305</v>
      </c>
      <c r="O4035" s="6">
        <f t="shared" si="378"/>
        <v>0</v>
      </c>
      <c r="P4035">
        <f t="shared" si="379"/>
        <v>0</v>
      </c>
      <c r="Q4035" t="str">
        <f t="shared" si="380"/>
        <v>theater</v>
      </c>
      <c r="R4035" t="str">
        <f t="shared" si="381"/>
        <v>musical</v>
      </c>
      <c r="S4035" s="9">
        <f t="shared" si="382"/>
        <v>42615.346817129626</v>
      </c>
      <c r="T4035" s="8">
        <f t="shared" si="383"/>
        <v>42616.416666666672</v>
      </c>
    </row>
    <row r="4036" spans="1:20" ht="43.2">
      <c r="A4036">
        <v>3878</v>
      </c>
      <c r="B4036" s="3" t="s">
        <v>3875</v>
      </c>
      <c r="C4036" s="3" t="s">
        <v>7987</v>
      </c>
      <c r="D4036">
        <v>18000</v>
      </c>
      <c r="E4036">
        <v>10</v>
      </c>
      <c r="F4036" t="s">
        <v>8220</v>
      </c>
      <c r="G4036" t="s">
        <v>8224</v>
      </c>
      <c r="H4036" t="s">
        <v>8246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8305</v>
      </c>
      <c r="O4036" s="6">
        <f t="shared" si="378"/>
        <v>0</v>
      </c>
      <c r="P4036">
        <f t="shared" si="379"/>
        <v>10</v>
      </c>
      <c r="Q4036" t="str">
        <f t="shared" si="380"/>
        <v>theater</v>
      </c>
      <c r="R4036" t="str">
        <f t="shared" si="381"/>
        <v>musical</v>
      </c>
      <c r="S4036" s="9">
        <f t="shared" si="382"/>
        <v>42154.818819444445</v>
      </c>
      <c r="T4036" s="8">
        <f t="shared" si="383"/>
        <v>42185.165972222225</v>
      </c>
    </row>
    <row r="4037" spans="1:20" ht="43.2">
      <c r="A4037">
        <v>3879</v>
      </c>
      <c r="B4037" s="3" t="s">
        <v>3876</v>
      </c>
      <c r="C4037" s="3" t="s">
        <v>7988</v>
      </c>
      <c r="D4037">
        <v>15000</v>
      </c>
      <c r="E4037">
        <v>0</v>
      </c>
      <c r="F4037" t="s">
        <v>8220</v>
      </c>
      <c r="G4037" t="s">
        <v>8225</v>
      </c>
      <c r="H4037" t="s">
        <v>8247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8305</v>
      </c>
      <c r="O4037" s="6">
        <f t="shared" si="378"/>
        <v>0</v>
      </c>
      <c r="P4037">
        <f t="shared" si="379"/>
        <v>0</v>
      </c>
      <c r="Q4037" t="str">
        <f t="shared" si="380"/>
        <v>theater</v>
      </c>
      <c r="R4037" t="str">
        <f t="shared" si="381"/>
        <v>musical</v>
      </c>
      <c r="S4037" s="9">
        <f t="shared" si="382"/>
        <v>41999.861064814817</v>
      </c>
      <c r="T4037" s="8">
        <f t="shared" si="383"/>
        <v>42029.861064814817</v>
      </c>
    </row>
    <row r="4038" spans="1:20" ht="43.2">
      <c r="A4038">
        <v>3882</v>
      </c>
      <c r="B4038" s="3" t="s">
        <v>3879</v>
      </c>
      <c r="C4038" s="3" t="s">
        <v>7991</v>
      </c>
      <c r="D4038">
        <v>30000</v>
      </c>
      <c r="E4038">
        <v>0</v>
      </c>
      <c r="F4038" t="s">
        <v>8220</v>
      </c>
      <c r="G4038" t="s">
        <v>8226</v>
      </c>
      <c r="H4038" t="s">
        <v>8248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8305</v>
      </c>
      <c r="O4038" s="6">
        <f t="shared" si="378"/>
        <v>0</v>
      </c>
      <c r="P4038">
        <f t="shared" si="379"/>
        <v>0</v>
      </c>
      <c r="Q4038" t="str">
        <f t="shared" si="380"/>
        <v>theater</v>
      </c>
      <c r="R4038" t="str">
        <f t="shared" si="381"/>
        <v>musical</v>
      </c>
      <c r="S4038" s="9">
        <f t="shared" si="382"/>
        <v>42373.983449074076</v>
      </c>
      <c r="T4038" s="8">
        <f t="shared" si="383"/>
        <v>42400.960416666669</v>
      </c>
    </row>
    <row r="4039" spans="1:20" ht="57.6">
      <c r="A4039">
        <v>3883</v>
      </c>
      <c r="B4039" s="3" t="s">
        <v>3880</v>
      </c>
      <c r="C4039" s="3" t="s">
        <v>7992</v>
      </c>
      <c r="D4039">
        <v>15000</v>
      </c>
      <c r="E4039">
        <v>0</v>
      </c>
      <c r="F4039" t="s">
        <v>8220</v>
      </c>
      <c r="G4039" t="s">
        <v>8225</v>
      </c>
      <c r="H4039" t="s">
        <v>8247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8305</v>
      </c>
      <c r="O4039" s="6">
        <f t="shared" si="378"/>
        <v>0</v>
      </c>
      <c r="P4039">
        <f t="shared" si="379"/>
        <v>0</v>
      </c>
      <c r="Q4039" t="str">
        <f t="shared" si="380"/>
        <v>theater</v>
      </c>
      <c r="R4039" t="str">
        <f t="shared" si="381"/>
        <v>musical</v>
      </c>
      <c r="S4039" s="9">
        <f t="shared" si="382"/>
        <v>41854.602650462963</v>
      </c>
      <c r="T4039" s="8">
        <f t="shared" si="383"/>
        <v>41884.602650462963</v>
      </c>
    </row>
    <row r="4040" spans="1:20" ht="43.2">
      <c r="A4040">
        <v>3884</v>
      </c>
      <c r="B4040" s="3" t="s">
        <v>3881</v>
      </c>
      <c r="C4040" s="3" t="s">
        <v>7993</v>
      </c>
      <c r="D4040">
        <v>10000</v>
      </c>
      <c r="E4040">
        <v>0</v>
      </c>
      <c r="F4040" t="s">
        <v>8220</v>
      </c>
      <c r="G4040" t="s">
        <v>8224</v>
      </c>
      <c r="H4040" t="s">
        <v>8246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8305</v>
      </c>
      <c r="O4040" s="6">
        <f t="shared" si="378"/>
        <v>0</v>
      </c>
      <c r="P4040">
        <f t="shared" si="379"/>
        <v>0</v>
      </c>
      <c r="Q4040" t="str">
        <f t="shared" si="380"/>
        <v>theater</v>
      </c>
      <c r="R4040" t="str">
        <f t="shared" si="381"/>
        <v>musical</v>
      </c>
      <c r="S4040" s="9">
        <f t="shared" si="382"/>
        <v>42065.791574074072</v>
      </c>
      <c r="T4040" s="8">
        <f t="shared" si="383"/>
        <v>42090.749907407408</v>
      </c>
    </row>
    <row r="4041" spans="1:20" ht="43.2">
      <c r="A4041">
        <v>3885</v>
      </c>
      <c r="B4041" s="3" t="s">
        <v>3882</v>
      </c>
      <c r="C4041" s="3" t="s">
        <v>7994</v>
      </c>
      <c r="D4041">
        <v>375000</v>
      </c>
      <c r="E4041">
        <v>0</v>
      </c>
      <c r="F4041" t="s">
        <v>8220</v>
      </c>
      <c r="G4041" t="s">
        <v>8224</v>
      </c>
      <c r="H4041" t="s">
        <v>8246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8305</v>
      </c>
      <c r="O4041" s="6">
        <f t="shared" si="378"/>
        <v>0</v>
      </c>
      <c r="P4041">
        <f t="shared" si="379"/>
        <v>0</v>
      </c>
      <c r="Q4041" t="str">
        <f t="shared" si="380"/>
        <v>theater</v>
      </c>
      <c r="R4041" t="str">
        <f t="shared" si="381"/>
        <v>musical</v>
      </c>
      <c r="S4041" s="9">
        <f t="shared" si="382"/>
        <v>42469.951284722221</v>
      </c>
      <c r="T4041" s="8">
        <f t="shared" si="383"/>
        <v>42499.951284722221</v>
      </c>
    </row>
    <row r="4042" spans="1:20">
      <c r="A4042">
        <v>3886</v>
      </c>
      <c r="B4042" s="3" t="s">
        <v>3883</v>
      </c>
      <c r="C4042" s="3">
        <v>1</v>
      </c>
      <c r="D4042">
        <v>10000</v>
      </c>
      <c r="E4042">
        <v>0</v>
      </c>
      <c r="F4042" t="s">
        <v>8220</v>
      </c>
      <c r="G4042" t="s">
        <v>8226</v>
      </c>
      <c r="H4042" t="s">
        <v>8248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8305</v>
      </c>
      <c r="O4042" s="6">
        <f t="shared" si="378"/>
        <v>0</v>
      </c>
      <c r="P4042">
        <f t="shared" si="379"/>
        <v>0</v>
      </c>
      <c r="Q4042" t="str">
        <f t="shared" si="380"/>
        <v>theater</v>
      </c>
      <c r="R4042" t="str">
        <f t="shared" si="381"/>
        <v>musical</v>
      </c>
      <c r="S4042" s="9">
        <f t="shared" si="382"/>
        <v>41954.228032407409</v>
      </c>
      <c r="T4042" s="8">
        <f t="shared" si="383"/>
        <v>41984.228032407409</v>
      </c>
    </row>
    <row r="4043" spans="1:20" ht="57.6">
      <c r="A4043">
        <v>3892</v>
      </c>
      <c r="B4043" s="3" t="s">
        <v>3889</v>
      </c>
      <c r="C4043" s="3" t="s">
        <v>8000</v>
      </c>
      <c r="D4043">
        <v>1000</v>
      </c>
      <c r="E4043">
        <v>0</v>
      </c>
      <c r="F4043" t="s">
        <v>8221</v>
      </c>
      <c r="G4043" t="s">
        <v>8224</v>
      </c>
      <c r="H4043" t="s">
        <v>8246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8271</v>
      </c>
      <c r="O4043" s="6">
        <f t="shared" si="378"/>
        <v>0</v>
      </c>
      <c r="P4043">
        <f t="shared" si="379"/>
        <v>0</v>
      </c>
      <c r="Q4043" t="str">
        <f t="shared" si="380"/>
        <v>theater</v>
      </c>
      <c r="R4043" t="str">
        <f t="shared" si="381"/>
        <v>plays</v>
      </c>
      <c r="S4043" s="9">
        <f t="shared" si="382"/>
        <v>41867.652280092589</v>
      </c>
      <c r="T4043" s="8">
        <f t="shared" si="383"/>
        <v>41875.291666666664</v>
      </c>
    </row>
    <row r="4044" spans="1:20" ht="57.6">
      <c r="A4044">
        <v>3903</v>
      </c>
      <c r="B4044" s="3" t="s">
        <v>3900</v>
      </c>
      <c r="C4044" s="3" t="s">
        <v>8011</v>
      </c>
      <c r="D4044">
        <v>1500</v>
      </c>
      <c r="E4044">
        <v>0</v>
      </c>
      <c r="F4044" t="s">
        <v>8221</v>
      </c>
      <c r="G4044" t="s">
        <v>8224</v>
      </c>
      <c r="H4044" t="s">
        <v>8246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8271</v>
      </c>
      <c r="O4044" s="6">
        <f t="shared" si="378"/>
        <v>0</v>
      </c>
      <c r="P4044">
        <f t="shared" si="379"/>
        <v>0</v>
      </c>
      <c r="Q4044" t="str">
        <f t="shared" si="380"/>
        <v>theater</v>
      </c>
      <c r="R4044" t="str">
        <f t="shared" si="381"/>
        <v>plays</v>
      </c>
      <c r="S4044" s="9">
        <f t="shared" si="382"/>
        <v>42186.01116898148</v>
      </c>
      <c r="T4044" s="8">
        <f t="shared" si="383"/>
        <v>42230.818055555559</v>
      </c>
    </row>
    <row r="4045" spans="1:20" ht="28.8">
      <c r="A4045">
        <v>3904</v>
      </c>
      <c r="B4045" s="3" t="s">
        <v>3901</v>
      </c>
      <c r="C4045" s="3" t="s">
        <v>8012</v>
      </c>
      <c r="D4045">
        <v>10000</v>
      </c>
      <c r="E4045">
        <v>3</v>
      </c>
      <c r="F4045" t="s">
        <v>8221</v>
      </c>
      <c r="G4045" t="s">
        <v>8224</v>
      </c>
      <c r="H4045" t="s">
        <v>8246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8271</v>
      </c>
      <c r="O4045" s="6">
        <f t="shared" si="378"/>
        <v>0</v>
      </c>
      <c r="P4045">
        <f t="shared" si="379"/>
        <v>1.5</v>
      </c>
      <c r="Q4045" t="str">
        <f t="shared" si="380"/>
        <v>theater</v>
      </c>
      <c r="R4045" t="str">
        <f t="shared" si="381"/>
        <v>plays</v>
      </c>
      <c r="S4045" s="9">
        <f t="shared" si="382"/>
        <v>42095.229166666672</v>
      </c>
      <c r="T4045" s="8">
        <f t="shared" si="383"/>
        <v>42109.211111111115</v>
      </c>
    </row>
    <row r="4046" spans="1:20" ht="43.2">
      <c r="A4046">
        <v>3909</v>
      </c>
      <c r="B4046" s="3" t="s">
        <v>3906</v>
      </c>
      <c r="C4046" s="3" t="s">
        <v>8017</v>
      </c>
      <c r="D4046">
        <v>60000</v>
      </c>
      <c r="E4046">
        <v>135</v>
      </c>
      <c r="F4046" t="s">
        <v>8221</v>
      </c>
      <c r="G4046" t="s">
        <v>8224</v>
      </c>
      <c r="H4046" t="s">
        <v>8246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</v>
      </c>
      <c r="P4046">
        <f t="shared" si="379"/>
        <v>33.75</v>
      </c>
      <c r="Q4046" t="str">
        <f t="shared" si="380"/>
        <v>theater</v>
      </c>
      <c r="R4046" t="str">
        <f t="shared" si="381"/>
        <v>plays</v>
      </c>
      <c r="S4046" s="9">
        <f t="shared" si="382"/>
        <v>41863.359282407408</v>
      </c>
      <c r="T4046" s="8">
        <f t="shared" si="383"/>
        <v>41893.359282407408</v>
      </c>
    </row>
    <row r="4047" spans="1:20" ht="43.2">
      <c r="A4047">
        <v>3912</v>
      </c>
      <c r="B4047" s="3" t="s">
        <v>3909</v>
      </c>
      <c r="C4047" s="3" t="s">
        <v>8020</v>
      </c>
      <c r="D4047">
        <v>15000</v>
      </c>
      <c r="E4047">
        <v>1</v>
      </c>
      <c r="F4047" t="s">
        <v>8221</v>
      </c>
      <c r="G4047" t="s">
        <v>8224</v>
      </c>
      <c r="H4047" t="s">
        <v>8246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42059.270023148143</v>
      </c>
      <c r="T4047" s="8">
        <f t="shared" si="383"/>
        <v>42119.190972222219</v>
      </c>
    </row>
    <row r="4048" spans="1:20" ht="43.2">
      <c r="A4048">
        <v>3915</v>
      </c>
      <c r="B4048" s="3" t="s">
        <v>3912</v>
      </c>
      <c r="C4048" s="3" t="s">
        <v>8023</v>
      </c>
      <c r="D4048">
        <v>1500</v>
      </c>
      <c r="E4048">
        <v>5</v>
      </c>
      <c r="F4048" t="s">
        <v>8221</v>
      </c>
      <c r="G4048" t="s">
        <v>8225</v>
      </c>
      <c r="H4048" t="s">
        <v>8247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8271</v>
      </c>
      <c r="O4048" s="6">
        <f t="shared" si="378"/>
        <v>0</v>
      </c>
      <c r="P4048">
        <f t="shared" si="379"/>
        <v>5</v>
      </c>
      <c r="Q4048" t="str">
        <f t="shared" si="380"/>
        <v>theater</v>
      </c>
      <c r="R4048" t="str">
        <f t="shared" si="381"/>
        <v>plays</v>
      </c>
      <c r="S4048" s="9">
        <f t="shared" si="382"/>
        <v>42492.98505787037</v>
      </c>
      <c r="T4048" s="8">
        <f t="shared" si="383"/>
        <v>42522.98505787037</v>
      </c>
    </row>
    <row r="4049" spans="1:20" ht="43.2">
      <c r="A4049">
        <v>3916</v>
      </c>
      <c r="B4049" s="3" t="s">
        <v>3913</v>
      </c>
      <c r="C4049" s="3" t="s">
        <v>8024</v>
      </c>
      <c r="D4049">
        <v>2000</v>
      </c>
      <c r="E4049">
        <v>0</v>
      </c>
      <c r="F4049" t="s">
        <v>8221</v>
      </c>
      <c r="G4049" t="s">
        <v>8232</v>
      </c>
      <c r="H4049" t="s">
        <v>8253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378"/>
        <v>0</v>
      </c>
      <c r="P4049">
        <f t="shared" si="379"/>
        <v>0</v>
      </c>
      <c r="Q4049" t="str">
        <f t="shared" si="380"/>
        <v>theater</v>
      </c>
      <c r="R4049" t="str">
        <f t="shared" si="381"/>
        <v>plays</v>
      </c>
      <c r="S4049" s="9">
        <f t="shared" si="382"/>
        <v>42494.471666666665</v>
      </c>
      <c r="T4049" s="8">
        <f t="shared" si="383"/>
        <v>42524.471666666665</v>
      </c>
    </row>
    <row r="4050" spans="1:20" ht="43.2">
      <c r="A4050">
        <v>3917</v>
      </c>
      <c r="B4050" s="3" t="s">
        <v>3914</v>
      </c>
      <c r="C4050" s="3" t="s">
        <v>8025</v>
      </c>
      <c r="D4050">
        <v>3500</v>
      </c>
      <c r="E4050">
        <v>10</v>
      </c>
      <c r="F4050" t="s">
        <v>8221</v>
      </c>
      <c r="G4050" t="s">
        <v>8225</v>
      </c>
      <c r="H4050" t="s">
        <v>8247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8271</v>
      </c>
      <c r="O4050" s="6">
        <f t="shared" si="378"/>
        <v>0</v>
      </c>
      <c r="P4050">
        <f t="shared" si="379"/>
        <v>10</v>
      </c>
      <c r="Q4050" t="str">
        <f t="shared" si="380"/>
        <v>theater</v>
      </c>
      <c r="R4050" t="str">
        <f t="shared" si="381"/>
        <v>plays</v>
      </c>
      <c r="S4050" s="9">
        <f t="shared" si="382"/>
        <v>41863.527326388888</v>
      </c>
      <c r="T4050" s="8">
        <f t="shared" si="383"/>
        <v>41893.527326388888</v>
      </c>
    </row>
    <row r="4051" spans="1:20" ht="57.6">
      <c r="A4051">
        <v>3918</v>
      </c>
      <c r="B4051" s="3" t="s">
        <v>3915</v>
      </c>
      <c r="C4051" s="3" t="s">
        <v>8026</v>
      </c>
      <c r="D4051">
        <v>60000</v>
      </c>
      <c r="E4051">
        <v>120</v>
      </c>
      <c r="F4051" t="s">
        <v>8221</v>
      </c>
      <c r="G4051" t="s">
        <v>8225</v>
      </c>
      <c r="H4051" t="s">
        <v>8247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8271</v>
      </c>
      <c r="O4051" s="6">
        <f t="shared" si="378"/>
        <v>0</v>
      </c>
      <c r="P4051">
        <f t="shared" si="379"/>
        <v>40</v>
      </c>
      <c r="Q4051" t="str">
        <f t="shared" si="380"/>
        <v>theater</v>
      </c>
      <c r="R4051" t="str">
        <f t="shared" si="381"/>
        <v>plays</v>
      </c>
      <c r="S4051" s="9">
        <f t="shared" si="382"/>
        <v>41843.664618055554</v>
      </c>
      <c r="T4051" s="8">
        <f t="shared" si="383"/>
        <v>41855.666666666664</v>
      </c>
    </row>
    <row r="4052" spans="1:20" ht="43.2">
      <c r="A4052">
        <v>3921</v>
      </c>
      <c r="B4052" s="3" t="s">
        <v>3918</v>
      </c>
      <c r="C4052" s="3" t="s">
        <v>8029</v>
      </c>
      <c r="D4052">
        <v>3000</v>
      </c>
      <c r="E4052">
        <v>0</v>
      </c>
      <c r="F4052" t="s">
        <v>8221</v>
      </c>
      <c r="G4052" t="s">
        <v>8225</v>
      </c>
      <c r="H4052" t="s">
        <v>8247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8271</v>
      </c>
      <c r="O4052" s="6">
        <f t="shared" si="378"/>
        <v>0</v>
      </c>
      <c r="P4052">
        <f t="shared" si="379"/>
        <v>0</v>
      </c>
      <c r="Q4052" t="str">
        <f t="shared" si="380"/>
        <v>theater</v>
      </c>
      <c r="R4052" t="str">
        <f t="shared" si="381"/>
        <v>plays</v>
      </c>
      <c r="S4052" s="9">
        <f t="shared" si="382"/>
        <v>41926.542303240742</v>
      </c>
      <c r="T4052" s="8">
        <f t="shared" si="383"/>
        <v>41938.75</v>
      </c>
    </row>
    <row r="4053" spans="1:20" ht="28.8">
      <c r="A4053">
        <v>3926</v>
      </c>
      <c r="B4053" s="3" t="s">
        <v>3923</v>
      </c>
      <c r="C4053" s="3" t="s">
        <v>8034</v>
      </c>
      <c r="D4053">
        <v>5000</v>
      </c>
      <c r="E4053">
        <v>15</v>
      </c>
      <c r="F4053" t="s">
        <v>8221</v>
      </c>
      <c r="G4053" t="s">
        <v>8226</v>
      </c>
      <c r="H4053" t="s">
        <v>8248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8271</v>
      </c>
      <c r="O4053" s="6">
        <f t="shared" si="378"/>
        <v>0</v>
      </c>
      <c r="P4053">
        <f t="shared" si="379"/>
        <v>15</v>
      </c>
      <c r="Q4053" t="str">
        <f t="shared" si="380"/>
        <v>theater</v>
      </c>
      <c r="R4053" t="str">
        <f t="shared" si="381"/>
        <v>plays</v>
      </c>
      <c r="S4053" s="9">
        <f t="shared" si="382"/>
        <v>41970.085046296299</v>
      </c>
      <c r="T4053" s="8">
        <f t="shared" si="383"/>
        <v>42000.085046296299</v>
      </c>
    </row>
    <row r="4054" spans="1:20" ht="43.2">
      <c r="A4054">
        <v>3930</v>
      </c>
      <c r="B4054" s="3" t="s">
        <v>3927</v>
      </c>
      <c r="C4054" s="3" t="s">
        <v>8038</v>
      </c>
      <c r="D4054">
        <v>10000</v>
      </c>
      <c r="E4054">
        <v>0</v>
      </c>
      <c r="F4054" t="s">
        <v>8221</v>
      </c>
      <c r="G4054" t="s">
        <v>8226</v>
      </c>
      <c r="H4054" t="s">
        <v>8248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8271</v>
      </c>
      <c r="O4054" s="6">
        <f t="shared" si="378"/>
        <v>0</v>
      </c>
      <c r="P4054">
        <f t="shared" si="379"/>
        <v>0</v>
      </c>
      <c r="Q4054" t="str">
        <f t="shared" si="380"/>
        <v>theater</v>
      </c>
      <c r="R4054" t="str">
        <f t="shared" si="381"/>
        <v>plays</v>
      </c>
      <c r="S4054" s="9">
        <f t="shared" si="382"/>
        <v>42433.338749999995</v>
      </c>
      <c r="T4054" s="8">
        <f t="shared" si="383"/>
        <v>42461.25</v>
      </c>
    </row>
    <row r="4055" spans="1:20" ht="43.2">
      <c r="A4055">
        <v>3931</v>
      </c>
      <c r="B4055" s="3" t="s">
        <v>3928</v>
      </c>
      <c r="C4055" s="3" t="s">
        <v>8039</v>
      </c>
      <c r="D4055">
        <v>8000</v>
      </c>
      <c r="E4055">
        <v>0</v>
      </c>
      <c r="F4055" t="s">
        <v>8221</v>
      </c>
      <c r="G4055" t="s">
        <v>8224</v>
      </c>
      <c r="H4055" t="s">
        <v>8246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8271</v>
      </c>
      <c r="O4055" s="6">
        <f t="shared" si="378"/>
        <v>0</v>
      </c>
      <c r="P4055">
        <f t="shared" si="379"/>
        <v>0</v>
      </c>
      <c r="Q4055" t="str">
        <f t="shared" si="380"/>
        <v>theater</v>
      </c>
      <c r="R4055" t="str">
        <f t="shared" si="381"/>
        <v>plays</v>
      </c>
      <c r="S4055" s="9">
        <f t="shared" si="382"/>
        <v>42228.151701388888</v>
      </c>
      <c r="T4055" s="8">
        <f t="shared" si="383"/>
        <v>42253.151701388888</v>
      </c>
    </row>
    <row r="4056" spans="1:20" ht="43.2">
      <c r="A4056">
        <v>3932</v>
      </c>
      <c r="B4056" s="3" t="s">
        <v>3929</v>
      </c>
      <c r="C4056" s="3" t="s">
        <v>8040</v>
      </c>
      <c r="D4056">
        <v>12000</v>
      </c>
      <c r="E4056">
        <v>1</v>
      </c>
      <c r="F4056" t="s">
        <v>8221</v>
      </c>
      <c r="G4056" t="s">
        <v>8224</v>
      </c>
      <c r="H4056" t="s">
        <v>8246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8271</v>
      </c>
      <c r="O4056" s="6">
        <f t="shared" si="378"/>
        <v>0</v>
      </c>
      <c r="P4056">
        <f t="shared" si="379"/>
        <v>1</v>
      </c>
      <c r="Q4056" t="str">
        <f t="shared" si="380"/>
        <v>theater</v>
      </c>
      <c r="R4056" t="str">
        <f t="shared" si="381"/>
        <v>plays</v>
      </c>
      <c r="S4056" s="9">
        <f t="shared" si="382"/>
        <v>42415.168564814812</v>
      </c>
      <c r="T4056" s="8">
        <f t="shared" si="383"/>
        <v>42445.126898148148</v>
      </c>
    </row>
    <row r="4057" spans="1:20" ht="43.2">
      <c r="A4057">
        <v>3936</v>
      </c>
      <c r="B4057" s="3" t="s">
        <v>3933</v>
      </c>
      <c r="C4057" s="3" t="s">
        <v>8044</v>
      </c>
      <c r="D4057">
        <v>20000</v>
      </c>
      <c r="E4057">
        <v>0</v>
      </c>
      <c r="F4057" t="s">
        <v>8221</v>
      </c>
      <c r="G4057" t="s">
        <v>8224</v>
      </c>
      <c r="H4057" t="s">
        <v>8246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8271</v>
      </c>
      <c r="O4057" s="6">
        <f t="shared" si="378"/>
        <v>0</v>
      </c>
      <c r="P4057">
        <f t="shared" si="379"/>
        <v>0</v>
      </c>
      <c r="Q4057" t="str">
        <f t="shared" si="380"/>
        <v>theater</v>
      </c>
      <c r="R4057" t="str">
        <f t="shared" si="381"/>
        <v>plays</v>
      </c>
      <c r="S4057" s="9">
        <f t="shared" si="382"/>
        <v>42675.262962962966</v>
      </c>
      <c r="T4057" s="8">
        <f t="shared" si="383"/>
        <v>42705.304629629631</v>
      </c>
    </row>
    <row r="4058" spans="1:20" ht="43.2">
      <c r="A4058">
        <v>3939</v>
      </c>
      <c r="B4058" s="3" t="s">
        <v>3936</v>
      </c>
      <c r="C4058" s="3" t="s">
        <v>8047</v>
      </c>
      <c r="D4058">
        <v>5000</v>
      </c>
      <c r="E4058">
        <v>5</v>
      </c>
      <c r="F4058" t="s">
        <v>8221</v>
      </c>
      <c r="G4058" t="s">
        <v>8226</v>
      </c>
      <c r="H4058" t="s">
        <v>8248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8271</v>
      </c>
      <c r="O4058" s="6">
        <f t="shared" si="378"/>
        <v>0</v>
      </c>
      <c r="P4058">
        <f t="shared" si="379"/>
        <v>5</v>
      </c>
      <c r="Q4058" t="str">
        <f t="shared" si="380"/>
        <v>theater</v>
      </c>
      <c r="R4058" t="str">
        <f t="shared" si="381"/>
        <v>plays</v>
      </c>
      <c r="S4058" s="9">
        <f t="shared" si="382"/>
        <v>41915.400219907409</v>
      </c>
      <c r="T4058" s="8">
        <f t="shared" si="383"/>
        <v>41919.1875</v>
      </c>
    </row>
    <row r="4059" spans="1:20" ht="43.2">
      <c r="A4059">
        <v>3940</v>
      </c>
      <c r="B4059" s="3" t="s">
        <v>3937</v>
      </c>
      <c r="C4059" s="3" t="s">
        <v>8048</v>
      </c>
      <c r="D4059">
        <v>5000</v>
      </c>
      <c r="E4059">
        <v>11</v>
      </c>
      <c r="F4059" t="s">
        <v>8221</v>
      </c>
      <c r="G4059" t="s">
        <v>8224</v>
      </c>
      <c r="H4059" t="s">
        <v>8246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8271</v>
      </c>
      <c r="O4059" s="6">
        <f t="shared" si="378"/>
        <v>0</v>
      </c>
      <c r="P4059">
        <f t="shared" si="379"/>
        <v>5.5</v>
      </c>
      <c r="Q4059" t="str">
        <f t="shared" si="380"/>
        <v>theater</v>
      </c>
      <c r="R4059" t="str">
        <f t="shared" si="381"/>
        <v>plays</v>
      </c>
      <c r="S4059" s="9">
        <f t="shared" si="382"/>
        <v>41961.492488425924</v>
      </c>
      <c r="T4059" s="8">
        <f t="shared" si="383"/>
        <v>42006.492488425924</v>
      </c>
    </row>
    <row r="4060" spans="1:20" ht="43.2">
      <c r="A4060">
        <v>3942</v>
      </c>
      <c r="B4060" s="3" t="s">
        <v>3939</v>
      </c>
      <c r="C4060" s="3" t="s">
        <v>8050</v>
      </c>
      <c r="D4060">
        <v>1200</v>
      </c>
      <c r="E4060">
        <v>0</v>
      </c>
      <c r="F4060" t="s">
        <v>8221</v>
      </c>
      <c r="G4060" t="s">
        <v>8224</v>
      </c>
      <c r="H4060" t="s">
        <v>8246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378"/>
        <v>0</v>
      </c>
      <c r="P4060">
        <f t="shared" si="379"/>
        <v>0</v>
      </c>
      <c r="Q4060" t="str">
        <f t="shared" si="380"/>
        <v>theater</v>
      </c>
      <c r="R4060" t="str">
        <f t="shared" si="381"/>
        <v>plays</v>
      </c>
      <c r="S4060" s="9">
        <f t="shared" si="382"/>
        <v>42111.904097222221</v>
      </c>
      <c r="T4060" s="8">
        <f t="shared" si="383"/>
        <v>42171.904097222221</v>
      </c>
    </row>
    <row r="4061" spans="1:20" ht="57.6">
      <c r="A4061">
        <v>3944</v>
      </c>
      <c r="B4061" s="3" t="s">
        <v>3941</v>
      </c>
      <c r="C4061" s="3" t="s">
        <v>8052</v>
      </c>
      <c r="D4061">
        <v>5000</v>
      </c>
      <c r="E4061">
        <v>0</v>
      </c>
      <c r="F4061" t="s">
        <v>8221</v>
      </c>
      <c r="G4061" t="s">
        <v>8224</v>
      </c>
      <c r="H4061" t="s">
        <v>8246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378"/>
        <v>0</v>
      </c>
      <c r="P4061">
        <f t="shared" si="379"/>
        <v>0</v>
      </c>
      <c r="Q4061" t="str">
        <f t="shared" si="380"/>
        <v>theater</v>
      </c>
      <c r="R4061" t="str">
        <f t="shared" si="381"/>
        <v>plays</v>
      </c>
      <c r="S4061" s="9">
        <f t="shared" si="382"/>
        <v>42213.662905092591</v>
      </c>
      <c r="T4061" s="8">
        <f t="shared" si="383"/>
        <v>42243.662905092591</v>
      </c>
    </row>
    <row r="4062" spans="1:20" ht="43.2">
      <c r="A4062">
        <v>3945</v>
      </c>
      <c r="B4062" s="3" t="s">
        <v>3942</v>
      </c>
      <c r="C4062" s="3" t="s">
        <v>8053</v>
      </c>
      <c r="D4062">
        <v>2000</v>
      </c>
      <c r="E4062">
        <v>5</v>
      </c>
      <c r="F4062" t="s">
        <v>8221</v>
      </c>
      <c r="G4062" t="s">
        <v>8224</v>
      </c>
      <c r="H4062" t="s">
        <v>8246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8271</v>
      </c>
      <c r="O4062" s="6">
        <f t="shared" si="378"/>
        <v>0</v>
      </c>
      <c r="P4062">
        <f t="shared" si="379"/>
        <v>5</v>
      </c>
      <c r="Q4062" t="str">
        <f t="shared" si="380"/>
        <v>theater</v>
      </c>
      <c r="R4062" t="str">
        <f t="shared" si="381"/>
        <v>plays</v>
      </c>
      <c r="S4062" s="9">
        <f t="shared" si="382"/>
        <v>42109.801712962959</v>
      </c>
      <c r="T4062" s="8">
        <f t="shared" si="383"/>
        <v>42139.801712962959</v>
      </c>
    </row>
    <row r="4063" spans="1:20" ht="43.2">
      <c r="A4063">
        <v>3948</v>
      </c>
      <c r="B4063" s="3" t="s">
        <v>3945</v>
      </c>
      <c r="C4063" s="3" t="s">
        <v>8056</v>
      </c>
      <c r="D4063">
        <v>30000</v>
      </c>
      <c r="E4063">
        <v>0</v>
      </c>
      <c r="F4063" t="s">
        <v>8221</v>
      </c>
      <c r="G4063" t="s">
        <v>8226</v>
      </c>
      <c r="H4063" t="s">
        <v>8248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41829.325497685189</v>
      </c>
      <c r="T4063" s="8">
        <f t="shared" si="383"/>
        <v>41889.325497685189</v>
      </c>
    </row>
    <row r="4064" spans="1:20" ht="43.2">
      <c r="A4064">
        <v>3951</v>
      </c>
      <c r="B4064" s="3" t="s">
        <v>3948</v>
      </c>
      <c r="C4064" s="3" t="s">
        <v>6961</v>
      </c>
      <c r="D4064">
        <v>200000</v>
      </c>
      <c r="E4064">
        <v>1</v>
      </c>
      <c r="F4064" t="s">
        <v>8221</v>
      </c>
      <c r="G4064" t="s">
        <v>8241</v>
      </c>
      <c r="H4064" t="s">
        <v>8249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8271</v>
      </c>
      <c r="O4064" s="6">
        <f t="shared" si="378"/>
        <v>0</v>
      </c>
      <c r="P4064">
        <f t="shared" si="379"/>
        <v>1</v>
      </c>
      <c r="Q4064" t="str">
        <f t="shared" si="380"/>
        <v>theater</v>
      </c>
      <c r="R4064" t="str">
        <f t="shared" si="381"/>
        <v>plays</v>
      </c>
      <c r="S4064" s="9">
        <f t="shared" si="382"/>
        <v>42433.825717592597</v>
      </c>
      <c r="T4064" s="8">
        <f t="shared" si="383"/>
        <v>42493.784050925926</v>
      </c>
    </row>
    <row r="4065" spans="1:20" ht="43.2">
      <c r="A4065">
        <v>3952</v>
      </c>
      <c r="B4065" s="3" t="s">
        <v>3949</v>
      </c>
      <c r="C4065" s="3" t="s">
        <v>8059</v>
      </c>
      <c r="D4065">
        <v>26000</v>
      </c>
      <c r="E4065">
        <v>25</v>
      </c>
      <c r="F4065" t="s">
        <v>8221</v>
      </c>
      <c r="G4065" t="s">
        <v>8224</v>
      </c>
      <c r="H4065" t="s">
        <v>8246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8271</v>
      </c>
      <c r="O4065" s="6">
        <f t="shared" si="378"/>
        <v>0</v>
      </c>
      <c r="P4065">
        <f t="shared" si="379"/>
        <v>25</v>
      </c>
      <c r="Q4065" t="str">
        <f t="shared" si="380"/>
        <v>theater</v>
      </c>
      <c r="R4065" t="str">
        <f t="shared" si="381"/>
        <v>plays</v>
      </c>
      <c r="S4065" s="9">
        <f t="shared" si="382"/>
        <v>42243.790393518517</v>
      </c>
      <c r="T4065" s="8">
        <f t="shared" si="383"/>
        <v>42303.790393518517</v>
      </c>
    </row>
    <row r="4066" spans="1:20" ht="43.2">
      <c r="A4066">
        <v>3953</v>
      </c>
      <c r="B4066" s="3" t="s">
        <v>3950</v>
      </c>
      <c r="C4066" s="3" t="s">
        <v>8060</v>
      </c>
      <c r="D4066">
        <v>17600</v>
      </c>
      <c r="E4066">
        <v>0</v>
      </c>
      <c r="F4066" t="s">
        <v>8221</v>
      </c>
      <c r="G4066" t="s">
        <v>8224</v>
      </c>
      <c r="H4066" t="s">
        <v>8246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8271</v>
      </c>
      <c r="O4066" s="6">
        <f t="shared" si="378"/>
        <v>0</v>
      </c>
      <c r="P4066">
        <f t="shared" si="379"/>
        <v>0</v>
      </c>
      <c r="Q4066" t="str">
        <f t="shared" si="380"/>
        <v>theater</v>
      </c>
      <c r="R4066" t="str">
        <f t="shared" si="381"/>
        <v>plays</v>
      </c>
      <c r="S4066" s="9">
        <f t="shared" si="382"/>
        <v>42550.048449074078</v>
      </c>
      <c r="T4066" s="8">
        <f t="shared" si="383"/>
        <v>42580.978472222225</v>
      </c>
    </row>
    <row r="4067" spans="1:20" ht="57.6">
      <c r="A4067">
        <v>3954</v>
      </c>
      <c r="B4067" s="3" t="s">
        <v>3951</v>
      </c>
      <c r="C4067" s="3" t="s">
        <v>8061</v>
      </c>
      <c r="D4067">
        <v>25000</v>
      </c>
      <c r="E4067">
        <v>0</v>
      </c>
      <c r="F4067" t="s">
        <v>8221</v>
      </c>
      <c r="G4067" t="s">
        <v>8229</v>
      </c>
      <c r="H4067" t="s">
        <v>8251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8271</v>
      </c>
      <c r="O4067" s="6">
        <f t="shared" si="378"/>
        <v>0</v>
      </c>
      <c r="P4067">
        <f t="shared" si="379"/>
        <v>0</v>
      </c>
      <c r="Q4067" t="str">
        <f t="shared" si="380"/>
        <v>theater</v>
      </c>
      <c r="R4067" t="str">
        <f t="shared" si="381"/>
        <v>plays</v>
      </c>
      <c r="S4067" s="9">
        <f t="shared" si="382"/>
        <v>41774.651203703703</v>
      </c>
      <c r="T4067" s="8">
        <f t="shared" si="383"/>
        <v>41834.651203703703</v>
      </c>
    </row>
    <row r="4068" spans="1:20" ht="43.2">
      <c r="A4068">
        <v>3956</v>
      </c>
      <c r="B4068" s="3" t="s">
        <v>3953</v>
      </c>
      <c r="C4068" s="3" t="s">
        <v>8063</v>
      </c>
      <c r="D4068">
        <v>5500</v>
      </c>
      <c r="E4068">
        <v>0</v>
      </c>
      <c r="F4068" t="s">
        <v>8221</v>
      </c>
      <c r="G4068" t="s">
        <v>8224</v>
      </c>
      <c r="H4068" t="s">
        <v>8246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78"/>
        <v>0</v>
      </c>
      <c r="P4068">
        <f t="shared" si="379"/>
        <v>0</v>
      </c>
      <c r="Q4068" t="str">
        <f t="shared" si="380"/>
        <v>theater</v>
      </c>
      <c r="R4068" t="str">
        <f t="shared" si="381"/>
        <v>plays</v>
      </c>
      <c r="S4068" s="9">
        <f t="shared" si="382"/>
        <v>42457.932025462964</v>
      </c>
      <c r="T4068" s="8">
        <f t="shared" si="383"/>
        <v>42485.013888888891</v>
      </c>
    </row>
    <row r="4069" spans="1:20" ht="43.2">
      <c r="A4069">
        <v>3957</v>
      </c>
      <c r="B4069" s="3" t="s">
        <v>3954</v>
      </c>
      <c r="C4069" s="3" t="s">
        <v>8064</v>
      </c>
      <c r="D4069">
        <v>28000</v>
      </c>
      <c r="E4069">
        <v>7</v>
      </c>
      <c r="F4069" t="s">
        <v>8221</v>
      </c>
      <c r="G4069" t="s">
        <v>8224</v>
      </c>
      <c r="H4069" t="s">
        <v>8246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8271</v>
      </c>
      <c r="O4069" s="6">
        <f t="shared" si="378"/>
        <v>0</v>
      </c>
      <c r="P4069">
        <f t="shared" si="379"/>
        <v>7</v>
      </c>
      <c r="Q4069" t="str">
        <f t="shared" si="380"/>
        <v>theater</v>
      </c>
      <c r="R4069" t="str">
        <f t="shared" si="381"/>
        <v>plays</v>
      </c>
      <c r="S4069" s="9">
        <f t="shared" si="382"/>
        <v>42513.976319444446</v>
      </c>
      <c r="T4069" s="8">
        <f t="shared" si="383"/>
        <v>42559.976319444446</v>
      </c>
    </row>
    <row r="4070" spans="1:20" ht="57.6">
      <c r="A4070">
        <v>3961</v>
      </c>
      <c r="B4070" s="3" t="s">
        <v>3958</v>
      </c>
      <c r="C4070" s="3" t="s">
        <v>8068</v>
      </c>
      <c r="D4070">
        <v>5000</v>
      </c>
      <c r="E4070">
        <v>21</v>
      </c>
      <c r="F4070" t="s">
        <v>8221</v>
      </c>
      <c r="G4070" t="s">
        <v>8225</v>
      </c>
      <c r="H4070" t="s">
        <v>8247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8271</v>
      </c>
      <c r="O4070" s="6">
        <f t="shared" si="378"/>
        <v>0</v>
      </c>
      <c r="P4070">
        <f t="shared" si="379"/>
        <v>10.5</v>
      </c>
      <c r="Q4070" t="str">
        <f t="shared" si="380"/>
        <v>theater</v>
      </c>
      <c r="R4070" t="str">
        <f t="shared" si="381"/>
        <v>plays</v>
      </c>
      <c r="S4070" s="9">
        <f t="shared" si="382"/>
        <v>41745.891319444447</v>
      </c>
      <c r="T4070" s="8">
        <f t="shared" si="383"/>
        <v>41767.891319444447</v>
      </c>
    </row>
    <row r="4071" spans="1:20" ht="43.2">
      <c r="A4071">
        <v>3963</v>
      </c>
      <c r="B4071" s="3" t="s">
        <v>3960</v>
      </c>
      <c r="C4071" s="3" t="s">
        <v>8070</v>
      </c>
      <c r="D4071">
        <v>10000</v>
      </c>
      <c r="E4071">
        <v>0</v>
      </c>
      <c r="F4071" t="s">
        <v>8221</v>
      </c>
      <c r="G4071" t="s">
        <v>8229</v>
      </c>
      <c r="H4071" t="s">
        <v>8251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8271</v>
      </c>
      <c r="O4071" s="6">
        <f t="shared" si="378"/>
        <v>0</v>
      </c>
      <c r="P4071">
        <f t="shared" si="379"/>
        <v>0</v>
      </c>
      <c r="Q4071" t="str">
        <f t="shared" si="380"/>
        <v>theater</v>
      </c>
      <c r="R4071" t="str">
        <f t="shared" si="381"/>
        <v>plays</v>
      </c>
      <c r="S4071" s="9">
        <f t="shared" si="382"/>
        <v>42296.154131944444</v>
      </c>
      <c r="T4071" s="8">
        <f t="shared" si="383"/>
        <v>42326.195798611108</v>
      </c>
    </row>
    <row r="4072" spans="1:20" ht="57.6">
      <c r="A4072">
        <v>3970</v>
      </c>
      <c r="B4072" s="3" t="s">
        <v>3967</v>
      </c>
      <c r="C4072" s="3" t="s">
        <v>8077</v>
      </c>
      <c r="D4072">
        <v>15000</v>
      </c>
      <c r="E4072">
        <v>11</v>
      </c>
      <c r="F4072" t="s">
        <v>8221</v>
      </c>
      <c r="G4072" t="s">
        <v>8224</v>
      </c>
      <c r="H4072" t="s">
        <v>8246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8271</v>
      </c>
      <c r="O4072" s="6">
        <f t="shared" si="378"/>
        <v>0</v>
      </c>
      <c r="P4072">
        <f t="shared" si="379"/>
        <v>5.5</v>
      </c>
      <c r="Q4072" t="str">
        <f t="shared" si="380"/>
        <v>theater</v>
      </c>
      <c r="R4072" t="str">
        <f t="shared" si="381"/>
        <v>plays</v>
      </c>
      <c r="S4072" s="9">
        <f t="shared" si="382"/>
        <v>42447.863553240742</v>
      </c>
      <c r="T4072" s="8">
        <f t="shared" si="383"/>
        <v>42477.863553240742</v>
      </c>
    </row>
    <row r="4073" spans="1:20" ht="43.2">
      <c r="A4073">
        <v>3975</v>
      </c>
      <c r="B4073" s="3" t="s">
        <v>3972</v>
      </c>
      <c r="C4073" s="3" t="s">
        <v>8082</v>
      </c>
      <c r="D4073">
        <v>678</v>
      </c>
      <c r="E4073">
        <v>0</v>
      </c>
      <c r="F4073" t="s">
        <v>8221</v>
      </c>
      <c r="G4073" t="s">
        <v>8224</v>
      </c>
      <c r="H4073" t="s">
        <v>8246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42534.866875</v>
      </c>
      <c r="T4073" s="8">
        <f t="shared" si="383"/>
        <v>42564.866875</v>
      </c>
    </row>
    <row r="4074" spans="1:20" ht="43.2">
      <c r="A4074">
        <v>3989</v>
      </c>
      <c r="B4074" s="3" t="s">
        <v>3985</v>
      </c>
      <c r="C4074" s="3" t="s">
        <v>8095</v>
      </c>
      <c r="D4074">
        <v>3000</v>
      </c>
      <c r="E4074">
        <v>0</v>
      </c>
      <c r="F4074" t="s">
        <v>8221</v>
      </c>
      <c r="G4074" t="s">
        <v>8224</v>
      </c>
      <c r="H4074" t="s">
        <v>8246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8271</v>
      </c>
      <c r="O4074" s="6">
        <f t="shared" si="378"/>
        <v>0</v>
      </c>
      <c r="P4074">
        <f t="shared" si="379"/>
        <v>0</v>
      </c>
      <c r="Q4074" t="str">
        <f t="shared" si="380"/>
        <v>theater</v>
      </c>
      <c r="R4074" t="str">
        <f t="shared" si="381"/>
        <v>plays</v>
      </c>
      <c r="S4074" s="9">
        <f t="shared" si="382"/>
        <v>42286.749780092592</v>
      </c>
      <c r="T4074" s="8">
        <f t="shared" si="383"/>
        <v>42316.791446759264</v>
      </c>
    </row>
    <row r="4075" spans="1:20" ht="43.2">
      <c r="A4075">
        <v>3993</v>
      </c>
      <c r="B4075" s="3" t="s">
        <v>3989</v>
      </c>
      <c r="C4075" s="3" t="s">
        <v>8099</v>
      </c>
      <c r="D4075">
        <v>50000</v>
      </c>
      <c r="E4075">
        <v>3</v>
      </c>
      <c r="F4075" t="s">
        <v>8221</v>
      </c>
      <c r="G4075" t="s">
        <v>8224</v>
      </c>
      <c r="H4075" t="s">
        <v>8246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8271</v>
      </c>
      <c r="O4075" s="6">
        <f t="shared" si="378"/>
        <v>0</v>
      </c>
      <c r="P4075">
        <f t="shared" si="379"/>
        <v>3</v>
      </c>
      <c r="Q4075" t="str">
        <f t="shared" si="380"/>
        <v>theater</v>
      </c>
      <c r="R4075" t="str">
        <f t="shared" si="381"/>
        <v>plays</v>
      </c>
      <c r="S4075" s="9">
        <f t="shared" si="382"/>
        <v>42107.864722222221</v>
      </c>
      <c r="T4075" s="8">
        <f t="shared" si="383"/>
        <v>42137.864722222221</v>
      </c>
    </row>
    <row r="4076" spans="1:20" ht="43.2">
      <c r="A4076">
        <v>3994</v>
      </c>
      <c r="B4076" s="3" t="s">
        <v>3990</v>
      </c>
      <c r="C4076" s="3" t="s">
        <v>8100</v>
      </c>
      <c r="D4076">
        <v>2000</v>
      </c>
      <c r="E4076">
        <v>5</v>
      </c>
      <c r="F4076" t="s">
        <v>8221</v>
      </c>
      <c r="G4076" t="s">
        <v>8224</v>
      </c>
      <c r="H4076" t="s">
        <v>8246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8271</v>
      </c>
      <c r="O4076" s="6">
        <f t="shared" si="378"/>
        <v>0</v>
      </c>
      <c r="P4076">
        <f t="shared" si="379"/>
        <v>5</v>
      </c>
      <c r="Q4076" t="str">
        <f t="shared" si="380"/>
        <v>theater</v>
      </c>
      <c r="R4076" t="str">
        <f t="shared" si="381"/>
        <v>plays</v>
      </c>
      <c r="S4076" s="9">
        <f t="shared" si="382"/>
        <v>41809.389930555553</v>
      </c>
      <c r="T4076" s="8">
        <f t="shared" si="383"/>
        <v>41839.389930555553</v>
      </c>
    </row>
    <row r="4077" spans="1:20" ht="43.2">
      <c r="A4077">
        <v>3997</v>
      </c>
      <c r="B4077" s="3" t="s">
        <v>3993</v>
      </c>
      <c r="C4077" s="3" t="s">
        <v>8103</v>
      </c>
      <c r="D4077">
        <v>3000</v>
      </c>
      <c r="E4077">
        <v>0</v>
      </c>
      <c r="F4077" t="s">
        <v>8221</v>
      </c>
      <c r="G4077" t="s">
        <v>8225</v>
      </c>
      <c r="H4077" t="s">
        <v>8247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8271</v>
      </c>
      <c r="O4077" s="6">
        <f t="shared" si="378"/>
        <v>0</v>
      </c>
      <c r="P4077">
        <f t="shared" si="379"/>
        <v>0</v>
      </c>
      <c r="Q4077" t="str">
        <f t="shared" si="380"/>
        <v>theater</v>
      </c>
      <c r="R4077" t="str">
        <f t="shared" si="381"/>
        <v>plays</v>
      </c>
      <c r="S4077" s="9">
        <f t="shared" si="382"/>
        <v>42069.391446759255</v>
      </c>
      <c r="T4077" s="8">
        <f t="shared" si="383"/>
        <v>42099.349780092598</v>
      </c>
    </row>
    <row r="4078" spans="1:20" ht="28.8">
      <c r="A4078">
        <v>4000</v>
      </c>
      <c r="B4078" s="3" t="s">
        <v>3996</v>
      </c>
      <c r="C4078" s="3" t="s">
        <v>8106</v>
      </c>
      <c r="D4078">
        <v>8000</v>
      </c>
      <c r="E4078">
        <v>10</v>
      </c>
      <c r="F4078" t="s">
        <v>8221</v>
      </c>
      <c r="G4078" t="s">
        <v>8224</v>
      </c>
      <c r="H4078" t="s">
        <v>8246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8271</v>
      </c>
      <c r="O4078" s="6">
        <f t="shared" si="378"/>
        <v>0</v>
      </c>
      <c r="P4078">
        <f t="shared" si="379"/>
        <v>10</v>
      </c>
      <c r="Q4078" t="str">
        <f t="shared" si="380"/>
        <v>theater</v>
      </c>
      <c r="R4078" t="str">
        <f t="shared" si="381"/>
        <v>plays</v>
      </c>
      <c r="S4078" s="9">
        <f t="shared" si="382"/>
        <v>42437.64534722222</v>
      </c>
      <c r="T4078" s="8">
        <f t="shared" si="383"/>
        <v>42497.603680555556</v>
      </c>
    </row>
    <row r="4079" spans="1:20">
      <c r="A4079">
        <v>4004</v>
      </c>
      <c r="B4079" s="3" t="s">
        <v>4000</v>
      </c>
      <c r="C4079" s="3" t="s">
        <v>8109</v>
      </c>
      <c r="D4079">
        <v>500</v>
      </c>
      <c r="E4079">
        <v>1</v>
      </c>
      <c r="F4079" t="s">
        <v>8221</v>
      </c>
      <c r="G4079" t="s">
        <v>8224</v>
      </c>
      <c r="H4079" t="s">
        <v>8246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8271</v>
      </c>
      <c r="O4079" s="6">
        <f t="shared" si="378"/>
        <v>0</v>
      </c>
      <c r="P4079">
        <f t="shared" si="379"/>
        <v>1</v>
      </c>
      <c r="Q4079" t="str">
        <f t="shared" si="380"/>
        <v>theater</v>
      </c>
      <c r="R4079" t="str">
        <f t="shared" si="381"/>
        <v>plays</v>
      </c>
      <c r="S4079" s="9">
        <f t="shared" si="382"/>
        <v>41890.16269675926</v>
      </c>
      <c r="T4079" s="8">
        <f t="shared" si="383"/>
        <v>41920.16269675926</v>
      </c>
    </row>
    <row r="4080" spans="1:20" ht="43.2">
      <c r="A4080">
        <v>4006</v>
      </c>
      <c r="B4080" s="3" t="s">
        <v>4002</v>
      </c>
      <c r="C4080" s="3" t="s">
        <v>8111</v>
      </c>
      <c r="D4080">
        <v>30000</v>
      </c>
      <c r="E4080">
        <v>2</v>
      </c>
      <c r="F4080" t="s">
        <v>8221</v>
      </c>
      <c r="G4080" t="s">
        <v>8224</v>
      </c>
      <c r="H4080" t="s">
        <v>8246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8271</v>
      </c>
      <c r="O4080" s="6">
        <f t="shared" si="378"/>
        <v>0</v>
      </c>
      <c r="P4080">
        <f t="shared" si="379"/>
        <v>2</v>
      </c>
      <c r="Q4080" t="str">
        <f t="shared" si="380"/>
        <v>theater</v>
      </c>
      <c r="R4080" t="str">
        <f t="shared" si="381"/>
        <v>plays</v>
      </c>
      <c r="S4080" s="9">
        <f t="shared" si="382"/>
        <v>42391.772997685184</v>
      </c>
      <c r="T4080" s="8">
        <f t="shared" si="383"/>
        <v>42416.772997685184</v>
      </c>
    </row>
    <row r="4081" spans="1:20" ht="43.2">
      <c r="A4081">
        <v>4007</v>
      </c>
      <c r="B4081" s="3" t="s">
        <v>4003</v>
      </c>
      <c r="C4081" s="3" t="s">
        <v>8112</v>
      </c>
      <c r="D4081">
        <v>2000</v>
      </c>
      <c r="E4081">
        <v>5</v>
      </c>
      <c r="F4081" t="s">
        <v>8221</v>
      </c>
      <c r="G4081" t="s">
        <v>8224</v>
      </c>
      <c r="H4081" t="s">
        <v>8246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41848.772928240738</v>
      </c>
      <c r="T4081" s="8">
        <f t="shared" si="383"/>
        <v>41877.686111111107</v>
      </c>
    </row>
    <row r="4082" spans="1:20" ht="57.6">
      <c r="A4082">
        <v>4012</v>
      </c>
      <c r="B4082" s="3" t="s">
        <v>4008</v>
      </c>
      <c r="C4082" s="3" t="s">
        <v>8117</v>
      </c>
      <c r="D4082">
        <v>575</v>
      </c>
      <c r="E4082">
        <v>0</v>
      </c>
      <c r="F4082" t="s">
        <v>8221</v>
      </c>
      <c r="G4082" t="s">
        <v>8225</v>
      </c>
      <c r="H4082" t="s">
        <v>8247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42096.544548611113</v>
      </c>
      <c r="T4082" s="8">
        <f t="shared" si="383"/>
        <v>42126.544548611113</v>
      </c>
    </row>
    <row r="4083" spans="1:20" ht="43.2">
      <c r="A4083">
        <v>4014</v>
      </c>
      <c r="B4083" s="3" t="s">
        <v>4010</v>
      </c>
      <c r="C4083" s="3" t="s">
        <v>8119</v>
      </c>
      <c r="D4083">
        <v>9000</v>
      </c>
      <c r="E4083">
        <v>0</v>
      </c>
      <c r="F4083" t="s">
        <v>8221</v>
      </c>
      <c r="G4083" t="s">
        <v>8224</v>
      </c>
      <c r="H4083" t="s">
        <v>8246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78"/>
        <v>0</v>
      </c>
      <c r="P4083">
        <f t="shared" si="379"/>
        <v>0</v>
      </c>
      <c r="Q4083" t="str">
        <f t="shared" si="380"/>
        <v>theater</v>
      </c>
      <c r="R4083" t="str">
        <f t="shared" si="381"/>
        <v>plays</v>
      </c>
      <c r="S4083" s="9">
        <f t="shared" si="382"/>
        <v>42419.246168981481</v>
      </c>
      <c r="T4083" s="8">
        <f t="shared" si="383"/>
        <v>42434.246168981481</v>
      </c>
    </row>
    <row r="4084" spans="1:20" ht="43.2">
      <c r="A4084">
        <v>4015</v>
      </c>
      <c r="B4084" s="3" t="s">
        <v>4011</v>
      </c>
      <c r="C4084" s="3" t="s">
        <v>8120</v>
      </c>
      <c r="D4084">
        <v>7000</v>
      </c>
      <c r="E4084">
        <v>1</v>
      </c>
      <c r="F4084" t="s">
        <v>8221</v>
      </c>
      <c r="G4084" t="s">
        <v>8224</v>
      </c>
      <c r="H4084" t="s">
        <v>8246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8271</v>
      </c>
      <c r="O4084" s="6">
        <f t="shared" si="378"/>
        <v>0</v>
      </c>
      <c r="P4084">
        <f t="shared" si="379"/>
        <v>1</v>
      </c>
      <c r="Q4084" t="str">
        <f t="shared" si="380"/>
        <v>theater</v>
      </c>
      <c r="R4084" t="str">
        <f t="shared" si="381"/>
        <v>plays</v>
      </c>
      <c r="S4084" s="9">
        <f t="shared" si="382"/>
        <v>42174.780821759261</v>
      </c>
      <c r="T4084" s="8">
        <f t="shared" si="383"/>
        <v>42204.780821759261</v>
      </c>
    </row>
    <row r="4085" spans="1:20" ht="43.2">
      <c r="A4085">
        <v>4023</v>
      </c>
      <c r="B4085" s="3" t="s">
        <v>4019</v>
      </c>
      <c r="C4085" s="3" t="s">
        <v>8128</v>
      </c>
      <c r="D4085">
        <v>7000</v>
      </c>
      <c r="E4085">
        <v>0</v>
      </c>
      <c r="F4085" t="s">
        <v>8221</v>
      </c>
      <c r="G4085" t="s">
        <v>8224</v>
      </c>
      <c r="H4085" t="s">
        <v>8246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78"/>
        <v>0</v>
      </c>
      <c r="P4085">
        <f t="shared" si="379"/>
        <v>0</v>
      </c>
      <c r="Q4085" t="str">
        <f t="shared" si="380"/>
        <v>theater</v>
      </c>
      <c r="R4085" t="str">
        <f t="shared" si="381"/>
        <v>plays</v>
      </c>
      <c r="S4085" s="9">
        <f t="shared" si="382"/>
        <v>42408.999571759261</v>
      </c>
      <c r="T4085" s="8">
        <f t="shared" si="383"/>
        <v>42453.957905092597</v>
      </c>
    </row>
    <row r="4086" spans="1:20" ht="43.2">
      <c r="A4086">
        <v>4026</v>
      </c>
      <c r="B4086" s="3" t="s">
        <v>4022</v>
      </c>
      <c r="C4086" s="3" t="s">
        <v>8131</v>
      </c>
      <c r="D4086">
        <v>4000</v>
      </c>
      <c r="E4086">
        <v>0</v>
      </c>
      <c r="F4086" t="s">
        <v>8221</v>
      </c>
      <c r="G4086" t="s">
        <v>8224</v>
      </c>
      <c r="H4086" t="s">
        <v>8246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378"/>
        <v>0</v>
      </c>
      <c r="P4086">
        <f t="shared" si="379"/>
        <v>0</v>
      </c>
      <c r="Q4086" t="str">
        <f t="shared" si="380"/>
        <v>theater</v>
      </c>
      <c r="R4086" t="str">
        <f t="shared" si="381"/>
        <v>plays</v>
      </c>
      <c r="S4086" s="9">
        <f t="shared" si="382"/>
        <v>42282.655543981484</v>
      </c>
      <c r="T4086" s="8">
        <f t="shared" si="383"/>
        <v>42342.697210648148</v>
      </c>
    </row>
    <row r="4087" spans="1:20" ht="43.2">
      <c r="A4087">
        <v>4029</v>
      </c>
      <c r="B4087" s="3" t="s">
        <v>4025</v>
      </c>
      <c r="C4087" s="3" t="s">
        <v>8134</v>
      </c>
      <c r="D4087">
        <v>20000</v>
      </c>
      <c r="E4087">
        <v>0</v>
      </c>
      <c r="F4087" t="s">
        <v>8221</v>
      </c>
      <c r="G4087" t="s">
        <v>8224</v>
      </c>
      <c r="H4087" t="s">
        <v>8246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78"/>
        <v>0</v>
      </c>
      <c r="P4087">
        <f t="shared" si="379"/>
        <v>0</v>
      </c>
      <c r="Q4087" t="str">
        <f t="shared" si="380"/>
        <v>theater</v>
      </c>
      <c r="R4087" t="str">
        <f t="shared" si="381"/>
        <v>plays</v>
      </c>
      <c r="S4087" s="9">
        <f t="shared" si="382"/>
        <v>42322.02511574074</v>
      </c>
      <c r="T4087" s="8">
        <f t="shared" si="383"/>
        <v>42352.02511574074</v>
      </c>
    </row>
    <row r="4088" spans="1:20" ht="43.2">
      <c r="A4088">
        <v>4031</v>
      </c>
      <c r="B4088" s="3" t="s">
        <v>4027</v>
      </c>
      <c r="C4088" s="3" t="s">
        <v>8136</v>
      </c>
      <c r="D4088">
        <v>5000</v>
      </c>
      <c r="E4088">
        <v>0</v>
      </c>
      <c r="F4088" t="s">
        <v>8221</v>
      </c>
      <c r="G4088" t="s">
        <v>8224</v>
      </c>
      <c r="H4088" t="s">
        <v>8246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378"/>
        <v>0</v>
      </c>
      <c r="P4088">
        <f t="shared" si="379"/>
        <v>0</v>
      </c>
      <c r="Q4088" t="str">
        <f t="shared" si="380"/>
        <v>theater</v>
      </c>
      <c r="R4088" t="str">
        <f t="shared" si="381"/>
        <v>plays</v>
      </c>
      <c r="S4088" s="9">
        <f t="shared" si="382"/>
        <v>41941.585231481484</v>
      </c>
      <c r="T4088" s="8">
        <f t="shared" si="383"/>
        <v>41991.626898148148</v>
      </c>
    </row>
    <row r="4089" spans="1:20" ht="28.8">
      <c r="A4089">
        <v>4041</v>
      </c>
      <c r="B4089" s="3" t="s">
        <v>4037</v>
      </c>
      <c r="C4089" s="3" t="s">
        <v>8145</v>
      </c>
      <c r="D4089">
        <v>5000</v>
      </c>
      <c r="E4089">
        <v>21</v>
      </c>
      <c r="F4089" t="s">
        <v>8221</v>
      </c>
      <c r="G4089" t="s">
        <v>8225</v>
      </c>
      <c r="H4089" t="s">
        <v>8247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8271</v>
      </c>
      <c r="O4089" s="6">
        <f t="shared" si="378"/>
        <v>0</v>
      </c>
      <c r="P4089">
        <f t="shared" si="379"/>
        <v>10.5</v>
      </c>
      <c r="Q4089" t="str">
        <f t="shared" si="380"/>
        <v>theater</v>
      </c>
      <c r="R4089" t="str">
        <f t="shared" si="381"/>
        <v>plays</v>
      </c>
      <c r="S4089" s="9">
        <f t="shared" si="382"/>
        <v>42559.474004629628</v>
      </c>
      <c r="T4089" s="8">
        <f t="shared" si="383"/>
        <v>42619.474004629628</v>
      </c>
    </row>
    <row r="4090" spans="1:20" ht="43.2">
      <c r="A4090">
        <v>4042</v>
      </c>
      <c r="B4090" s="3" t="s">
        <v>4038</v>
      </c>
      <c r="C4090" s="3" t="s">
        <v>8146</v>
      </c>
      <c r="D4090">
        <v>10000</v>
      </c>
      <c r="E4090">
        <v>21</v>
      </c>
      <c r="F4090" t="s">
        <v>8221</v>
      </c>
      <c r="G4090" t="s">
        <v>8224</v>
      </c>
      <c r="H4090" t="s">
        <v>8246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8271</v>
      </c>
      <c r="O4090" s="6">
        <f t="shared" ref="O4090:O4115" si="384">ROUND((E4090/D4090),2)</f>
        <v>0</v>
      </c>
      <c r="P4090">
        <f t="shared" ref="P4090:P4115" si="385">IF(L4090&gt;0,ROUND(E4090/L4090,2),0)</f>
        <v>7</v>
      </c>
      <c r="Q4090" t="str">
        <f t="shared" ref="Q4090:Q4115" si="386">LEFT(N4090, SEARCH("/",N4090,1)-1)</f>
        <v>theater</v>
      </c>
      <c r="R4090" t="str">
        <f t="shared" ref="R4090:R4115" si="387">RIGHT(N4090,LEN(N4090)-SEARCH("/",N4090,1))</f>
        <v>plays</v>
      </c>
      <c r="S4090" s="9">
        <f t="shared" ref="S4090:S4115" si="388">(J4090/86400)+DATE(1970,1,1)</f>
        <v>41995.084074074075</v>
      </c>
      <c r="T4090" s="8">
        <f t="shared" ref="T4090:T4115" si="389">(I4090/86400)+DATE(1970,1,1)</f>
        <v>42024.802777777775</v>
      </c>
    </row>
    <row r="4091" spans="1:20" ht="43.2">
      <c r="A4091">
        <v>4043</v>
      </c>
      <c r="B4091" s="3" t="s">
        <v>4039</v>
      </c>
      <c r="C4091" s="3" t="s">
        <v>8147</v>
      </c>
      <c r="D4091">
        <v>300</v>
      </c>
      <c r="E4091">
        <v>0</v>
      </c>
      <c r="F4091" t="s">
        <v>8221</v>
      </c>
      <c r="G4091" t="s">
        <v>8229</v>
      </c>
      <c r="H4091" t="s">
        <v>8251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384"/>
        <v>0</v>
      </c>
      <c r="P4091">
        <f t="shared" si="385"/>
        <v>0</v>
      </c>
      <c r="Q4091" t="str">
        <f t="shared" si="386"/>
        <v>theater</v>
      </c>
      <c r="R4091" t="str">
        <f t="shared" si="387"/>
        <v>plays</v>
      </c>
      <c r="S4091" s="9">
        <f t="shared" si="388"/>
        <v>41948.957465277781</v>
      </c>
      <c r="T4091" s="8">
        <f t="shared" si="389"/>
        <v>41963.957465277781</v>
      </c>
    </row>
    <row r="4092" spans="1:20" ht="57.6">
      <c r="A4092">
        <v>4045</v>
      </c>
      <c r="B4092" s="3" t="s">
        <v>4041</v>
      </c>
      <c r="C4092" s="3" t="s">
        <v>8149</v>
      </c>
      <c r="D4092">
        <v>5000</v>
      </c>
      <c r="E4092">
        <v>1</v>
      </c>
      <c r="F4092" t="s">
        <v>8221</v>
      </c>
      <c r="G4092" t="s">
        <v>8226</v>
      </c>
      <c r="H4092" t="s">
        <v>8248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8271</v>
      </c>
      <c r="O4092" s="6">
        <f t="shared" si="384"/>
        <v>0</v>
      </c>
      <c r="P4092">
        <f t="shared" si="385"/>
        <v>1</v>
      </c>
      <c r="Q4092" t="str">
        <f t="shared" si="386"/>
        <v>theater</v>
      </c>
      <c r="R4092" t="str">
        <f t="shared" si="387"/>
        <v>plays</v>
      </c>
      <c r="S4092" s="9">
        <f t="shared" si="388"/>
        <v>41842.201261574075</v>
      </c>
      <c r="T4092" s="8">
        <f t="shared" si="389"/>
        <v>41872.201261574075</v>
      </c>
    </row>
    <row r="4093" spans="1:20" ht="43.2">
      <c r="A4093">
        <v>4049</v>
      </c>
      <c r="B4093" s="3" t="s">
        <v>4045</v>
      </c>
      <c r="C4093" s="3" t="s">
        <v>8153</v>
      </c>
      <c r="D4093">
        <v>20000</v>
      </c>
      <c r="E4093">
        <v>16</v>
      </c>
      <c r="F4093" t="s">
        <v>8221</v>
      </c>
      <c r="G4093" t="s">
        <v>8224</v>
      </c>
      <c r="H4093" t="s">
        <v>8246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8271</v>
      </c>
      <c r="O4093" s="6">
        <f t="shared" si="384"/>
        <v>0</v>
      </c>
      <c r="P4093">
        <f t="shared" si="385"/>
        <v>16</v>
      </c>
      <c r="Q4093" t="str">
        <f t="shared" si="386"/>
        <v>theater</v>
      </c>
      <c r="R4093" t="str">
        <f t="shared" si="387"/>
        <v>plays</v>
      </c>
      <c r="S4093" s="9">
        <f t="shared" si="388"/>
        <v>42169.958506944444</v>
      </c>
      <c r="T4093" s="8">
        <f t="shared" si="389"/>
        <v>42199.958506944444</v>
      </c>
    </row>
    <row r="4094" spans="1:20" ht="43.2">
      <c r="A4094">
        <v>4050</v>
      </c>
      <c r="B4094" s="3" t="s">
        <v>4046</v>
      </c>
      <c r="C4094" s="3" t="s">
        <v>8154</v>
      </c>
      <c r="D4094">
        <v>1500</v>
      </c>
      <c r="E4094">
        <v>1</v>
      </c>
      <c r="F4094" t="s">
        <v>8221</v>
      </c>
      <c r="G4094" t="s">
        <v>8224</v>
      </c>
      <c r="H4094" t="s">
        <v>8246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0</v>
      </c>
      <c r="P4094">
        <f t="shared" si="385"/>
        <v>1</v>
      </c>
      <c r="Q4094" t="str">
        <f t="shared" si="386"/>
        <v>theater</v>
      </c>
      <c r="R4094" t="str">
        <f t="shared" si="387"/>
        <v>plays</v>
      </c>
      <c r="S4094" s="9">
        <f t="shared" si="388"/>
        <v>41905.636469907404</v>
      </c>
      <c r="T4094" s="8">
        <f t="shared" si="389"/>
        <v>41935.636469907404</v>
      </c>
    </row>
    <row r="4095" spans="1:20" ht="43.2">
      <c r="A4095">
        <v>4051</v>
      </c>
      <c r="B4095" s="3" t="s">
        <v>4047</v>
      </c>
      <c r="C4095" s="3" t="s">
        <v>8155</v>
      </c>
      <c r="D4095">
        <v>500</v>
      </c>
      <c r="E4095">
        <v>0</v>
      </c>
      <c r="F4095" t="s">
        <v>8221</v>
      </c>
      <c r="G4095" t="s">
        <v>8224</v>
      </c>
      <c r="H4095" t="s">
        <v>8246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384"/>
        <v>0</v>
      </c>
      <c r="P4095">
        <f t="shared" si="385"/>
        <v>0</v>
      </c>
      <c r="Q4095" t="str">
        <f t="shared" si="386"/>
        <v>theater</v>
      </c>
      <c r="R4095" t="str">
        <f t="shared" si="387"/>
        <v>plays</v>
      </c>
      <c r="S4095" s="9">
        <f t="shared" si="388"/>
        <v>41761.810150462959</v>
      </c>
      <c r="T4095" s="8">
        <f t="shared" si="389"/>
        <v>41768.286805555559</v>
      </c>
    </row>
    <row r="4096" spans="1:20" ht="43.2">
      <c r="A4096">
        <v>4054</v>
      </c>
      <c r="B4096" s="3" t="s">
        <v>4050</v>
      </c>
      <c r="C4096" s="3" t="s">
        <v>8158</v>
      </c>
      <c r="D4096">
        <v>8880</v>
      </c>
      <c r="E4096">
        <v>0</v>
      </c>
      <c r="F4096" t="s">
        <v>8221</v>
      </c>
      <c r="G4096" t="s">
        <v>8224</v>
      </c>
      <c r="H4096" t="s">
        <v>8246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384"/>
        <v>0</v>
      </c>
      <c r="P4096">
        <f t="shared" si="385"/>
        <v>0</v>
      </c>
      <c r="Q4096" t="str">
        <f t="shared" si="386"/>
        <v>theater</v>
      </c>
      <c r="R4096" t="str">
        <f t="shared" si="387"/>
        <v>plays</v>
      </c>
      <c r="S4096" s="9">
        <f t="shared" si="388"/>
        <v>42613.841261574074</v>
      </c>
      <c r="T4096" s="8">
        <f t="shared" si="389"/>
        <v>42644.166666666672</v>
      </c>
    </row>
    <row r="4097" spans="1:20" ht="43.2">
      <c r="A4097">
        <v>4061</v>
      </c>
      <c r="B4097" s="3" t="s">
        <v>4057</v>
      </c>
      <c r="C4097" s="3" t="s">
        <v>8165</v>
      </c>
      <c r="D4097">
        <v>525</v>
      </c>
      <c r="E4097">
        <v>0</v>
      </c>
      <c r="F4097" t="s">
        <v>8221</v>
      </c>
      <c r="G4097" t="s">
        <v>8224</v>
      </c>
      <c r="H4097" t="s">
        <v>8246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384"/>
        <v>0</v>
      </c>
      <c r="P4097">
        <f t="shared" si="385"/>
        <v>0</v>
      </c>
      <c r="Q4097" t="str">
        <f t="shared" si="386"/>
        <v>theater</v>
      </c>
      <c r="R4097" t="str">
        <f t="shared" si="387"/>
        <v>plays</v>
      </c>
      <c r="S4097" s="9">
        <f t="shared" si="388"/>
        <v>42421.141469907408</v>
      </c>
      <c r="T4097" s="8">
        <f t="shared" si="389"/>
        <v>42481.099803240737</v>
      </c>
    </row>
    <row r="4098" spans="1:20" ht="57.6">
      <c r="A4098">
        <v>4066</v>
      </c>
      <c r="B4098" s="3" t="s">
        <v>4062</v>
      </c>
      <c r="C4098" s="3" t="s">
        <v>8170</v>
      </c>
      <c r="D4098">
        <v>15000</v>
      </c>
      <c r="E4098">
        <v>25</v>
      </c>
      <c r="F4098" t="s">
        <v>8221</v>
      </c>
      <c r="G4098" t="s">
        <v>8224</v>
      </c>
      <c r="H4098" t="s">
        <v>8246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8271</v>
      </c>
      <c r="O4098" s="6">
        <f t="shared" si="384"/>
        <v>0</v>
      </c>
      <c r="P4098">
        <f t="shared" si="385"/>
        <v>25</v>
      </c>
      <c r="Q4098" t="str">
        <f t="shared" si="386"/>
        <v>theater</v>
      </c>
      <c r="R4098" t="str">
        <f t="shared" si="387"/>
        <v>plays</v>
      </c>
      <c r="S4098" s="9">
        <f t="shared" si="388"/>
        <v>42479.039212962962</v>
      </c>
      <c r="T4098" s="8">
        <f t="shared" si="389"/>
        <v>42509.039212962962</v>
      </c>
    </row>
    <row r="4099" spans="1:20" ht="57.6">
      <c r="A4099">
        <v>4071</v>
      </c>
      <c r="B4099" s="3" t="s">
        <v>4067</v>
      </c>
      <c r="C4099" s="3" t="s">
        <v>8174</v>
      </c>
      <c r="D4099">
        <v>20000</v>
      </c>
      <c r="E4099">
        <v>0</v>
      </c>
      <c r="F4099" t="s">
        <v>8221</v>
      </c>
      <c r="G4099" t="s">
        <v>8238</v>
      </c>
      <c r="H4099" t="s">
        <v>8256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>
        <f t="shared" si="385"/>
        <v>0</v>
      </c>
      <c r="Q4099" t="str">
        <f t="shared" si="386"/>
        <v>theater</v>
      </c>
      <c r="R4099" t="str">
        <f t="shared" si="387"/>
        <v>plays</v>
      </c>
      <c r="S4099" s="9">
        <f t="shared" si="388"/>
        <v>42700.804756944446</v>
      </c>
      <c r="T4099" s="8">
        <f t="shared" si="389"/>
        <v>42730.804756944446</v>
      </c>
    </row>
    <row r="4100" spans="1:20" ht="57.6">
      <c r="A4100">
        <v>4072</v>
      </c>
      <c r="B4100" s="3" t="s">
        <v>4068</v>
      </c>
      <c r="C4100" s="3" t="s">
        <v>8175</v>
      </c>
      <c r="D4100">
        <v>1000</v>
      </c>
      <c r="E4100">
        <v>4</v>
      </c>
      <c r="F4100" t="s">
        <v>8221</v>
      </c>
      <c r="G4100" t="s">
        <v>8225</v>
      </c>
      <c r="H4100" t="s">
        <v>8247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8271</v>
      </c>
      <c r="O4100" s="6">
        <f t="shared" si="384"/>
        <v>0</v>
      </c>
      <c r="P4100">
        <f t="shared" si="385"/>
        <v>2</v>
      </c>
      <c r="Q4100" t="str">
        <f t="shared" si="386"/>
        <v>theater</v>
      </c>
      <c r="R4100" t="str">
        <f t="shared" si="387"/>
        <v>plays</v>
      </c>
      <c r="S4100" s="9">
        <f t="shared" si="388"/>
        <v>41812.77443287037</v>
      </c>
      <c r="T4100" s="8">
        <f t="shared" si="389"/>
        <v>41872.77443287037</v>
      </c>
    </row>
    <row r="4101" spans="1:20" ht="43.2">
      <c r="A4101">
        <v>4076</v>
      </c>
      <c r="B4101" s="3" t="s">
        <v>4072</v>
      </c>
      <c r="C4101" s="3" t="s">
        <v>8179</v>
      </c>
      <c r="D4101">
        <v>700</v>
      </c>
      <c r="E4101">
        <v>0</v>
      </c>
      <c r="F4101" t="s">
        <v>8221</v>
      </c>
      <c r="G4101" t="s">
        <v>8224</v>
      </c>
      <c r="H4101" t="s">
        <v>8246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384"/>
        <v>0</v>
      </c>
      <c r="P4101">
        <f t="shared" si="385"/>
        <v>0</v>
      </c>
      <c r="Q4101" t="str">
        <f t="shared" si="386"/>
        <v>theater</v>
      </c>
      <c r="R4101" t="str">
        <f t="shared" si="387"/>
        <v>plays</v>
      </c>
      <c r="S4101" s="9">
        <f t="shared" si="388"/>
        <v>41905.795706018514</v>
      </c>
      <c r="T4101" s="8">
        <f t="shared" si="389"/>
        <v>41933.827083333337</v>
      </c>
    </row>
    <row r="4102" spans="1:20" ht="43.2">
      <c r="A4102">
        <v>4078</v>
      </c>
      <c r="B4102" s="3" t="s">
        <v>4074</v>
      </c>
      <c r="C4102" s="3" t="s">
        <v>8181</v>
      </c>
      <c r="D4102">
        <v>250</v>
      </c>
      <c r="E4102">
        <v>0</v>
      </c>
      <c r="F4102" t="s">
        <v>8221</v>
      </c>
      <c r="G4102" t="s">
        <v>8225</v>
      </c>
      <c r="H4102" t="s">
        <v>8247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42732.787523148145</v>
      </c>
      <c r="T4102" s="8">
        <f t="shared" si="389"/>
        <v>42762.787523148145</v>
      </c>
    </row>
    <row r="4103" spans="1:20" ht="43.2">
      <c r="A4103">
        <v>4079</v>
      </c>
      <c r="B4103" s="3" t="s">
        <v>4075</v>
      </c>
      <c r="C4103" s="3" t="s">
        <v>8182</v>
      </c>
      <c r="D4103">
        <v>3000</v>
      </c>
      <c r="E4103">
        <v>5</v>
      </c>
      <c r="F4103" t="s">
        <v>8221</v>
      </c>
      <c r="G4103" t="s">
        <v>8224</v>
      </c>
      <c r="H4103" t="s">
        <v>8246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8271</v>
      </c>
      <c r="O4103" s="6">
        <f t="shared" si="384"/>
        <v>0</v>
      </c>
      <c r="P4103">
        <f t="shared" si="385"/>
        <v>5</v>
      </c>
      <c r="Q4103" t="str">
        <f t="shared" si="386"/>
        <v>theater</v>
      </c>
      <c r="R4103" t="str">
        <f t="shared" si="387"/>
        <v>plays</v>
      </c>
      <c r="S4103" s="9">
        <f t="shared" si="388"/>
        <v>42510.938900462963</v>
      </c>
      <c r="T4103" s="8">
        <f t="shared" si="389"/>
        <v>42540.938900462963</v>
      </c>
    </row>
    <row r="4104" spans="1:20" ht="43.2">
      <c r="A4104">
        <v>4080</v>
      </c>
      <c r="B4104" s="3" t="s">
        <v>4076</v>
      </c>
      <c r="C4104" s="3" t="s">
        <v>8183</v>
      </c>
      <c r="D4104">
        <v>3000</v>
      </c>
      <c r="E4104">
        <v>0</v>
      </c>
      <c r="F4104" t="s">
        <v>8221</v>
      </c>
      <c r="G4104" t="s">
        <v>8224</v>
      </c>
      <c r="H4104" t="s">
        <v>8246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384"/>
        <v>0</v>
      </c>
      <c r="P4104">
        <f t="shared" si="385"/>
        <v>0</v>
      </c>
      <c r="Q4104" t="str">
        <f t="shared" si="386"/>
        <v>theater</v>
      </c>
      <c r="R4104" t="str">
        <f t="shared" si="387"/>
        <v>plays</v>
      </c>
      <c r="S4104" s="9">
        <f t="shared" si="388"/>
        <v>42511.698101851856</v>
      </c>
      <c r="T4104" s="8">
        <f t="shared" si="389"/>
        <v>42535.787499999999</v>
      </c>
    </row>
    <row r="4105" spans="1:20" ht="57.6">
      <c r="A4105">
        <v>4084</v>
      </c>
      <c r="B4105" s="3" t="s">
        <v>4080</v>
      </c>
      <c r="C4105" s="3" t="s">
        <v>8187</v>
      </c>
      <c r="D4105">
        <v>3000</v>
      </c>
      <c r="E4105">
        <v>10</v>
      </c>
      <c r="F4105" t="s">
        <v>8221</v>
      </c>
      <c r="G4105" t="s">
        <v>8237</v>
      </c>
      <c r="H4105" t="s">
        <v>8249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8271</v>
      </c>
      <c r="O4105" s="6">
        <f t="shared" si="384"/>
        <v>0</v>
      </c>
      <c r="P4105">
        <f t="shared" si="385"/>
        <v>10</v>
      </c>
      <c r="Q4105" t="str">
        <f t="shared" si="386"/>
        <v>theater</v>
      </c>
      <c r="R4105" t="str">
        <f t="shared" si="387"/>
        <v>plays</v>
      </c>
      <c r="S4105" s="9">
        <f t="shared" si="388"/>
        <v>42622.436412037037</v>
      </c>
      <c r="T4105" s="8">
        <f t="shared" si="389"/>
        <v>42652.436412037037</v>
      </c>
    </row>
    <row r="4106" spans="1:20" ht="43.2">
      <c r="A4106">
        <v>4085</v>
      </c>
      <c r="B4106" s="3" t="s">
        <v>4081</v>
      </c>
      <c r="C4106" s="3" t="s">
        <v>8188</v>
      </c>
      <c r="D4106">
        <v>3500</v>
      </c>
      <c r="E4106">
        <v>10</v>
      </c>
      <c r="F4106" t="s">
        <v>8221</v>
      </c>
      <c r="G4106" t="s">
        <v>8224</v>
      </c>
      <c r="H4106" t="s">
        <v>8246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8271</v>
      </c>
      <c r="O4106" s="6">
        <f t="shared" si="384"/>
        <v>0</v>
      </c>
      <c r="P4106">
        <f t="shared" si="385"/>
        <v>10</v>
      </c>
      <c r="Q4106" t="str">
        <f t="shared" si="386"/>
        <v>theater</v>
      </c>
      <c r="R4106" t="str">
        <f t="shared" si="387"/>
        <v>plays</v>
      </c>
      <c r="S4106" s="9">
        <f t="shared" si="388"/>
        <v>42058.603877314818</v>
      </c>
      <c r="T4106" s="8">
        <f t="shared" si="389"/>
        <v>42087.165972222225</v>
      </c>
    </row>
    <row r="4107" spans="1:20">
      <c r="A4107">
        <v>4087</v>
      </c>
      <c r="B4107" s="3" t="s">
        <v>4083</v>
      </c>
      <c r="C4107" s="3" t="s">
        <v>8190</v>
      </c>
      <c r="D4107">
        <v>9600</v>
      </c>
      <c r="E4107">
        <v>0</v>
      </c>
      <c r="F4107" t="s">
        <v>8221</v>
      </c>
      <c r="G4107" t="s">
        <v>8224</v>
      </c>
      <c r="H4107" t="s">
        <v>8246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84"/>
        <v>0</v>
      </c>
      <c r="P4107">
        <f t="shared" si="385"/>
        <v>0</v>
      </c>
      <c r="Q4107" t="str">
        <f t="shared" si="386"/>
        <v>theater</v>
      </c>
      <c r="R4107" t="str">
        <f t="shared" si="387"/>
        <v>plays</v>
      </c>
      <c r="S4107" s="9">
        <f t="shared" si="388"/>
        <v>42538.742893518516</v>
      </c>
      <c r="T4107" s="8">
        <f t="shared" si="389"/>
        <v>42568.742893518516</v>
      </c>
    </row>
    <row r="4108" spans="1:20" ht="43.2">
      <c r="A4108">
        <v>4092</v>
      </c>
      <c r="B4108" s="3" t="s">
        <v>4088</v>
      </c>
      <c r="C4108" s="3" t="s">
        <v>8195</v>
      </c>
      <c r="D4108">
        <v>110000</v>
      </c>
      <c r="E4108">
        <v>20</v>
      </c>
      <c r="F4108" t="s">
        <v>8221</v>
      </c>
      <c r="G4108" t="s">
        <v>8224</v>
      </c>
      <c r="H4108" t="s">
        <v>8246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8271</v>
      </c>
      <c r="O4108" s="6">
        <f t="shared" si="384"/>
        <v>0</v>
      </c>
      <c r="P4108">
        <f t="shared" si="385"/>
        <v>20</v>
      </c>
      <c r="Q4108" t="str">
        <f t="shared" si="386"/>
        <v>theater</v>
      </c>
      <c r="R4108" t="str">
        <f t="shared" si="387"/>
        <v>plays</v>
      </c>
      <c r="S4108" s="9">
        <f t="shared" si="388"/>
        <v>42039.194988425923</v>
      </c>
      <c r="T4108" s="8">
        <f t="shared" si="389"/>
        <v>42099.153321759259</v>
      </c>
    </row>
    <row r="4109" spans="1:20" ht="43.2">
      <c r="A4109">
        <v>4097</v>
      </c>
      <c r="B4109" s="3" t="s">
        <v>4093</v>
      </c>
      <c r="C4109" s="3" t="s">
        <v>8200</v>
      </c>
      <c r="D4109">
        <v>10000</v>
      </c>
      <c r="E4109">
        <v>0</v>
      </c>
      <c r="F4109" t="s">
        <v>8221</v>
      </c>
      <c r="G4109" t="s">
        <v>8225</v>
      </c>
      <c r="H4109" t="s">
        <v>8247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384"/>
        <v>0</v>
      </c>
      <c r="P4109">
        <f t="shared" si="385"/>
        <v>0</v>
      </c>
      <c r="Q4109" t="str">
        <f t="shared" si="386"/>
        <v>theater</v>
      </c>
      <c r="R4109" t="str">
        <f t="shared" si="387"/>
        <v>plays</v>
      </c>
      <c r="S4109" s="9">
        <f t="shared" si="388"/>
        <v>42344.824502314819</v>
      </c>
      <c r="T4109" s="8">
        <f t="shared" si="389"/>
        <v>42400.996527777781</v>
      </c>
    </row>
    <row r="4110" spans="1:20" ht="43.2">
      <c r="A4110">
        <v>4098</v>
      </c>
      <c r="B4110" s="3" t="s">
        <v>4094</v>
      </c>
      <c r="C4110" s="3" t="s">
        <v>8201</v>
      </c>
      <c r="D4110">
        <v>75000</v>
      </c>
      <c r="E4110">
        <v>0</v>
      </c>
      <c r="F4110" t="s">
        <v>8221</v>
      </c>
      <c r="G4110" t="s">
        <v>8224</v>
      </c>
      <c r="H4110" t="s">
        <v>8246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384"/>
        <v>0</v>
      </c>
      <c r="P4110">
        <f t="shared" si="385"/>
        <v>0</v>
      </c>
      <c r="Q4110" t="str">
        <f t="shared" si="386"/>
        <v>theater</v>
      </c>
      <c r="R4110" t="str">
        <f t="shared" si="387"/>
        <v>plays</v>
      </c>
      <c r="S4110" s="9">
        <f t="shared" si="388"/>
        <v>42495.722187499996</v>
      </c>
      <c r="T4110" s="8">
        <f t="shared" si="389"/>
        <v>42525.722187499996</v>
      </c>
    </row>
    <row r="4111" spans="1:20" ht="43.2">
      <c r="A4111">
        <v>4100</v>
      </c>
      <c r="B4111" s="3" t="s">
        <v>4096</v>
      </c>
      <c r="C4111" s="3" t="s">
        <v>8203</v>
      </c>
      <c r="D4111">
        <v>270</v>
      </c>
      <c r="E4111">
        <v>0</v>
      </c>
      <c r="F4111" t="s">
        <v>8221</v>
      </c>
      <c r="G4111" t="s">
        <v>8224</v>
      </c>
      <c r="H4111" t="s">
        <v>8246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41927.124884259261</v>
      </c>
      <c r="T4111" s="8">
        <f t="shared" si="389"/>
        <v>41937.124884259261</v>
      </c>
    </row>
    <row r="4112" spans="1:20" ht="43.2">
      <c r="A4112">
        <v>4101</v>
      </c>
      <c r="B4112" s="3" t="s">
        <v>4097</v>
      </c>
      <c r="C4112" s="3" t="s">
        <v>8204</v>
      </c>
      <c r="D4112">
        <v>600</v>
      </c>
      <c r="E4112">
        <v>0</v>
      </c>
      <c r="F4112" t="s">
        <v>8221</v>
      </c>
      <c r="G4112" t="s">
        <v>8224</v>
      </c>
      <c r="H4112" t="s">
        <v>8246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384"/>
        <v>0</v>
      </c>
      <c r="P4112">
        <f t="shared" si="385"/>
        <v>0</v>
      </c>
      <c r="Q4112" t="str">
        <f t="shared" si="386"/>
        <v>theater</v>
      </c>
      <c r="R4112" t="str">
        <f t="shared" si="387"/>
        <v>plays</v>
      </c>
      <c r="S4112" s="9">
        <f t="shared" si="388"/>
        <v>42730.903726851851</v>
      </c>
      <c r="T4112" s="8">
        <f t="shared" si="389"/>
        <v>42760.903726851851</v>
      </c>
    </row>
    <row r="4113" spans="1:20" ht="43.2">
      <c r="A4113">
        <v>4109</v>
      </c>
      <c r="B4113" s="3" t="s">
        <v>4105</v>
      </c>
      <c r="C4113" s="3" t="s">
        <v>8212</v>
      </c>
      <c r="D4113">
        <v>500</v>
      </c>
      <c r="E4113">
        <v>0</v>
      </c>
      <c r="F4113" t="s">
        <v>8221</v>
      </c>
      <c r="G4113" t="s">
        <v>8225</v>
      </c>
      <c r="H4113" t="s">
        <v>8247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384"/>
        <v>0</v>
      </c>
      <c r="P4113">
        <f t="shared" si="385"/>
        <v>0</v>
      </c>
      <c r="Q4113" t="str">
        <f t="shared" si="386"/>
        <v>theater</v>
      </c>
      <c r="R4113" t="str">
        <f t="shared" si="387"/>
        <v>plays</v>
      </c>
      <c r="S4113" s="9">
        <f t="shared" si="388"/>
        <v>42307.539398148147</v>
      </c>
      <c r="T4113" s="8">
        <f t="shared" si="389"/>
        <v>42337.581064814818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8">
        <f t="shared" si="38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8">
        <f t="shared" si="389"/>
        <v>42377.273611111115</v>
      </c>
    </row>
  </sheetData>
  <autoFilter ref="A1:T4115" xr:uid="{591CB158-E3EE-4126-AACF-8530E9B08910}">
    <filterColumn colId="5">
      <filters>
        <filter val="canceled"/>
        <filter val="failed"/>
      </filters>
    </filterColumn>
    <sortState xmlns:xlrd2="http://schemas.microsoft.com/office/spreadsheetml/2017/richdata2" ref="A122:T4115">
      <sortCondition descending="1" ref="O1"/>
    </sortState>
  </autoFilter>
  <conditionalFormatting sqref="O1:O1048576">
    <cfRule type="colorScale" priority="5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F1:F1048576">
    <cfRule type="containsText" dxfId="4" priority="4" operator="containsText" text="Successful">
      <formula>NOT(ISERROR(SEARCH("Successful",F1)))</formula>
    </cfRule>
    <cfRule type="containsText" dxfId="3" priority="3" operator="containsText" text="failed">
      <formula>NOT(ISERROR(SEARCH("failed",F1)))</formula>
    </cfRule>
    <cfRule type="containsText" dxfId="2" priority="2" operator="containsText" text="live">
      <formula>NOT(ISERROR(SEARCH("live",F1)))</formula>
    </cfRule>
    <cfRule type="containsText" dxfId="1" priority="1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05D71-DE79-450D-90E1-CAC0CDAAE362}">
  <sheetPr codeName="Sheet2"/>
  <dimension ref="A3:L20"/>
  <sheetViews>
    <sheetView workbookViewId="0">
      <selection activeCell="L20" sqref="L20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3" spans="1:6">
      <c r="A3" s="10" t="s">
        <v>8324</v>
      </c>
      <c r="B3" s="10" t="s">
        <v>8323</v>
      </c>
    </row>
    <row r="4" spans="1:6">
      <c r="A4" s="10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>
      <c r="A5" s="11" t="s">
        <v>8313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>
      <c r="A6" s="11" t="s">
        <v>8314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>
      <c r="A7" s="11" t="s">
        <v>8315</v>
      </c>
      <c r="B7" s="12">
        <v>80</v>
      </c>
      <c r="C7" s="12">
        <v>140</v>
      </c>
      <c r="D7" s="12"/>
      <c r="E7" s="12"/>
      <c r="F7" s="12">
        <v>220</v>
      </c>
    </row>
    <row r="8" spans="1:6">
      <c r="A8" s="11" t="s">
        <v>8316</v>
      </c>
      <c r="B8" s="12"/>
      <c r="C8" s="12"/>
      <c r="D8" s="12">
        <v>24</v>
      </c>
      <c r="E8" s="12"/>
      <c r="F8" s="12">
        <v>24</v>
      </c>
    </row>
    <row r="9" spans="1:6">
      <c r="A9" s="11" t="s">
        <v>8317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>
      <c r="A10" s="11" t="s">
        <v>8318</v>
      </c>
      <c r="B10" s="12">
        <v>103</v>
      </c>
      <c r="C10" s="12">
        <v>117</v>
      </c>
      <c r="D10" s="12"/>
      <c r="E10" s="12"/>
      <c r="F10" s="12">
        <v>220</v>
      </c>
    </row>
    <row r="11" spans="1:6">
      <c r="A11" s="11" t="s">
        <v>8319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>
      <c r="A12" s="11" t="s">
        <v>8320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>
      <c r="A13" s="11" t="s">
        <v>8321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>
      <c r="A14" s="11" t="s">
        <v>8322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  <row r="20" spans="12:12">
      <c r="L20">
        <f>1393/4114</f>
        <v>0.33859990277102575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E86D4-1C87-4F85-8764-F2EB0D153C5D}">
  <sheetPr codeName="Sheet3"/>
  <dimension ref="A1:H47"/>
  <sheetViews>
    <sheetView topLeftCell="A8" workbookViewId="0">
      <selection activeCell="H8" sqref="H8"/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>
      <c r="A1" s="10" t="s">
        <v>8223</v>
      </c>
      <c r="B1" t="s">
        <v>8366</v>
      </c>
    </row>
    <row r="2" spans="1:6">
      <c r="A2" s="10" t="s">
        <v>8367</v>
      </c>
      <c r="B2" t="s">
        <v>8366</v>
      </c>
    </row>
    <row r="4" spans="1:6">
      <c r="A4" s="10" t="s">
        <v>8324</v>
      </c>
      <c r="B4" s="10" t="s">
        <v>8323</v>
      </c>
    </row>
    <row r="5" spans="1:6">
      <c r="A5" s="10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>
      <c r="A6" s="11" t="s">
        <v>8325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8326</v>
      </c>
      <c r="B7" s="12"/>
      <c r="C7" s="12"/>
      <c r="D7" s="12">
        <v>20</v>
      </c>
      <c r="E7" s="12"/>
      <c r="F7" s="12">
        <v>20</v>
      </c>
    </row>
    <row r="8" spans="1:6">
      <c r="A8" s="11" t="s">
        <v>8327</v>
      </c>
      <c r="B8" s="12"/>
      <c r="C8" s="12"/>
      <c r="D8" s="12">
        <v>24</v>
      </c>
      <c r="E8" s="12"/>
      <c r="F8" s="12">
        <v>24</v>
      </c>
    </row>
    <row r="9" spans="1:6">
      <c r="A9" s="11" t="s">
        <v>8328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8329</v>
      </c>
      <c r="B10" s="12">
        <v>40</v>
      </c>
      <c r="C10" s="12"/>
      <c r="D10" s="12"/>
      <c r="E10" s="12"/>
      <c r="F10" s="12">
        <v>40</v>
      </c>
    </row>
    <row r="11" spans="1:6">
      <c r="A11" s="11" t="s">
        <v>8330</v>
      </c>
      <c r="B11" s="12">
        <v>180</v>
      </c>
      <c r="C11" s="12"/>
      <c r="D11" s="12"/>
      <c r="E11" s="12"/>
      <c r="F11" s="12">
        <v>180</v>
      </c>
    </row>
    <row r="12" spans="1:6">
      <c r="A12" s="11" t="s">
        <v>8331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8332</v>
      </c>
      <c r="B13" s="12">
        <v>40</v>
      </c>
      <c r="C13" s="12"/>
      <c r="D13" s="12"/>
      <c r="E13" s="12"/>
      <c r="F13" s="12">
        <v>40</v>
      </c>
    </row>
    <row r="14" spans="1:6">
      <c r="A14" s="11" t="s">
        <v>8333</v>
      </c>
      <c r="B14" s="12"/>
      <c r="C14" s="12">
        <v>40</v>
      </c>
      <c r="D14" s="12"/>
      <c r="E14" s="12">
        <v>20</v>
      </c>
      <c r="F14" s="12">
        <v>60</v>
      </c>
    </row>
    <row r="15" spans="1:6">
      <c r="A15" s="11" t="s">
        <v>8334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8335</v>
      </c>
      <c r="B16" s="12"/>
      <c r="C16" s="12">
        <v>120</v>
      </c>
      <c r="D16" s="12">
        <v>20</v>
      </c>
      <c r="E16" s="12"/>
      <c r="F16" s="12">
        <v>140</v>
      </c>
    </row>
    <row r="17" spans="1:6">
      <c r="A17" s="11" t="s">
        <v>8336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8337</v>
      </c>
      <c r="B18" s="12">
        <v>140</v>
      </c>
      <c r="C18" s="12"/>
      <c r="D18" s="12"/>
      <c r="E18" s="12"/>
      <c r="F18" s="12">
        <v>140</v>
      </c>
    </row>
    <row r="19" spans="1:6">
      <c r="A19" s="11" t="s">
        <v>8338</v>
      </c>
      <c r="B19" s="12">
        <v>140</v>
      </c>
      <c r="C19" s="12">
        <v>20</v>
      </c>
      <c r="D19" s="12"/>
      <c r="E19" s="12"/>
      <c r="F19" s="12">
        <v>160</v>
      </c>
    </row>
    <row r="20" spans="1:6">
      <c r="A20" s="11" t="s">
        <v>8339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8340</v>
      </c>
      <c r="B21" s="12">
        <v>9</v>
      </c>
      <c r="C21" s="12">
        <v>11</v>
      </c>
      <c r="D21" s="12"/>
      <c r="E21" s="12"/>
      <c r="F21" s="12">
        <v>20</v>
      </c>
    </row>
    <row r="22" spans="1:6">
      <c r="A22" s="11" t="s">
        <v>8341</v>
      </c>
      <c r="B22" s="12">
        <v>20</v>
      </c>
      <c r="C22" s="12"/>
      <c r="D22" s="12"/>
      <c r="E22" s="12"/>
      <c r="F22" s="12">
        <v>20</v>
      </c>
    </row>
    <row r="23" spans="1:6">
      <c r="A23" s="11" t="s">
        <v>8342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8343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8345</v>
      </c>
      <c r="B26" s="12">
        <v>60</v>
      </c>
      <c r="C26" s="12"/>
      <c r="D26" s="12"/>
      <c r="E26" s="12"/>
      <c r="F26" s="12">
        <v>60</v>
      </c>
    </row>
    <row r="27" spans="1:6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8347</v>
      </c>
      <c r="B28" s="12">
        <v>103</v>
      </c>
      <c r="C28" s="12">
        <v>57</v>
      </c>
      <c r="D28" s="12"/>
      <c r="E28" s="12"/>
      <c r="F28" s="12">
        <v>160</v>
      </c>
    </row>
    <row r="29" spans="1:6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8349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>
      <c r="A31" s="11" t="s">
        <v>8350</v>
      </c>
      <c r="B31" s="12">
        <v>40</v>
      </c>
      <c r="C31" s="12"/>
      <c r="D31" s="12"/>
      <c r="E31" s="12"/>
      <c r="F31" s="12">
        <v>40</v>
      </c>
    </row>
    <row r="32" spans="1:6">
      <c r="A32" s="11" t="s">
        <v>8351</v>
      </c>
      <c r="B32" s="12">
        <v>20</v>
      </c>
      <c r="C32" s="12"/>
      <c r="D32" s="12"/>
      <c r="E32" s="12"/>
      <c r="F32" s="12">
        <v>20</v>
      </c>
    </row>
    <row r="33" spans="1:8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8">
      <c r="A34" s="11" t="s">
        <v>8353</v>
      </c>
      <c r="B34" s="12">
        <v>260</v>
      </c>
      <c r="C34" s="12"/>
      <c r="D34" s="12"/>
      <c r="E34" s="12"/>
      <c r="F34" s="12">
        <v>260</v>
      </c>
    </row>
    <row r="35" spans="1:8">
      <c r="A35" s="11" t="s">
        <v>8354</v>
      </c>
      <c r="B35" s="12"/>
      <c r="C35" s="12"/>
      <c r="D35" s="12">
        <v>40</v>
      </c>
      <c r="E35" s="12"/>
      <c r="F35" s="12">
        <v>40</v>
      </c>
    </row>
    <row r="36" spans="1:8">
      <c r="A36" s="11" t="s">
        <v>8355</v>
      </c>
      <c r="B36" s="12">
        <v>60</v>
      </c>
      <c r="C36" s="12"/>
      <c r="D36" s="12"/>
      <c r="E36" s="12"/>
      <c r="F36" s="12">
        <v>60</v>
      </c>
    </row>
    <row r="37" spans="1:8">
      <c r="A37" s="11" t="s">
        <v>8356</v>
      </c>
      <c r="B37" s="12">
        <v>34</v>
      </c>
      <c r="C37" s="12"/>
      <c r="D37" s="12"/>
      <c r="E37" s="12">
        <v>6</v>
      </c>
      <c r="F37" s="12">
        <v>40</v>
      </c>
    </row>
    <row r="38" spans="1:8">
      <c r="A38" s="11" t="s">
        <v>8357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8">
      <c r="A39" s="11" t="s">
        <v>8358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8">
      <c r="A40" s="11" t="s">
        <v>8359</v>
      </c>
      <c r="B40" s="12">
        <v>80</v>
      </c>
      <c r="C40" s="12"/>
      <c r="D40" s="12"/>
      <c r="E40" s="12"/>
      <c r="F40" s="12">
        <v>80</v>
      </c>
    </row>
    <row r="41" spans="1:8">
      <c r="A41" s="11" t="s">
        <v>8360</v>
      </c>
      <c r="B41" s="12">
        <v>60</v>
      </c>
      <c r="C41" s="12"/>
      <c r="D41" s="12"/>
      <c r="E41" s="12"/>
      <c r="F41" s="12">
        <v>60</v>
      </c>
    </row>
    <row r="42" spans="1:8">
      <c r="A42" s="11" t="s">
        <v>8361</v>
      </c>
      <c r="B42" s="12"/>
      <c r="C42" s="12">
        <v>47</v>
      </c>
      <c r="D42" s="12">
        <v>10</v>
      </c>
      <c r="E42" s="12"/>
      <c r="F42" s="12">
        <v>57</v>
      </c>
    </row>
    <row r="43" spans="1:8">
      <c r="A43" s="11" t="s">
        <v>8362</v>
      </c>
      <c r="B43" s="12"/>
      <c r="C43" s="12">
        <v>100</v>
      </c>
      <c r="D43" s="12"/>
      <c r="E43" s="12"/>
      <c r="F43" s="12">
        <v>100</v>
      </c>
    </row>
    <row r="44" spans="1:8">
      <c r="A44" s="11" t="s">
        <v>8363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8">
      <c r="A45" s="11" t="s">
        <v>8364</v>
      </c>
      <c r="B45" s="12"/>
      <c r="C45" s="12">
        <v>60</v>
      </c>
      <c r="D45" s="12">
        <v>100</v>
      </c>
      <c r="E45" s="12"/>
      <c r="F45" s="12">
        <v>160</v>
      </c>
    </row>
    <row r="46" spans="1:8">
      <c r="A46" s="11" t="s">
        <v>8365</v>
      </c>
      <c r="B46" s="12"/>
      <c r="C46" s="12"/>
      <c r="D46" s="12">
        <v>20</v>
      </c>
      <c r="E46" s="12"/>
      <c r="F46" s="12">
        <v>20</v>
      </c>
    </row>
    <row r="47" spans="1:8">
      <c r="A47" s="11" t="s">
        <v>8322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  <c r="H47">
        <f>694/2185</f>
        <v>0.31762013729977118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AF993-639D-4829-ABE4-051376E9FDCA}">
  <sheetPr codeName="Sheet4"/>
  <dimension ref="A1:E18"/>
  <sheetViews>
    <sheetView tabSelected="1" workbookViewId="0">
      <selection activeCell="A2" sqref="A2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4.77734375" bestFit="1" customWidth="1"/>
    <col min="7" max="8" width="4" bestFit="1" customWidth="1"/>
    <col min="9" max="9" width="4.33203125" bestFit="1" customWidth="1"/>
    <col min="10" max="10" width="4.109375" bestFit="1" customWidth="1"/>
    <col min="11" max="11" width="4" bestFit="1" customWidth="1"/>
    <col min="12" max="12" width="4.44140625" bestFit="1" customWidth="1"/>
    <col min="13" max="13" width="4.109375" bestFit="1" customWidth="1"/>
    <col min="14" max="14" width="14.218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1" width="4" bestFit="1" customWidth="1"/>
    <col min="22" max="22" width="4.33203125" bestFit="1" customWidth="1"/>
    <col min="23" max="23" width="4.109375" bestFit="1" customWidth="1"/>
    <col min="24" max="24" width="4" bestFit="1" customWidth="1"/>
    <col min="25" max="25" width="4.44140625" bestFit="1" customWidth="1"/>
    <col min="26" max="26" width="4.109375" bestFit="1" customWidth="1"/>
    <col min="27" max="27" width="10.33203125" bestFit="1" customWidth="1"/>
    <col min="28" max="28" width="10.44140625" bestFit="1" customWidth="1"/>
    <col min="29" max="29" width="4" bestFit="1" customWidth="1"/>
    <col min="30" max="30" width="4.44140625" bestFit="1" customWidth="1"/>
    <col min="31" max="31" width="4" bestFit="1" customWidth="1"/>
    <col min="32" max="32" width="4.77734375" bestFit="1" customWidth="1"/>
    <col min="33" max="33" width="3.88671875" bestFit="1" customWidth="1"/>
    <col min="34" max="34" width="3.21875" bestFit="1" customWidth="1"/>
    <col min="35" max="35" width="4.33203125" bestFit="1" customWidth="1"/>
    <col min="36" max="36" width="4.109375" bestFit="1" customWidth="1"/>
    <col min="37" max="37" width="3.88671875" bestFit="1" customWidth="1"/>
    <col min="38" max="38" width="4.44140625" bestFit="1" customWidth="1"/>
    <col min="39" max="39" width="4.109375" bestFit="1" customWidth="1"/>
    <col min="40" max="40" width="13.21875" bestFit="1" customWidth="1"/>
    <col min="41" max="41" width="10.77734375" bestFit="1" customWidth="1"/>
  </cols>
  <sheetData>
    <row r="1" spans="1:5">
      <c r="A1" s="10" t="s">
        <v>8308</v>
      </c>
      <c r="B1" t="s">
        <v>8366</v>
      </c>
    </row>
    <row r="2" spans="1:5">
      <c r="A2" s="10" t="s">
        <v>8380</v>
      </c>
      <c r="B2" t="s">
        <v>8366</v>
      </c>
    </row>
    <row r="4" spans="1:5">
      <c r="A4" s="10" t="s">
        <v>8324</v>
      </c>
      <c r="B4" s="10" t="s">
        <v>8323</v>
      </c>
    </row>
    <row r="5" spans="1:5">
      <c r="A5" s="10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>
      <c r="A6" s="11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>
      <c r="A7" s="11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>
      <c r="A8" s="11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>
      <c r="A9" s="11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>
      <c r="A10" s="11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>
      <c r="A11" s="11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>
      <c r="A12" s="11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>
      <c r="A13" s="11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>
      <c r="A14" s="11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>
      <c r="A15" s="11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>
      <c r="A16" s="11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>
      <c r="A17" s="11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>
      <c r="A18" s="11" t="s">
        <v>8322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B948C-A648-4DAC-9DD8-B7F39948F63E}">
  <sheetPr codeName="Sheet5"/>
  <dimension ref="A1:H13"/>
  <sheetViews>
    <sheetView workbookViewId="0">
      <selection activeCell="J14" sqref="J14"/>
    </sheetView>
  </sheetViews>
  <sheetFormatPr defaultRowHeight="14.4"/>
  <cols>
    <col min="1" max="1" width="27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6" bestFit="1" customWidth="1"/>
    <col min="7" max="7" width="15.44140625" style="6" bestFit="1" customWidth="1"/>
    <col min="8" max="8" width="18.21875" style="6" bestFit="1" customWidth="1"/>
  </cols>
  <sheetData>
    <row r="1" spans="1:8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6" t="s">
        <v>8386</v>
      </c>
      <c r="G1" s="6" t="s">
        <v>8387</v>
      </c>
      <c r="H1" s="6" t="s">
        <v>8388</v>
      </c>
    </row>
    <row r="2" spans="1:8">
      <c r="A2" t="s">
        <v>8389</v>
      </c>
      <c r="B2">
        <f>COUNTIFS('Master Data'!$F:$F,"successful",'Master Data'!$D:$D,"&lt;1000")</f>
        <v>322</v>
      </c>
      <c r="C2">
        <f>COUNTIFS('Master Data'!$F:$F,"failed",'Master Data'!$D:$D,"&lt;1000")</f>
        <v>113</v>
      </c>
      <c r="D2">
        <f>COUNTIFS('Master Data'!$F:$F,"canceled",'Master Data'!$D:$D,"&lt;1000")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>
      <c r="A3" t="s">
        <v>8390</v>
      </c>
      <c r="B3">
        <f>COUNTIFS('Master Data'!$F:$F,"successful",'Master Data'!$D:$D,"&gt;=1000",'Master Data'!$D:$D,"&lt;=4999")</f>
        <v>932</v>
      </c>
      <c r="C3">
        <f>COUNTIFS('Master Data'!$F:$F,"failed",'Master Data'!$D:$D,"&gt;=1000",'Master Data'!$D:$D,"&lt;=4999")</f>
        <v>420</v>
      </c>
      <c r="D3">
        <f>COUNTIFS('Master Data'!$F:$F,"canceled",'Master Data'!$D:$D,"&gt;=1000",'Master Data'!$D:$D,"&lt;=4999")</f>
        <v>60</v>
      </c>
      <c r="E3">
        <f t="shared" ref="E3:E13" si="0">SUM(B3,C3,D3)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>
      <c r="A4" t="s">
        <v>8391</v>
      </c>
      <c r="B4">
        <f>COUNTIFS('Master Data'!$F:$F,"successful",'Master Data'!$D:$D,"&gt;=5000",'Master Data'!$D:$D,"&lt;=9999")</f>
        <v>381</v>
      </c>
      <c r="C4">
        <f>COUNTIFS('Master Data'!$F:$F,"failed",'Master Data'!$D:$D,"&gt;=5000",'Master Data'!$D:$D,"&lt;=9999")</f>
        <v>283</v>
      </c>
      <c r="D4">
        <f>COUNTIFS('Master Data'!$F:$F,"canceled",'Master Data'!$D:$D,"&gt;=5000",'Master Data'!$D:$D,"&lt;=9999")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>
      <c r="A5" t="s">
        <v>8392</v>
      </c>
      <c r="B5">
        <f>COUNTIFS('Master Data'!$F:$F,"successful",'Master Data'!$D:$D,"&gt;=10000",'Master Data'!$D:$D,"&lt;=14999")</f>
        <v>168</v>
      </c>
      <c r="C5">
        <f>COUNTIFS('Master Data'!$F:$F,"failed",'Master Data'!$D:$D,"&gt;=10000",'Master Data'!$D:$D,"&lt;=14999")</f>
        <v>144</v>
      </c>
      <c r="D5">
        <f>COUNTIFS('Master Data'!$F:$F,"canceled",'Master Data'!$D:$D,"&gt;=10000",'Master Data'!$D:$D,"&lt;=14999")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>
      <c r="A6" t="s">
        <v>8393</v>
      </c>
      <c r="B6">
        <f>COUNTIFS('Master Data'!$F:$F,"successful",'Master Data'!$D:$D,"&gt;=15000",'Master Data'!$D:$D,"&lt;=19999")</f>
        <v>94</v>
      </c>
      <c r="C6">
        <f>COUNTIFS('Master Data'!$F:$F,"failed",'Master Data'!$D:$D,"&gt;=15000",'Master Data'!$D:$D,"&lt;=19999")</f>
        <v>90</v>
      </c>
      <c r="D6">
        <f>COUNTIFS('Master Data'!$F:$F,"canceled",'Master Data'!$D:$D,"&gt;=15000",'Master Data'!$D:$D,"&lt;=19999")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>
      <c r="A7" t="s">
        <v>8394</v>
      </c>
      <c r="B7">
        <f>COUNTIFS('Master Data'!$F:$F,"successful",'Master Data'!$D:$D,"&gt;=20000",'Master Data'!$D:$D,"&lt;=24999")</f>
        <v>62</v>
      </c>
      <c r="C7">
        <f>COUNTIFS('Master Data'!$F:$F,"failed",'Master Data'!$D:$D,"&gt;=20000",'Master Data'!$D:$D,"&lt;=24999")</f>
        <v>72</v>
      </c>
      <c r="D7">
        <f>COUNTIFS('Master Data'!$F:$F,"canceled",'Master Data'!$D:$D,"&gt;=20000",'Master Data'!$D:$D,"&lt;=24999")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>
      <c r="A8" t="s">
        <v>8395</v>
      </c>
      <c r="B8">
        <f>COUNTIFS('Master Data'!$F:$F,"successful",'Master Data'!$D:$D,"&gt;=25000",'Master Data'!$D:$D,"&lt;=29999")</f>
        <v>55</v>
      </c>
      <c r="C8">
        <f>COUNTIFS('Master Data'!$F:$F,"failed",'Master Data'!$D:$D,"&gt;=25000",'Master Data'!$D:$D,"&lt;=29999")</f>
        <v>64</v>
      </c>
      <c r="D8">
        <f>COUNTIFS('Master Data'!$F:$F,"canceled",'Master Data'!$D:$D,"&gt;=25000",'Master Data'!$D:$D,"&lt;=29999")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>
      <c r="A9" t="s">
        <v>8396</v>
      </c>
      <c r="B9">
        <f>COUNTIFS('Master Data'!$F:$F,"successful",'Master Data'!$D:$D,"&gt;=30000",'Master Data'!$D:$D,"&lt;=34999")</f>
        <v>32</v>
      </c>
      <c r="C9">
        <f>COUNTIFS('Master Data'!$F:$F,"failed",'Master Data'!$D:$D,"&gt;=30000",'Master Data'!$D:$D,"&lt;=34999")</f>
        <v>37</v>
      </c>
      <c r="D9">
        <f>COUNTIFS('Master Data'!$F:$F,"canceled",'Master Data'!$D:$D,"&gt;=30000",'Master Data'!$D:$D,"&lt;=34999")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>
      <c r="A10" t="s">
        <v>8397</v>
      </c>
      <c r="B10">
        <f>COUNTIFS('Master Data'!$F:$F,"successful",'Master Data'!$D:$D,"&gt;=35000",'Master Data'!$D:$D,"&lt;=39999")</f>
        <v>26</v>
      </c>
      <c r="C10">
        <f>COUNTIFS('Master Data'!$F:$F,"failed",'Master Data'!$D:$D,"&gt;=35000",'Master Data'!$D:$D,"&lt;=39999")</f>
        <v>22</v>
      </c>
      <c r="D10">
        <f>COUNTIFS('Master Data'!$F:$F,"canceled",'Master Data'!$D:$D,"&gt;=35000",'Master Data'!$D:$D,"&lt;=39999")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>
      <c r="A11" t="s">
        <v>8398</v>
      </c>
      <c r="B11">
        <f>COUNTIFS('Master Data'!$F:$F,"successful",'Master Data'!$D:$D,"&gt;=40000",'Master Data'!$D:$D,"&lt;=44999")</f>
        <v>21</v>
      </c>
      <c r="C11">
        <f>COUNTIFS('Master Data'!$F:$F,"failed",'Master Data'!$D:$D,"&gt;=40000",'Master Data'!$D:$D,"&lt;=44999")</f>
        <v>16</v>
      </c>
      <c r="D11">
        <f>COUNTIFS('Master Data'!$F:$F,"canceled",'Master Data'!$D:$D,"&gt;=40000",'Master Data'!$D:$D,"&lt;=44999")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>
      <c r="A12" t="s">
        <v>8399</v>
      </c>
      <c r="B12">
        <f>COUNTIFS('Master Data'!$F:$F,"successful",'Master Data'!$D:$D,"&gt;=45000",'Master Data'!$D:$D,"&lt;=49999")</f>
        <v>6</v>
      </c>
      <c r="C12">
        <f>COUNTIFS('Master Data'!$F:$F,"failed",'Master Data'!$D:$D,"&gt;=45000",'Master Data'!$D:$D,"&lt;=49999")</f>
        <v>11</v>
      </c>
      <c r="D12">
        <f>COUNTIFS('Master Data'!$F:$F,"canceled",'Master Data'!$D:$D,"&gt;=45000",'Master Data'!$D:$D,"&lt;=49999")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>
      <c r="A13" t="s">
        <v>8400</v>
      </c>
      <c r="B13">
        <f>COUNTIFS('Master Data'!$F:$F,"successful",'Master Data'!$D:$D,"&gt;=50000")</f>
        <v>86</v>
      </c>
      <c r="C13">
        <f>COUNTIFS('Master Data'!$F:$F,"failed",'Master Data'!$D:$D,"&gt;=50000")</f>
        <v>258</v>
      </c>
      <c r="D13">
        <f>COUNTIFS('Master Data'!$F:$F,"canceled",'Master Data'!$D:$D,"&gt;=50000")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Master Data</vt:lpstr>
      <vt:lpstr>Pivot Table Catergory</vt:lpstr>
      <vt:lpstr>Pivot Table Sub-Catergory</vt:lpstr>
      <vt:lpstr>Pivot Table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Lor.PC</cp:lastModifiedBy>
  <dcterms:created xsi:type="dcterms:W3CDTF">2017-04-20T15:17:24Z</dcterms:created>
  <dcterms:modified xsi:type="dcterms:W3CDTF">2019-09-22T00:33:10Z</dcterms:modified>
</cp:coreProperties>
</file>