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belaVitoriaPedros.AzureAD\Desktop\"/>
    </mc:Choice>
  </mc:AlternateContent>
  <xr:revisionPtr revIDLastSave="0" documentId="8_{B99B7135-677B-4079-9BCC-14A8AEC30B1C}" xr6:coauthVersionLast="47" xr6:coauthVersionMax="47" xr10:uidLastSave="{00000000-0000-0000-0000-000000000000}"/>
  <bookViews>
    <workbookView xWindow="-120" yWindow="-120" windowWidth="29040" windowHeight="15840" xr2:uid="{5C261A4F-1D64-4574-9339-DFE6DAC68F82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  <c r="F19" i="5"/>
  <c r="F18" i="5"/>
  <c r="F17" i="5"/>
  <c r="F16" i="5"/>
  <c r="F15" i="5"/>
  <c r="F14" i="5"/>
  <c r="E20" i="5"/>
  <c r="E19" i="5"/>
  <c r="E18" i="5"/>
  <c r="E17" i="5"/>
  <c r="E16" i="5"/>
  <c r="E15" i="5"/>
  <c r="E14" i="5"/>
  <c r="I13" i="4"/>
  <c r="I12" i="4"/>
  <c r="I11" i="4"/>
  <c r="I10" i="4"/>
  <c r="I9" i="4"/>
  <c r="I8" i="4"/>
  <c r="I7" i="4"/>
  <c r="I6" i="4"/>
  <c r="H13" i="4"/>
  <c r="H12" i="4"/>
  <c r="H11" i="4"/>
  <c r="H10" i="4"/>
  <c r="H9" i="4"/>
  <c r="H8" i="4"/>
  <c r="H7" i="4"/>
  <c r="H6" i="4"/>
  <c r="G13" i="4"/>
  <c r="G12" i="4"/>
  <c r="G11" i="4"/>
  <c r="G10" i="4"/>
  <c r="G9" i="4"/>
  <c r="G8" i="4"/>
  <c r="G7" i="4"/>
  <c r="G6" i="4"/>
  <c r="H19" i="3"/>
  <c r="G19" i="3"/>
  <c r="F19" i="3"/>
  <c r="E19" i="3"/>
  <c r="D19" i="3"/>
  <c r="C19" i="3"/>
  <c r="H17" i="3"/>
  <c r="G17" i="3"/>
  <c r="F17" i="3"/>
  <c r="E17" i="3"/>
  <c r="D17" i="3"/>
  <c r="C17" i="3"/>
  <c r="G21" i="2"/>
  <c r="F21" i="2"/>
  <c r="E21" i="2"/>
  <c r="D21" i="2"/>
  <c r="F10" i="2"/>
  <c r="E10" i="2"/>
  <c r="D10" i="2"/>
  <c r="J19" i="2"/>
  <c r="J18" i="2"/>
  <c r="J17" i="2"/>
  <c r="J16" i="2"/>
  <c r="J21" i="2" s="1"/>
  <c r="J15" i="2"/>
  <c r="J14" i="2"/>
  <c r="I19" i="2"/>
  <c r="I18" i="2"/>
  <c r="I17" i="2"/>
  <c r="I16" i="2"/>
  <c r="I15" i="2"/>
  <c r="I14" i="2"/>
  <c r="H19" i="2"/>
  <c r="H17" i="2"/>
  <c r="H16" i="2"/>
  <c r="H15" i="2"/>
  <c r="H14" i="2"/>
  <c r="G19" i="2"/>
  <c r="G18" i="2"/>
  <c r="H18" i="2" s="1"/>
  <c r="G17" i="2"/>
  <c r="G16" i="2"/>
  <c r="G15" i="2"/>
  <c r="G14" i="2"/>
  <c r="J8" i="2"/>
  <c r="J7" i="2"/>
  <c r="J6" i="2"/>
  <c r="J5" i="2"/>
  <c r="J4" i="2"/>
  <c r="J3" i="2"/>
  <c r="J10" i="2" s="1"/>
  <c r="G8" i="2"/>
  <c r="G7" i="2"/>
  <c r="G6" i="2"/>
  <c r="G5" i="2"/>
  <c r="G4" i="2"/>
  <c r="G3" i="2"/>
  <c r="I8" i="2"/>
  <c r="I7" i="2"/>
  <c r="I6" i="2"/>
  <c r="I5" i="2"/>
  <c r="I4" i="2"/>
  <c r="I3" i="2"/>
  <c r="I10" i="2" s="1"/>
  <c r="H8" i="2"/>
  <c r="H7" i="2"/>
  <c r="H6" i="2"/>
  <c r="H5" i="2"/>
  <c r="H4" i="2"/>
  <c r="H3" i="2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D19" i="1"/>
  <c r="E19" i="1"/>
  <c r="F19" i="1"/>
  <c r="G19" i="1"/>
  <c r="H19" i="1"/>
  <c r="C19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1" i="2" l="1"/>
  <c r="G10" i="2"/>
  <c r="G23" i="2" s="1"/>
  <c r="I21" i="2"/>
  <c r="H10" i="2"/>
</calcChain>
</file>

<file path=xl/sharedStrings.xml><?xml version="1.0" encoding="utf-8"?>
<sst xmlns="http://schemas.openxmlformats.org/spreadsheetml/2006/main" count="123" uniqueCount="91">
  <si>
    <t>Produto</t>
  </si>
  <si>
    <t>Janeiro</t>
  </si>
  <si>
    <t>Fevereiro</t>
  </si>
  <si>
    <t>Março</t>
  </si>
  <si>
    <t>Vendedores</t>
  </si>
  <si>
    <t>Adriana Gomes</t>
  </si>
  <si>
    <t xml:space="preserve">Alice Silva </t>
  </si>
  <si>
    <t xml:space="preserve">Ana Cristina </t>
  </si>
  <si>
    <t>lavinia Sá</t>
  </si>
  <si>
    <t xml:space="preserve">Vittoria Sarques </t>
  </si>
  <si>
    <t>Jullya Victoria</t>
  </si>
  <si>
    <t xml:space="preserve">Gabrielly Henrique </t>
  </si>
  <si>
    <t xml:space="preserve">Ananda Vieira </t>
  </si>
  <si>
    <t>Carolina De Oliveira  Palmen</t>
  </si>
  <si>
    <t>Fabio Pinheiro Borges</t>
  </si>
  <si>
    <t>Hallana Vitoria Faria Ribeiro</t>
  </si>
  <si>
    <t>Eester De Santana Felicissimo</t>
  </si>
  <si>
    <t>Jhenifer Braga Bitencourt</t>
  </si>
  <si>
    <t>Abril</t>
  </si>
  <si>
    <t>Maio</t>
  </si>
  <si>
    <t>Total</t>
  </si>
  <si>
    <t>Código</t>
  </si>
  <si>
    <t>Jan</t>
  </si>
  <si>
    <t>Fev</t>
  </si>
  <si>
    <t>Mar</t>
  </si>
  <si>
    <t>Total 1° Trim.</t>
  </si>
  <si>
    <t>Máximo</t>
  </si>
  <si>
    <t>Mínimo</t>
  </si>
  <si>
    <t>Média</t>
  </si>
  <si>
    <t>Porca</t>
  </si>
  <si>
    <t>Parafuso</t>
  </si>
  <si>
    <t>Arruela</t>
  </si>
  <si>
    <t>Prego</t>
  </si>
  <si>
    <t>Alicate</t>
  </si>
  <si>
    <t>Martelo</t>
  </si>
  <si>
    <t>Totais</t>
  </si>
  <si>
    <t>Abr</t>
  </si>
  <si>
    <t>Mai</t>
  </si>
  <si>
    <t>Jun</t>
  </si>
  <si>
    <t>Total 2° Trim.</t>
  </si>
  <si>
    <t>Total do semestre</t>
  </si>
  <si>
    <t>SALÁRIO</t>
  </si>
  <si>
    <t>JANEIRO</t>
  </si>
  <si>
    <t>FEVEREIRO</t>
  </si>
  <si>
    <t>MARÇO</t>
  </si>
  <si>
    <t>ABRIL</t>
  </si>
  <si>
    <t>MAIO</t>
  </si>
  <si>
    <t>JUNHO</t>
  </si>
  <si>
    <t>CONTAS</t>
  </si>
  <si>
    <t>ÁGUA</t>
  </si>
  <si>
    <t>LUZ</t>
  </si>
  <si>
    <t xml:space="preserve">ESCOLA </t>
  </si>
  <si>
    <t>IPTU</t>
  </si>
  <si>
    <t>IPVA</t>
  </si>
  <si>
    <t>SHOPPING</t>
  </si>
  <si>
    <t>COMBUSTÍVEL</t>
  </si>
  <si>
    <t>ACADEMIA</t>
  </si>
  <si>
    <t xml:space="preserve">TOTAL DE CONTAS </t>
  </si>
  <si>
    <t>SALDO</t>
  </si>
  <si>
    <t>CONTAS A PAGAR</t>
  </si>
  <si>
    <t>N°</t>
  </si>
  <si>
    <t>NOME</t>
  </si>
  <si>
    <t>SALÁRIO BRUTRO</t>
  </si>
  <si>
    <t>INSS</t>
  </si>
  <si>
    <t>GRATIFICAÇÃO</t>
  </si>
  <si>
    <t>INSS R$</t>
  </si>
  <si>
    <t>GRATIFICAÇÃO R$</t>
  </si>
  <si>
    <t>SALÁRIO LÍQUIDO</t>
  </si>
  <si>
    <t>EDUARDO</t>
  </si>
  <si>
    <t>MARIA</t>
  </si>
  <si>
    <t>HELENA</t>
  </si>
  <si>
    <t>GABRIELA</t>
  </si>
  <si>
    <t>EDSON</t>
  </si>
  <si>
    <t>REGINA</t>
  </si>
  <si>
    <t>PAULO</t>
  </si>
  <si>
    <t>ELISANGELA</t>
  </si>
  <si>
    <t>ARARAS INFORMÁTICA-HARDWARE E SOFTWARE</t>
  </si>
  <si>
    <t>PAPELARIA PAPEL BRANCO</t>
  </si>
  <si>
    <t>PRODUTOS</t>
  </si>
  <si>
    <t>CANETA AZUL</t>
  </si>
  <si>
    <t xml:space="preserve">CANETA VERMELHA </t>
  </si>
  <si>
    <t>CADERNO</t>
  </si>
  <si>
    <t>RÉGUA</t>
  </si>
  <si>
    <t>LÁPIS</t>
  </si>
  <si>
    <t>PAPEL SULFITE</t>
  </si>
  <si>
    <t>TINTA NANQUIM</t>
  </si>
  <si>
    <t>QTDE</t>
  </si>
  <si>
    <t>PREÇO ÚNIT.</t>
  </si>
  <si>
    <t>TOTAL R$</t>
  </si>
  <si>
    <t>TOTAL US$</t>
  </si>
  <si>
    <t>VALOR DO 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</si>
</sst>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&quot;R$&quot;\ #,##0.00"/>
    <numFmt numFmtId="166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3" borderId="1" xfId="0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0" borderId="0" xfId="0" applyAlignment="1">
      <alignment horizontal="center"/>
    </xf>
    <xf numFmtId="44" fontId="0" fillId="0" borderId="1" xfId="2" applyFont="1" applyBorder="1"/>
    <xf numFmtId="44" fontId="0" fillId="0" borderId="1" xfId="0" applyNumberFormat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/>
    <xf numFmtId="44" fontId="0" fillId="7" borderId="1" xfId="2" applyFont="1" applyFill="1" applyBorder="1"/>
    <xf numFmtId="44" fontId="0" fillId="7" borderId="1" xfId="0" applyNumberFormat="1" applyFill="1" applyBorder="1"/>
    <xf numFmtId="0" fontId="0" fillId="0" borderId="1" xfId="0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/>
    <xf numFmtId="0" fontId="2" fillId="11" borderId="1" xfId="0" applyFont="1" applyFill="1" applyBorder="1" applyAlignment="1">
      <alignment horizontal="center"/>
    </xf>
    <xf numFmtId="9" fontId="0" fillId="0" borderId="1" xfId="3" applyFont="1" applyBorder="1"/>
    <xf numFmtId="10" fontId="0" fillId="0" borderId="1" xfId="3" applyNumberFormat="1" applyFont="1" applyBorder="1"/>
    <xf numFmtId="10" fontId="0" fillId="0" borderId="1" xfId="1" applyNumberFormat="1" applyFont="1" applyBorder="1"/>
    <xf numFmtId="10" fontId="0" fillId="0" borderId="1" xfId="0" applyNumberFormat="1" applyBorder="1"/>
    <xf numFmtId="165" fontId="0" fillId="0" borderId="1" xfId="0" applyNumberFormat="1" applyBorder="1"/>
    <xf numFmtId="166" fontId="1" fillId="0" borderId="1" xfId="2" applyNumberFormat="1" applyFont="1" applyBorder="1"/>
    <xf numFmtId="0" fontId="2" fillId="13" borderId="1" xfId="0" applyFont="1" applyFill="1" applyBorder="1" applyAlignment="1">
      <alignment horizontal="left"/>
    </xf>
    <xf numFmtId="0" fontId="2" fillId="14" borderId="1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0" fontId="0" fillId="7" borderId="1" xfId="0" applyFill="1" applyBorder="1"/>
    <xf numFmtId="165" fontId="0" fillId="7" borderId="1" xfId="0" applyNumberFormat="1" applyFill="1" applyBorder="1"/>
    <xf numFmtId="166" fontId="0" fillId="7" borderId="1" xfId="0" applyNumberFormat="1" applyFill="1" applyBorder="1"/>
    <xf numFmtId="0" fontId="2" fillId="5" borderId="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8">
    <dxf>
      <font>
        <color rgb="FFC0000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5D17-F1EF-465C-9CBB-7D102D2D0202}">
  <dimension ref="A1:H31"/>
  <sheetViews>
    <sheetView tabSelected="1" workbookViewId="0">
      <selection activeCell="B2" sqref="B2"/>
    </sheetView>
  </sheetViews>
  <sheetFormatPr defaultRowHeight="15" x14ac:dyDescent="0.25"/>
  <cols>
    <col min="1" max="1" width="9.140625" customWidth="1"/>
    <col min="2" max="2" width="27.5703125" customWidth="1"/>
    <col min="3" max="3" width="10.42578125" customWidth="1"/>
    <col min="4" max="4" width="14.28515625" customWidth="1"/>
    <col min="5" max="5" width="12.85546875" customWidth="1"/>
    <col min="6" max="6" width="16.7109375" customWidth="1"/>
    <col min="7" max="7" width="16.140625" customWidth="1"/>
    <col min="8" max="8" width="20.8554687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B2" s="2" t="s">
        <v>4</v>
      </c>
      <c r="C2" s="2" t="s">
        <v>1</v>
      </c>
      <c r="D2" s="3" t="s">
        <v>2</v>
      </c>
      <c r="E2" s="2" t="s">
        <v>3</v>
      </c>
      <c r="F2" s="2" t="s">
        <v>18</v>
      </c>
      <c r="G2" s="2" t="s">
        <v>19</v>
      </c>
      <c r="H2" s="2" t="s">
        <v>20</v>
      </c>
    </row>
    <row r="3" spans="1:8" x14ac:dyDescent="0.25">
      <c r="B3" s="4" t="s">
        <v>5</v>
      </c>
      <c r="C3" s="5">
        <v>4658574</v>
      </c>
      <c r="D3" s="5">
        <v>6546546345</v>
      </c>
      <c r="E3" s="5">
        <v>5647874535</v>
      </c>
      <c r="F3" s="6">
        <v>6565468787</v>
      </c>
      <c r="G3" s="5">
        <v>2354757557</v>
      </c>
      <c r="H3" s="5">
        <f t="shared" ref="H3:H15" si="0">SUM(C3:G3)</f>
        <v>21119305798</v>
      </c>
    </row>
    <row r="4" spans="1:8" x14ac:dyDescent="0.25">
      <c r="B4" s="4" t="s">
        <v>6</v>
      </c>
      <c r="C4" s="5">
        <v>4575454</v>
      </c>
      <c r="D4" s="5">
        <v>65465654</v>
      </c>
      <c r="E4" s="5">
        <v>46546213</v>
      </c>
      <c r="F4" s="5">
        <v>65457821</v>
      </c>
      <c r="G4" s="5">
        <v>3546767</v>
      </c>
      <c r="H4" s="5">
        <f t="shared" si="0"/>
        <v>185591909</v>
      </c>
    </row>
    <row r="5" spans="1:8" x14ac:dyDescent="0.25">
      <c r="B5" s="4" t="s">
        <v>7</v>
      </c>
      <c r="C5" s="5">
        <v>2454542</v>
      </c>
      <c r="D5" s="5">
        <v>2112234</v>
      </c>
      <c r="E5" s="5">
        <v>32165465</v>
      </c>
      <c r="F5" s="5">
        <v>654654421</v>
      </c>
      <c r="G5" s="5">
        <v>3516735468</v>
      </c>
      <c r="H5" s="5">
        <f t="shared" si="0"/>
        <v>4208122130</v>
      </c>
    </row>
    <row r="6" spans="1:8" x14ac:dyDescent="0.25">
      <c r="B6" s="4" t="s">
        <v>8</v>
      </c>
      <c r="C6" s="5">
        <v>354255</v>
      </c>
      <c r="D6" s="5">
        <v>312134563</v>
      </c>
      <c r="E6" s="5">
        <v>545465886</v>
      </c>
      <c r="F6" s="5">
        <v>35486761</v>
      </c>
      <c r="G6" s="5">
        <v>35154644</v>
      </c>
      <c r="H6" s="5">
        <f t="shared" si="0"/>
        <v>928596109</v>
      </c>
    </row>
    <row r="7" spans="1:8" x14ac:dyDescent="0.25">
      <c r="B7" s="4" t="s">
        <v>9</v>
      </c>
      <c r="C7" s="5">
        <v>56452315</v>
      </c>
      <c r="D7" s="5">
        <v>352333</v>
      </c>
      <c r="E7" s="5">
        <v>41668514</v>
      </c>
      <c r="F7" s="5">
        <v>324687468</v>
      </c>
      <c r="G7" s="5">
        <v>3546546</v>
      </c>
      <c r="H7" s="5">
        <f t="shared" si="0"/>
        <v>426707176</v>
      </c>
    </row>
    <row r="8" spans="1:8" x14ac:dyDescent="0.25">
      <c r="B8" s="4" t="s">
        <v>10</v>
      </c>
      <c r="C8" s="5">
        <v>54521</v>
      </c>
      <c r="D8" s="5">
        <v>352352335</v>
      </c>
      <c r="E8" s="5">
        <v>21145564</v>
      </c>
      <c r="F8" s="5">
        <v>355164684</v>
      </c>
      <c r="G8" s="5">
        <v>5446454</v>
      </c>
      <c r="H8" s="5">
        <f t="shared" si="0"/>
        <v>734163558</v>
      </c>
    </row>
    <row r="9" spans="1:8" x14ac:dyDescent="0.25">
      <c r="B9" s="4" t="s">
        <v>11</v>
      </c>
      <c r="C9" s="5">
        <v>52124155</v>
      </c>
      <c r="D9" s="5">
        <v>323333</v>
      </c>
      <c r="E9" s="5">
        <v>2313545</v>
      </c>
      <c r="F9" s="5">
        <v>2165468</v>
      </c>
      <c r="G9" s="5">
        <v>3546747</v>
      </c>
      <c r="H9" s="5">
        <f t="shared" si="0"/>
        <v>60473248</v>
      </c>
    </row>
    <row r="10" spans="1:8" x14ac:dyDescent="0.25">
      <c r="B10" s="4" t="s">
        <v>12</v>
      </c>
      <c r="C10" s="5">
        <v>54521</v>
      </c>
      <c r="D10" s="5">
        <v>474544744</v>
      </c>
      <c r="E10" s="5">
        <v>6546464</v>
      </c>
      <c r="F10" s="5">
        <v>32655</v>
      </c>
      <c r="G10" s="5">
        <v>3246548</v>
      </c>
      <c r="H10" s="5">
        <f t="shared" si="0"/>
        <v>484424932</v>
      </c>
    </row>
    <row r="11" spans="1:8" x14ac:dyDescent="0.25">
      <c r="B11" s="4" t="s">
        <v>13</v>
      </c>
      <c r="C11" s="5">
        <v>54452345</v>
      </c>
      <c r="D11" s="5">
        <v>1578764</v>
      </c>
      <c r="E11" s="5">
        <v>3544468</v>
      </c>
      <c r="F11" s="5">
        <v>65785786</v>
      </c>
      <c r="G11" s="5">
        <v>3544457</v>
      </c>
      <c r="H11" s="5">
        <f t="shared" si="0"/>
        <v>128905820</v>
      </c>
    </row>
    <row r="12" spans="1:8" x14ac:dyDescent="0.25">
      <c r="B12" s="4" t="s">
        <v>14</v>
      </c>
      <c r="C12" s="5">
        <v>65464563</v>
      </c>
      <c r="D12" s="5">
        <v>51564765</v>
      </c>
      <c r="E12" s="5">
        <v>5445646</v>
      </c>
      <c r="F12" s="5">
        <v>3521654786</v>
      </c>
      <c r="G12" s="5">
        <v>321547867</v>
      </c>
      <c r="H12" s="5">
        <f t="shared" si="0"/>
        <v>3965677627</v>
      </c>
    </row>
    <row r="13" spans="1:8" x14ac:dyDescent="0.25">
      <c r="B13" s="4" t="s">
        <v>15</v>
      </c>
      <c r="C13" s="5">
        <v>65546</v>
      </c>
      <c r="D13" s="5">
        <v>23165468</v>
      </c>
      <c r="E13" s="5">
        <v>665464</v>
      </c>
      <c r="F13" s="5">
        <v>35448778</v>
      </c>
      <c r="G13" s="5">
        <v>35446868</v>
      </c>
      <c r="H13" s="5">
        <f t="shared" si="0"/>
        <v>94792124</v>
      </c>
    </row>
    <row r="14" spans="1:8" x14ac:dyDescent="0.25">
      <c r="B14" s="4" t="s">
        <v>16</v>
      </c>
      <c r="C14" s="5">
        <v>6853423</v>
      </c>
      <c r="D14" s="5">
        <v>5478768</v>
      </c>
      <c r="E14" s="5">
        <v>654654</v>
      </c>
      <c r="F14" s="5">
        <v>565468</v>
      </c>
      <c r="G14" s="5">
        <v>654477354</v>
      </c>
      <c r="H14" s="5">
        <f t="shared" si="0"/>
        <v>668029667</v>
      </c>
    </row>
    <row r="15" spans="1:8" x14ac:dyDescent="0.25">
      <c r="B15" s="4" t="s">
        <v>17</v>
      </c>
      <c r="C15" s="5">
        <v>352365</v>
      </c>
      <c r="D15" s="5">
        <v>3546546</v>
      </c>
      <c r="E15" s="5">
        <v>654654</v>
      </c>
      <c r="F15" s="5">
        <v>65468745</v>
      </c>
      <c r="G15" s="5">
        <v>3246484</v>
      </c>
      <c r="H15" s="5">
        <f t="shared" si="0"/>
        <v>73268794</v>
      </c>
    </row>
    <row r="18" spans="2:8" x14ac:dyDescent="0.25">
      <c r="B18" s="2" t="s">
        <v>4</v>
      </c>
      <c r="C18" s="2" t="s">
        <v>1</v>
      </c>
      <c r="D18" s="3" t="s">
        <v>2</v>
      </c>
      <c r="E18" s="2" t="s">
        <v>3</v>
      </c>
      <c r="F18" s="2" t="s">
        <v>18</v>
      </c>
      <c r="G18" s="2" t="s">
        <v>19</v>
      </c>
      <c r="H18" s="2" t="s">
        <v>20</v>
      </c>
    </row>
    <row r="19" spans="2:8" x14ac:dyDescent="0.25">
      <c r="B19" s="4" t="s">
        <v>5</v>
      </c>
      <c r="C19" s="5">
        <f>C3</f>
        <v>4658574</v>
      </c>
      <c r="D19" s="5">
        <f t="shared" ref="D19:H19" si="1">D3</f>
        <v>6546546345</v>
      </c>
      <c r="E19" s="5">
        <f t="shared" si="1"/>
        <v>5647874535</v>
      </c>
      <c r="F19" s="5">
        <f t="shared" si="1"/>
        <v>6565468787</v>
      </c>
      <c r="G19" s="5">
        <f t="shared" si="1"/>
        <v>2354757557</v>
      </c>
      <c r="H19" s="5">
        <f t="shared" si="1"/>
        <v>21119305798</v>
      </c>
    </row>
    <row r="20" spans="2:8" x14ac:dyDescent="0.25">
      <c r="B20" s="4" t="s">
        <v>6</v>
      </c>
      <c r="C20" s="5">
        <f t="shared" ref="C20:H20" si="2">C4</f>
        <v>4575454</v>
      </c>
      <c r="D20" s="5">
        <f t="shared" si="2"/>
        <v>65465654</v>
      </c>
      <c r="E20" s="5">
        <f t="shared" si="2"/>
        <v>46546213</v>
      </c>
      <c r="F20" s="5">
        <f t="shared" si="2"/>
        <v>65457821</v>
      </c>
      <c r="G20" s="5">
        <f t="shared" si="2"/>
        <v>3546767</v>
      </c>
      <c r="H20" s="5">
        <f t="shared" si="2"/>
        <v>185591909</v>
      </c>
    </row>
    <row r="21" spans="2:8" x14ac:dyDescent="0.25">
      <c r="B21" s="4" t="s">
        <v>7</v>
      </c>
      <c r="C21" s="5">
        <f t="shared" ref="C21:H21" si="3">C5</f>
        <v>2454542</v>
      </c>
      <c r="D21" s="5">
        <f t="shared" si="3"/>
        <v>2112234</v>
      </c>
      <c r="E21" s="5">
        <f t="shared" si="3"/>
        <v>32165465</v>
      </c>
      <c r="F21" s="5">
        <f t="shared" si="3"/>
        <v>654654421</v>
      </c>
      <c r="G21" s="5">
        <f t="shared" si="3"/>
        <v>3516735468</v>
      </c>
      <c r="H21" s="5">
        <f t="shared" si="3"/>
        <v>4208122130</v>
      </c>
    </row>
    <row r="22" spans="2:8" x14ac:dyDescent="0.25">
      <c r="B22" s="4" t="s">
        <v>8</v>
      </c>
      <c r="C22" s="5">
        <f t="shared" ref="C22:H22" si="4">C6</f>
        <v>354255</v>
      </c>
      <c r="D22" s="5">
        <f t="shared" si="4"/>
        <v>312134563</v>
      </c>
      <c r="E22" s="5">
        <f t="shared" si="4"/>
        <v>545465886</v>
      </c>
      <c r="F22" s="5">
        <f t="shared" si="4"/>
        <v>35486761</v>
      </c>
      <c r="G22" s="5">
        <f t="shared" si="4"/>
        <v>35154644</v>
      </c>
      <c r="H22" s="5">
        <f t="shared" si="4"/>
        <v>928596109</v>
      </c>
    </row>
    <row r="23" spans="2:8" x14ac:dyDescent="0.25">
      <c r="B23" s="4" t="s">
        <v>9</v>
      </c>
      <c r="C23" s="5">
        <f t="shared" ref="C23:H23" si="5">C7</f>
        <v>56452315</v>
      </c>
      <c r="D23" s="5">
        <f t="shared" si="5"/>
        <v>352333</v>
      </c>
      <c r="E23" s="5">
        <f t="shared" si="5"/>
        <v>41668514</v>
      </c>
      <c r="F23" s="5">
        <f t="shared" si="5"/>
        <v>324687468</v>
      </c>
      <c r="G23" s="5">
        <f t="shared" si="5"/>
        <v>3546546</v>
      </c>
      <c r="H23" s="5">
        <f t="shared" si="5"/>
        <v>426707176</v>
      </c>
    </row>
    <row r="24" spans="2:8" x14ac:dyDescent="0.25">
      <c r="B24" s="4" t="s">
        <v>10</v>
      </c>
      <c r="C24" s="5">
        <f t="shared" ref="C24:H24" si="6">C8</f>
        <v>54521</v>
      </c>
      <c r="D24" s="5">
        <f t="shared" si="6"/>
        <v>352352335</v>
      </c>
      <c r="E24" s="5">
        <f t="shared" si="6"/>
        <v>21145564</v>
      </c>
      <c r="F24" s="5">
        <f t="shared" si="6"/>
        <v>355164684</v>
      </c>
      <c r="G24" s="5">
        <f t="shared" si="6"/>
        <v>5446454</v>
      </c>
      <c r="H24" s="5">
        <f t="shared" si="6"/>
        <v>734163558</v>
      </c>
    </row>
    <row r="25" spans="2:8" x14ac:dyDescent="0.25">
      <c r="B25" s="4" t="s">
        <v>11</v>
      </c>
      <c r="C25" s="5">
        <f t="shared" ref="C25:H25" si="7">C9</f>
        <v>52124155</v>
      </c>
      <c r="D25" s="5">
        <f t="shared" si="7"/>
        <v>323333</v>
      </c>
      <c r="E25" s="5">
        <f t="shared" si="7"/>
        <v>2313545</v>
      </c>
      <c r="F25" s="5">
        <f t="shared" si="7"/>
        <v>2165468</v>
      </c>
      <c r="G25" s="5">
        <f t="shared" si="7"/>
        <v>3546747</v>
      </c>
      <c r="H25" s="5">
        <f t="shared" si="7"/>
        <v>60473248</v>
      </c>
    </row>
    <row r="26" spans="2:8" x14ac:dyDescent="0.25">
      <c r="B26" s="4" t="s">
        <v>12</v>
      </c>
      <c r="C26" s="5">
        <f t="shared" ref="C26:H26" si="8">C10</f>
        <v>54521</v>
      </c>
      <c r="D26" s="5">
        <f t="shared" si="8"/>
        <v>474544744</v>
      </c>
      <c r="E26" s="5">
        <f t="shared" si="8"/>
        <v>6546464</v>
      </c>
      <c r="F26" s="5">
        <f t="shared" si="8"/>
        <v>32655</v>
      </c>
      <c r="G26" s="5">
        <f t="shared" si="8"/>
        <v>3246548</v>
      </c>
      <c r="H26" s="5">
        <f t="shared" si="8"/>
        <v>484424932</v>
      </c>
    </row>
    <row r="27" spans="2:8" x14ac:dyDescent="0.25">
      <c r="B27" s="4" t="s">
        <v>13</v>
      </c>
      <c r="C27" s="5">
        <f t="shared" ref="C27:H27" si="9">C11</f>
        <v>54452345</v>
      </c>
      <c r="D27" s="5">
        <f t="shared" si="9"/>
        <v>1578764</v>
      </c>
      <c r="E27" s="5">
        <f t="shared" si="9"/>
        <v>3544468</v>
      </c>
      <c r="F27" s="5">
        <f t="shared" si="9"/>
        <v>65785786</v>
      </c>
      <c r="G27" s="5">
        <f t="shared" si="9"/>
        <v>3544457</v>
      </c>
      <c r="H27" s="5">
        <f t="shared" si="9"/>
        <v>128905820</v>
      </c>
    </row>
    <row r="28" spans="2:8" x14ac:dyDescent="0.25">
      <c r="B28" s="4" t="s">
        <v>14</v>
      </c>
      <c r="C28" s="5">
        <f t="shared" ref="C28:H28" si="10">C12</f>
        <v>65464563</v>
      </c>
      <c r="D28" s="5">
        <f t="shared" si="10"/>
        <v>51564765</v>
      </c>
      <c r="E28" s="5">
        <f t="shared" si="10"/>
        <v>5445646</v>
      </c>
      <c r="F28" s="5">
        <f t="shared" si="10"/>
        <v>3521654786</v>
      </c>
      <c r="G28" s="5">
        <f t="shared" si="10"/>
        <v>321547867</v>
      </c>
      <c r="H28" s="5">
        <f t="shared" si="10"/>
        <v>3965677627</v>
      </c>
    </row>
    <row r="29" spans="2:8" x14ac:dyDescent="0.25">
      <c r="B29" s="4" t="s">
        <v>15</v>
      </c>
      <c r="C29" s="5">
        <f t="shared" ref="C29:H29" si="11">C13</f>
        <v>65546</v>
      </c>
      <c r="D29" s="5">
        <f t="shared" si="11"/>
        <v>23165468</v>
      </c>
      <c r="E29" s="5">
        <f t="shared" si="11"/>
        <v>665464</v>
      </c>
      <c r="F29" s="5">
        <f t="shared" si="11"/>
        <v>35448778</v>
      </c>
      <c r="G29" s="5">
        <f t="shared" si="11"/>
        <v>35446868</v>
      </c>
      <c r="H29" s="5">
        <f t="shared" si="11"/>
        <v>94792124</v>
      </c>
    </row>
    <row r="30" spans="2:8" x14ac:dyDescent="0.25">
      <c r="B30" s="4" t="s">
        <v>16</v>
      </c>
      <c r="C30" s="5">
        <f t="shared" ref="C30:H30" si="12">C14</f>
        <v>6853423</v>
      </c>
      <c r="D30" s="5">
        <f t="shared" si="12"/>
        <v>5478768</v>
      </c>
      <c r="E30" s="5">
        <f t="shared" si="12"/>
        <v>654654</v>
      </c>
      <c r="F30" s="5">
        <f t="shared" si="12"/>
        <v>565468</v>
      </c>
      <c r="G30" s="5">
        <f t="shared" si="12"/>
        <v>654477354</v>
      </c>
      <c r="H30" s="5">
        <f t="shared" si="12"/>
        <v>668029667</v>
      </c>
    </row>
    <row r="31" spans="2:8" x14ac:dyDescent="0.25">
      <c r="B31" s="4" t="s">
        <v>17</v>
      </c>
      <c r="C31" s="5">
        <f t="shared" ref="C31:H31" si="13">C15</f>
        <v>352365</v>
      </c>
      <c r="D31" s="5">
        <f t="shared" si="13"/>
        <v>3546546</v>
      </c>
      <c r="E31" s="5">
        <f t="shared" si="13"/>
        <v>654654</v>
      </c>
      <c r="F31" s="5">
        <f t="shared" si="13"/>
        <v>65468745</v>
      </c>
      <c r="G31" s="5">
        <f t="shared" si="13"/>
        <v>3246484</v>
      </c>
      <c r="H31" s="5">
        <f t="shared" si="13"/>
        <v>73268794</v>
      </c>
    </row>
  </sheetData>
  <conditionalFormatting sqref="H2">
    <cfRule type="containsText" dxfId="7" priority="10" operator="containsText" text="NÃO ATINGIU A META">
      <formula>NOT(ISERROR(SEARCH("NÃO ATINGIU A META",H2)))</formula>
    </cfRule>
    <cfRule type="colorScale" priority="11">
      <colorScale>
        <cfvo type="num" val="800"/>
        <cfvo type="num" val="800"/>
        <color rgb="FFFF7128"/>
        <color theme="9" tint="0.39997558519241921"/>
      </colorScale>
    </cfRule>
    <cfRule type="iconSet" priority="12">
      <iconSet>
        <cfvo type="percent" val="0"/>
        <cfvo type="num" val="800" gte="0"/>
        <cfvo type="num" val="800"/>
      </iconSet>
    </cfRule>
  </conditionalFormatting>
  <conditionalFormatting sqref="H2:H5">
    <cfRule type="containsText" dxfId="6" priority="7" operator="containsText" text="NAO ATINGIU A META">
      <formula>NOT(ISERROR(SEARCH("NAO ATINGIU A META",H2)))</formula>
    </cfRule>
    <cfRule type="containsText" dxfId="5" priority="8" operator="containsText" text="ATINGIU A META">
      <formula>NOT(ISERROR(SEARCH("ATINGIU A META",H2)))</formula>
    </cfRule>
  </conditionalFormatting>
  <conditionalFormatting sqref="H2:H6">
    <cfRule type="containsText" dxfId="4" priority="9" operator="containsText" text="NAO ATINGIU A META">
      <formula>NOT(ISERROR(SEARCH("NAO ATINGIU A META",H2)))</formula>
    </cfRule>
  </conditionalFormatting>
  <conditionalFormatting sqref="H18">
    <cfRule type="containsText" dxfId="3" priority="1" operator="containsText" text="NAO ATINGIU A META">
      <formula>NOT(ISERROR(SEARCH("NAO ATINGIU A META",H18)))</formula>
    </cfRule>
    <cfRule type="containsText" dxfId="2" priority="2" operator="containsText" text="ATINGIU A META">
      <formula>NOT(ISERROR(SEARCH("ATINGIU A META",H18)))</formula>
    </cfRule>
    <cfRule type="containsText" dxfId="1" priority="3" operator="containsText" text="NAO ATINGIU A META">
      <formula>NOT(ISERROR(SEARCH("NAO ATINGIU A META",H18)))</formula>
    </cfRule>
    <cfRule type="containsText" dxfId="0" priority="4" operator="containsText" text="NÃO ATINGIU A META">
      <formula>NOT(ISERROR(SEARCH("NÃO ATINGIU A META",H18)))</formula>
    </cfRule>
    <cfRule type="colorScale" priority="5">
      <colorScale>
        <cfvo type="num" val="800"/>
        <cfvo type="num" val="800"/>
        <color rgb="FFFF7128"/>
        <color theme="9" tint="0.39997558519241921"/>
      </colorScale>
    </cfRule>
    <cfRule type="iconSet" priority="6">
      <iconSet>
        <cfvo type="percent" val="0"/>
        <cfvo type="num" val="800" gte="0"/>
        <cfvo type="num" val="80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18FD-AB60-48D5-BABD-97BF89DAEDE2}">
  <dimension ref="B2:J52"/>
  <sheetViews>
    <sheetView workbookViewId="0">
      <selection activeCell="P27" sqref="P27"/>
    </sheetView>
  </sheetViews>
  <sheetFormatPr defaultRowHeight="15" x14ac:dyDescent="0.25"/>
  <cols>
    <col min="2" max="2" width="18" customWidth="1"/>
    <col min="3" max="3" width="11.42578125" customWidth="1"/>
    <col min="4" max="4" width="14.42578125" bestFit="1" customWidth="1"/>
    <col min="5" max="6" width="13.42578125" bestFit="1" customWidth="1"/>
    <col min="7" max="7" width="15" customWidth="1"/>
    <col min="8" max="8" width="14.42578125" bestFit="1" customWidth="1"/>
    <col min="9" max="10" width="13.28515625" bestFit="1" customWidth="1"/>
  </cols>
  <sheetData>
    <row r="2" spans="2:10" x14ac:dyDescent="0.25">
      <c r="B2" s="10" t="s">
        <v>21</v>
      </c>
      <c r="C2" s="10" t="s">
        <v>0</v>
      </c>
      <c r="D2" s="10" t="s">
        <v>22</v>
      </c>
      <c r="E2" s="10" t="s">
        <v>23</v>
      </c>
      <c r="F2" s="10" t="s">
        <v>24</v>
      </c>
      <c r="G2" s="10" t="s">
        <v>25</v>
      </c>
      <c r="H2" s="10" t="s">
        <v>26</v>
      </c>
      <c r="I2" s="10" t="s">
        <v>27</v>
      </c>
      <c r="J2" s="10" t="s">
        <v>28</v>
      </c>
    </row>
    <row r="3" spans="2:10" x14ac:dyDescent="0.25">
      <c r="B3" s="11">
        <v>1</v>
      </c>
      <c r="C3" s="12" t="s">
        <v>29</v>
      </c>
      <c r="D3" s="13">
        <v>4500</v>
      </c>
      <c r="E3" s="13">
        <v>5040</v>
      </c>
      <c r="F3" s="13">
        <v>5696</v>
      </c>
      <c r="G3" s="14">
        <f t="shared" ref="G3:G8" si="0">SUM(D3:F3)</f>
        <v>15236</v>
      </c>
      <c r="H3" s="14">
        <f t="shared" ref="H3:H8" si="1">MAX(D3:F3)</f>
        <v>5696</v>
      </c>
      <c r="I3" s="14">
        <f t="shared" ref="I3:I8" si="2">MIN(D3:F3)</f>
        <v>4500</v>
      </c>
      <c r="J3" s="14">
        <f t="shared" ref="J3:J8" si="3">AVERAGE(D3:F3)</f>
        <v>5078.666666666667</v>
      </c>
    </row>
    <row r="4" spans="2:10" x14ac:dyDescent="0.25">
      <c r="B4" s="11">
        <v>2</v>
      </c>
      <c r="C4" s="12" t="s">
        <v>30</v>
      </c>
      <c r="D4" s="13">
        <v>6250</v>
      </c>
      <c r="E4" s="13">
        <v>7000</v>
      </c>
      <c r="F4" s="13">
        <v>7910</v>
      </c>
      <c r="G4" s="14">
        <f t="shared" si="0"/>
        <v>21160</v>
      </c>
      <c r="H4" s="14">
        <f t="shared" si="1"/>
        <v>7910</v>
      </c>
      <c r="I4" s="14">
        <f t="shared" si="2"/>
        <v>6250</v>
      </c>
      <c r="J4" s="14">
        <f t="shared" si="3"/>
        <v>7053.333333333333</v>
      </c>
    </row>
    <row r="5" spans="2:10" x14ac:dyDescent="0.25">
      <c r="B5" s="11">
        <v>3</v>
      </c>
      <c r="C5" s="12" t="s">
        <v>31</v>
      </c>
      <c r="D5" s="13">
        <v>3300</v>
      </c>
      <c r="E5" s="13">
        <v>3696</v>
      </c>
      <c r="F5" s="13">
        <v>4176</v>
      </c>
      <c r="G5" s="14">
        <f t="shared" si="0"/>
        <v>11172</v>
      </c>
      <c r="H5" s="14">
        <f t="shared" si="1"/>
        <v>4176</v>
      </c>
      <c r="I5" s="14">
        <f t="shared" si="2"/>
        <v>3300</v>
      </c>
      <c r="J5" s="14">
        <f t="shared" si="3"/>
        <v>3724</v>
      </c>
    </row>
    <row r="6" spans="2:10" x14ac:dyDescent="0.25">
      <c r="B6" s="11">
        <v>4</v>
      </c>
      <c r="C6" s="12" t="s">
        <v>32</v>
      </c>
      <c r="D6" s="13">
        <v>8000</v>
      </c>
      <c r="E6" s="13">
        <v>8690</v>
      </c>
      <c r="F6" s="13">
        <v>10125</v>
      </c>
      <c r="G6" s="14">
        <f t="shared" si="0"/>
        <v>26815</v>
      </c>
      <c r="H6" s="14">
        <f t="shared" si="1"/>
        <v>10125</v>
      </c>
      <c r="I6" s="14">
        <f t="shared" si="2"/>
        <v>8000</v>
      </c>
      <c r="J6" s="14">
        <f t="shared" si="3"/>
        <v>8938.3333333333339</v>
      </c>
    </row>
    <row r="7" spans="2:10" x14ac:dyDescent="0.25">
      <c r="B7" s="11">
        <v>5</v>
      </c>
      <c r="C7" s="12" t="s">
        <v>33</v>
      </c>
      <c r="D7" s="13">
        <v>4557</v>
      </c>
      <c r="E7" s="13">
        <v>5104</v>
      </c>
      <c r="F7" s="13">
        <v>5676</v>
      </c>
      <c r="G7" s="14">
        <f t="shared" si="0"/>
        <v>15337</v>
      </c>
      <c r="H7" s="14">
        <f t="shared" si="1"/>
        <v>5676</v>
      </c>
      <c r="I7" s="14">
        <f t="shared" si="2"/>
        <v>4557</v>
      </c>
      <c r="J7" s="14">
        <f t="shared" si="3"/>
        <v>5112.333333333333</v>
      </c>
    </row>
    <row r="8" spans="2:10" x14ac:dyDescent="0.25">
      <c r="B8" s="11">
        <v>6</v>
      </c>
      <c r="C8" s="12" t="s">
        <v>34</v>
      </c>
      <c r="D8" s="13">
        <v>3260</v>
      </c>
      <c r="E8" s="13">
        <v>3640</v>
      </c>
      <c r="F8" s="13">
        <v>4113</v>
      </c>
      <c r="G8" s="14">
        <f t="shared" si="0"/>
        <v>11013</v>
      </c>
      <c r="H8" s="14">
        <f t="shared" si="1"/>
        <v>4113</v>
      </c>
      <c r="I8" s="14">
        <f t="shared" si="2"/>
        <v>3260</v>
      </c>
      <c r="J8" s="14">
        <f t="shared" si="3"/>
        <v>3671</v>
      </c>
    </row>
    <row r="10" spans="2:10" x14ac:dyDescent="0.25">
      <c r="B10" s="36" t="s">
        <v>35</v>
      </c>
      <c r="C10" s="37"/>
      <c r="D10" s="14">
        <f t="shared" ref="D10:J10" si="4">SUM(D3:D8)</f>
        <v>29867</v>
      </c>
      <c r="E10" s="14">
        <f t="shared" si="4"/>
        <v>33170</v>
      </c>
      <c r="F10" s="14">
        <f t="shared" si="4"/>
        <v>37696</v>
      </c>
      <c r="G10" s="14">
        <f t="shared" si="4"/>
        <v>100733</v>
      </c>
      <c r="H10" s="14">
        <f t="shared" si="4"/>
        <v>37696</v>
      </c>
      <c r="I10" s="14">
        <f t="shared" si="4"/>
        <v>29867</v>
      </c>
      <c r="J10" s="14">
        <f t="shared" si="4"/>
        <v>33577.666666666672</v>
      </c>
    </row>
    <row r="13" spans="2:10" x14ac:dyDescent="0.25">
      <c r="B13" s="10" t="s">
        <v>21</v>
      </c>
      <c r="C13" s="10" t="s">
        <v>0</v>
      </c>
      <c r="D13" s="10" t="s">
        <v>36</v>
      </c>
      <c r="E13" s="10" t="s">
        <v>37</v>
      </c>
      <c r="F13" s="10" t="s">
        <v>38</v>
      </c>
      <c r="G13" s="10" t="s">
        <v>39</v>
      </c>
      <c r="H13" s="10" t="s">
        <v>26</v>
      </c>
      <c r="I13" s="10" t="s">
        <v>27</v>
      </c>
      <c r="J13" s="10" t="s">
        <v>28</v>
      </c>
    </row>
    <row r="14" spans="2:10" x14ac:dyDescent="0.25">
      <c r="B14" s="11">
        <v>1</v>
      </c>
      <c r="C14" s="12" t="s">
        <v>29</v>
      </c>
      <c r="D14" s="13">
        <v>6265</v>
      </c>
      <c r="E14" s="13">
        <v>6954</v>
      </c>
      <c r="F14" s="13">
        <v>7858</v>
      </c>
      <c r="G14" s="14">
        <f t="shared" ref="G14:G19" si="5">SUM(D14:F14)</f>
        <v>21077</v>
      </c>
      <c r="H14" s="14">
        <f>MAX(D14:F14)</f>
        <v>7858</v>
      </c>
      <c r="I14" s="14">
        <f t="shared" ref="I14:I19" si="6">MIN(D14:F14)</f>
        <v>6265</v>
      </c>
      <c r="J14" s="14">
        <f t="shared" ref="J14:J19" si="7">AVERAGE(D14:F14)</f>
        <v>7025.666666666667</v>
      </c>
    </row>
    <row r="15" spans="2:10" x14ac:dyDescent="0.25">
      <c r="B15" s="11">
        <v>2</v>
      </c>
      <c r="C15" s="12" t="s">
        <v>30</v>
      </c>
      <c r="D15" s="13">
        <v>8701</v>
      </c>
      <c r="E15" s="13">
        <v>9658</v>
      </c>
      <c r="F15" s="13">
        <v>10197</v>
      </c>
      <c r="G15" s="14">
        <f t="shared" si="5"/>
        <v>28556</v>
      </c>
      <c r="H15" s="14">
        <f>MAX(D15:F15)</f>
        <v>10197</v>
      </c>
      <c r="I15" s="14">
        <f t="shared" si="6"/>
        <v>8701</v>
      </c>
      <c r="J15" s="14">
        <f t="shared" si="7"/>
        <v>9518.6666666666661</v>
      </c>
    </row>
    <row r="16" spans="2:10" x14ac:dyDescent="0.25">
      <c r="B16" s="11">
        <v>3</v>
      </c>
      <c r="C16" s="12" t="s">
        <v>31</v>
      </c>
      <c r="D16" s="13">
        <v>4569</v>
      </c>
      <c r="E16" s="13">
        <v>5099</v>
      </c>
      <c r="F16" s="13">
        <v>5769</v>
      </c>
      <c r="G16" s="14">
        <f t="shared" si="5"/>
        <v>15437</v>
      </c>
      <c r="H16" s="14">
        <f>MAX(D16:G16)</f>
        <v>15437</v>
      </c>
      <c r="I16" s="14">
        <f t="shared" si="6"/>
        <v>4569</v>
      </c>
      <c r="J16" s="14">
        <f t="shared" si="7"/>
        <v>5145.666666666667</v>
      </c>
    </row>
    <row r="17" spans="2:10" x14ac:dyDescent="0.25">
      <c r="B17" s="11">
        <v>4</v>
      </c>
      <c r="C17" s="12" t="s">
        <v>32</v>
      </c>
      <c r="D17" s="13">
        <v>12341</v>
      </c>
      <c r="E17" s="13">
        <v>12365</v>
      </c>
      <c r="F17" s="13">
        <v>13969</v>
      </c>
      <c r="G17" s="14">
        <f t="shared" si="5"/>
        <v>38675</v>
      </c>
      <c r="H17" s="14">
        <f>MAX(D17:G17)</f>
        <v>38675</v>
      </c>
      <c r="I17" s="14">
        <f t="shared" si="6"/>
        <v>12341</v>
      </c>
      <c r="J17" s="14">
        <f t="shared" si="7"/>
        <v>12891.666666666666</v>
      </c>
    </row>
    <row r="18" spans="2:10" x14ac:dyDescent="0.25">
      <c r="B18" s="11">
        <v>5</v>
      </c>
      <c r="C18" s="12" t="s">
        <v>33</v>
      </c>
      <c r="D18" s="13">
        <v>6344</v>
      </c>
      <c r="E18" s="13">
        <v>7042</v>
      </c>
      <c r="F18" s="13">
        <v>7957</v>
      </c>
      <c r="G18" s="14">
        <f t="shared" si="5"/>
        <v>21343</v>
      </c>
      <c r="H18" s="14">
        <f>MAX(D18:G18)</f>
        <v>21343</v>
      </c>
      <c r="I18" s="14">
        <f t="shared" si="6"/>
        <v>6344</v>
      </c>
      <c r="J18" s="14">
        <f t="shared" si="7"/>
        <v>7114.333333333333</v>
      </c>
    </row>
    <row r="19" spans="2:10" x14ac:dyDescent="0.25">
      <c r="B19" s="11">
        <v>6</v>
      </c>
      <c r="C19" s="12" t="s">
        <v>34</v>
      </c>
      <c r="D19" s="13">
        <v>4525</v>
      </c>
      <c r="E19" s="13">
        <v>5671</v>
      </c>
      <c r="F19" s="13">
        <v>5671</v>
      </c>
      <c r="G19" s="14">
        <f t="shared" si="5"/>
        <v>15867</v>
      </c>
      <c r="H19" s="14">
        <f>MAX(D19:G19)</f>
        <v>15867</v>
      </c>
      <c r="I19" s="14">
        <f t="shared" si="6"/>
        <v>4525</v>
      </c>
      <c r="J19" s="14">
        <f t="shared" si="7"/>
        <v>5289</v>
      </c>
    </row>
    <row r="21" spans="2:10" x14ac:dyDescent="0.25">
      <c r="B21" s="36" t="s">
        <v>35</v>
      </c>
      <c r="C21" s="37"/>
      <c r="D21" s="14">
        <f t="shared" ref="D21:J21" si="8">SUM(D14:D19)</f>
        <v>42745</v>
      </c>
      <c r="E21" s="14">
        <f t="shared" si="8"/>
        <v>46789</v>
      </c>
      <c r="F21" s="14">
        <f t="shared" si="8"/>
        <v>51421</v>
      </c>
      <c r="G21" s="14">
        <f t="shared" si="8"/>
        <v>140955</v>
      </c>
      <c r="H21" s="14">
        <f t="shared" si="8"/>
        <v>109377</v>
      </c>
      <c r="I21" s="14">
        <f t="shared" si="8"/>
        <v>42745</v>
      </c>
      <c r="J21" s="14">
        <f t="shared" si="8"/>
        <v>46985</v>
      </c>
    </row>
    <row r="23" spans="2:10" x14ac:dyDescent="0.25">
      <c r="B23" s="36" t="s">
        <v>40</v>
      </c>
      <c r="C23" s="38"/>
      <c r="D23" s="38"/>
      <c r="E23" s="38"/>
      <c r="F23" s="37"/>
      <c r="G23" s="14">
        <f>SUM(G10+G21)</f>
        <v>241688</v>
      </c>
    </row>
    <row r="52" spans="2:8" x14ac:dyDescent="0.25">
      <c r="B52" s="7"/>
      <c r="C52" s="7"/>
      <c r="D52" s="7"/>
      <c r="E52" s="7"/>
      <c r="F52" s="7"/>
      <c r="G52" s="7"/>
      <c r="H52" s="7"/>
    </row>
  </sheetData>
  <mergeCells count="3">
    <mergeCell ref="B10:C10"/>
    <mergeCell ref="B21:C21"/>
    <mergeCell ref="B23:F2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D107-07D8-419A-8DAB-3A89BC4ED4B4}">
  <dimension ref="B2:H19"/>
  <sheetViews>
    <sheetView workbookViewId="0">
      <selection activeCell="F25" sqref="F25"/>
    </sheetView>
  </sheetViews>
  <sheetFormatPr defaultRowHeight="15" x14ac:dyDescent="0.25"/>
  <cols>
    <col min="2" max="2" width="18.42578125" customWidth="1"/>
    <col min="3" max="3" width="13.5703125" customWidth="1"/>
    <col min="4" max="7" width="13" customWidth="1"/>
    <col min="8" max="8" width="13.42578125" customWidth="1"/>
  </cols>
  <sheetData>
    <row r="2" spans="2:8" x14ac:dyDescent="0.25">
      <c r="B2" s="39" t="s">
        <v>59</v>
      </c>
      <c r="C2" s="40"/>
      <c r="D2" s="40"/>
      <c r="E2" s="40"/>
      <c r="F2" s="40"/>
      <c r="G2" s="40"/>
      <c r="H2" s="41"/>
    </row>
    <row r="4" spans="2:8" x14ac:dyDescent="0.25">
      <c r="C4" s="17" t="s">
        <v>42</v>
      </c>
      <c r="D4" s="17" t="s">
        <v>43</v>
      </c>
      <c r="E4" s="17" t="s">
        <v>44</v>
      </c>
      <c r="F4" s="17" t="s">
        <v>45</v>
      </c>
      <c r="G4" s="17" t="s">
        <v>46</v>
      </c>
      <c r="H4" s="17" t="s">
        <v>47</v>
      </c>
    </row>
    <row r="5" spans="2:8" x14ac:dyDescent="0.25">
      <c r="B5" s="19" t="s">
        <v>41</v>
      </c>
      <c r="C5" s="13">
        <v>500</v>
      </c>
      <c r="D5" s="13">
        <v>750</v>
      </c>
      <c r="E5" s="13">
        <v>800</v>
      </c>
      <c r="F5" s="13">
        <v>700</v>
      </c>
      <c r="G5" s="13">
        <v>654</v>
      </c>
      <c r="H5" s="13">
        <v>700</v>
      </c>
    </row>
    <row r="7" spans="2:8" x14ac:dyDescent="0.25">
      <c r="B7" s="39" t="s">
        <v>48</v>
      </c>
      <c r="C7" s="40"/>
      <c r="D7" s="40"/>
      <c r="E7" s="40"/>
      <c r="F7" s="40"/>
      <c r="G7" s="40"/>
      <c r="H7" s="41"/>
    </row>
    <row r="8" spans="2:8" x14ac:dyDescent="0.25">
      <c r="B8" s="18" t="s">
        <v>49</v>
      </c>
      <c r="C8" s="13">
        <v>10</v>
      </c>
      <c r="D8" s="13">
        <v>15</v>
      </c>
      <c r="E8" s="13">
        <v>15</v>
      </c>
      <c r="F8" s="13">
        <v>12</v>
      </c>
      <c r="G8" s="13">
        <v>12</v>
      </c>
      <c r="H8" s="13">
        <v>11</v>
      </c>
    </row>
    <row r="9" spans="2:8" x14ac:dyDescent="0.25">
      <c r="B9" s="18" t="s">
        <v>50</v>
      </c>
      <c r="C9" s="13">
        <v>50</v>
      </c>
      <c r="D9" s="13">
        <v>60</v>
      </c>
      <c r="E9" s="13">
        <v>54</v>
      </c>
      <c r="F9" s="13">
        <v>55</v>
      </c>
      <c r="G9" s="13">
        <v>54</v>
      </c>
      <c r="H9" s="13">
        <v>56</v>
      </c>
    </row>
    <row r="10" spans="2:8" x14ac:dyDescent="0.25">
      <c r="B10" s="18" t="s">
        <v>51</v>
      </c>
      <c r="C10" s="13">
        <v>300</v>
      </c>
      <c r="D10" s="13">
        <v>250</v>
      </c>
      <c r="E10" s="13">
        <v>300</v>
      </c>
      <c r="F10" s="13">
        <v>300</v>
      </c>
      <c r="G10" s="13">
        <v>200</v>
      </c>
      <c r="H10" s="13">
        <v>200</v>
      </c>
    </row>
    <row r="11" spans="2:8" x14ac:dyDescent="0.25">
      <c r="B11" s="18" t="s">
        <v>52</v>
      </c>
      <c r="C11" s="13">
        <v>40</v>
      </c>
      <c r="D11" s="13">
        <v>40</v>
      </c>
      <c r="E11" s="13">
        <v>40</v>
      </c>
      <c r="F11" s="13">
        <v>40</v>
      </c>
      <c r="G11" s="13">
        <v>40</v>
      </c>
      <c r="H11" s="13">
        <v>40</v>
      </c>
    </row>
    <row r="12" spans="2:8" x14ac:dyDescent="0.25">
      <c r="B12" s="18" t="s">
        <v>53</v>
      </c>
      <c r="C12" s="13">
        <v>10</v>
      </c>
      <c r="D12" s="13">
        <v>15</v>
      </c>
      <c r="E12" s="13">
        <v>14</v>
      </c>
      <c r="F12" s="13">
        <v>15</v>
      </c>
      <c r="G12" s="13">
        <v>20</v>
      </c>
      <c r="H12" s="13">
        <v>31</v>
      </c>
    </row>
    <row r="13" spans="2:8" x14ac:dyDescent="0.25">
      <c r="B13" s="18" t="s">
        <v>54</v>
      </c>
      <c r="C13" s="13">
        <v>120</v>
      </c>
      <c r="D13" s="13">
        <v>150</v>
      </c>
      <c r="E13" s="13">
        <v>130</v>
      </c>
      <c r="F13" s="13">
        <v>200</v>
      </c>
      <c r="G13" s="13">
        <v>150</v>
      </c>
      <c r="H13" s="13">
        <v>190</v>
      </c>
    </row>
    <row r="14" spans="2:8" x14ac:dyDescent="0.25">
      <c r="B14" s="18" t="s">
        <v>55</v>
      </c>
      <c r="C14" s="13">
        <v>50</v>
      </c>
      <c r="D14" s="13">
        <v>60</v>
      </c>
      <c r="E14" s="13">
        <v>65</v>
      </c>
      <c r="F14" s="13">
        <v>70</v>
      </c>
      <c r="G14" s="13">
        <v>65</v>
      </c>
      <c r="H14" s="13">
        <v>85</v>
      </c>
    </row>
    <row r="15" spans="2:8" x14ac:dyDescent="0.25">
      <c r="B15" s="18" t="s">
        <v>56</v>
      </c>
      <c r="C15" s="13">
        <v>145</v>
      </c>
      <c r="D15" s="13">
        <v>145</v>
      </c>
      <c r="E15" s="13">
        <v>145</v>
      </c>
      <c r="F15" s="13">
        <v>145</v>
      </c>
      <c r="G15" s="13">
        <v>100</v>
      </c>
      <c r="H15" s="13">
        <v>145</v>
      </c>
    </row>
    <row r="17" spans="2:8" x14ac:dyDescent="0.25">
      <c r="B17" s="16" t="s">
        <v>57</v>
      </c>
      <c r="C17" s="14">
        <f t="shared" ref="C17:H17" si="0">SUM(C8:C15)</f>
        <v>725</v>
      </c>
      <c r="D17" s="14">
        <f t="shared" si="0"/>
        <v>735</v>
      </c>
      <c r="E17" s="14">
        <f t="shared" si="0"/>
        <v>763</v>
      </c>
      <c r="F17" s="14">
        <f t="shared" si="0"/>
        <v>837</v>
      </c>
      <c r="G17" s="14">
        <f t="shared" si="0"/>
        <v>641</v>
      </c>
      <c r="H17" s="14">
        <f t="shared" si="0"/>
        <v>758</v>
      </c>
    </row>
    <row r="19" spans="2:8" x14ac:dyDescent="0.25">
      <c r="B19" s="16" t="s">
        <v>58</v>
      </c>
      <c r="C19" s="14">
        <f t="shared" ref="C19:H19" si="1">C5-C17</f>
        <v>-225</v>
      </c>
      <c r="D19" s="14">
        <f t="shared" si="1"/>
        <v>15</v>
      </c>
      <c r="E19" s="14">
        <f t="shared" si="1"/>
        <v>37</v>
      </c>
      <c r="F19" s="14">
        <f t="shared" si="1"/>
        <v>-137</v>
      </c>
      <c r="G19" s="14">
        <f t="shared" si="1"/>
        <v>13</v>
      </c>
      <c r="H19" s="14">
        <f t="shared" si="1"/>
        <v>-58</v>
      </c>
    </row>
  </sheetData>
  <mergeCells count="2">
    <mergeCell ref="B2:H2"/>
    <mergeCell ref="B7:H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ED64-858B-4B59-8EA2-B0CEEB3A1239}">
  <dimension ref="B2:I13"/>
  <sheetViews>
    <sheetView workbookViewId="0">
      <selection activeCell="H22" sqref="H22"/>
    </sheetView>
  </sheetViews>
  <sheetFormatPr defaultRowHeight="15" x14ac:dyDescent="0.25"/>
  <cols>
    <col min="1" max="1" width="9.140625" customWidth="1"/>
    <col min="2" max="2" width="7" customWidth="1"/>
    <col min="3" max="3" width="11.7109375" customWidth="1"/>
    <col min="4" max="4" width="18.140625" customWidth="1"/>
    <col min="5" max="5" width="11.140625" bestFit="1" customWidth="1"/>
    <col min="6" max="6" width="15.28515625" customWidth="1"/>
    <col min="7" max="7" width="13.42578125" customWidth="1"/>
    <col min="8" max="8" width="17.5703125" customWidth="1"/>
    <col min="9" max="9" width="17.42578125" customWidth="1"/>
  </cols>
  <sheetData>
    <row r="2" spans="2:9" x14ac:dyDescent="0.25">
      <c r="B2" s="42" t="s">
        <v>76</v>
      </c>
      <c r="C2" s="43"/>
      <c r="D2" s="43"/>
      <c r="E2" s="43"/>
      <c r="F2" s="43"/>
      <c r="G2" s="43"/>
      <c r="H2" s="43"/>
      <c r="I2" s="44"/>
    </row>
    <row r="3" spans="2:9" x14ac:dyDescent="0.25">
      <c r="B3" s="45"/>
      <c r="C3" s="46"/>
      <c r="D3" s="46"/>
      <c r="E3" s="46"/>
      <c r="F3" s="46"/>
      <c r="G3" s="46"/>
      <c r="H3" s="46"/>
      <c r="I3" s="47"/>
    </row>
    <row r="5" spans="2:9" x14ac:dyDescent="0.25">
      <c r="B5" s="22" t="s">
        <v>60</v>
      </c>
      <c r="C5" s="22" t="s">
        <v>61</v>
      </c>
      <c r="D5" s="22" t="s">
        <v>62</v>
      </c>
      <c r="E5" s="22" t="s">
        <v>63</v>
      </c>
      <c r="F5" s="22" t="s">
        <v>64</v>
      </c>
      <c r="G5" s="22" t="s">
        <v>65</v>
      </c>
      <c r="H5" s="22" t="s">
        <v>66</v>
      </c>
      <c r="I5" s="22" t="s">
        <v>67</v>
      </c>
    </row>
    <row r="6" spans="2:9" x14ac:dyDescent="0.25">
      <c r="B6" s="20">
        <v>1</v>
      </c>
      <c r="C6" s="21" t="s">
        <v>68</v>
      </c>
      <c r="D6" s="8">
        <v>853</v>
      </c>
      <c r="E6" s="25">
        <v>0.1</v>
      </c>
      <c r="F6" s="26">
        <v>0.09</v>
      </c>
      <c r="G6" s="9">
        <f t="shared" ref="G6:G13" si="0">D6*E6</f>
        <v>85.300000000000011</v>
      </c>
      <c r="H6" s="9">
        <f t="shared" ref="H6:H13" si="1">D6*F6</f>
        <v>76.77</v>
      </c>
      <c r="I6" s="9">
        <f t="shared" ref="I6:I13" si="2">SUM(D6,F6-E6)</f>
        <v>852.99</v>
      </c>
    </row>
    <row r="7" spans="2:9" x14ac:dyDescent="0.25">
      <c r="B7" s="20">
        <v>2</v>
      </c>
      <c r="C7" s="21" t="s">
        <v>69</v>
      </c>
      <c r="D7" s="8">
        <v>951</v>
      </c>
      <c r="E7" s="24">
        <v>9.9900000000000003E-2</v>
      </c>
      <c r="F7" s="25">
        <v>0.08</v>
      </c>
      <c r="G7" s="9">
        <f t="shared" si="0"/>
        <v>95.004900000000006</v>
      </c>
      <c r="H7" s="9">
        <f t="shared" si="1"/>
        <v>76.08</v>
      </c>
      <c r="I7" s="9">
        <f t="shared" si="2"/>
        <v>950.98009999999999</v>
      </c>
    </row>
    <row r="8" spans="2:9" x14ac:dyDescent="0.25">
      <c r="B8" s="20">
        <v>3</v>
      </c>
      <c r="C8" s="21" t="s">
        <v>70</v>
      </c>
      <c r="D8" s="8">
        <v>456</v>
      </c>
      <c r="E8" s="23">
        <v>0.09</v>
      </c>
      <c r="F8" s="25">
        <v>0.06</v>
      </c>
      <c r="G8" s="9">
        <f t="shared" si="0"/>
        <v>41.04</v>
      </c>
      <c r="H8" s="9">
        <f t="shared" si="1"/>
        <v>27.36</v>
      </c>
      <c r="I8" s="9">
        <f t="shared" si="2"/>
        <v>455.97</v>
      </c>
    </row>
    <row r="9" spans="2:9" x14ac:dyDescent="0.25">
      <c r="B9" s="20">
        <v>4</v>
      </c>
      <c r="C9" s="21" t="s">
        <v>71</v>
      </c>
      <c r="D9" s="8">
        <v>500</v>
      </c>
      <c r="E9" s="24">
        <v>8.5000000000000006E-2</v>
      </c>
      <c r="F9" s="25">
        <v>0.06</v>
      </c>
      <c r="G9" s="9">
        <f t="shared" si="0"/>
        <v>42.5</v>
      </c>
      <c r="H9" s="9">
        <f t="shared" si="1"/>
        <v>30</v>
      </c>
      <c r="I9" s="9">
        <f t="shared" si="2"/>
        <v>499.97500000000002</v>
      </c>
    </row>
    <row r="10" spans="2:9" x14ac:dyDescent="0.25">
      <c r="B10" s="20">
        <v>5</v>
      </c>
      <c r="C10" s="21" t="s">
        <v>72</v>
      </c>
      <c r="D10" s="8">
        <v>850</v>
      </c>
      <c r="E10" s="24">
        <v>8.9899999999999994E-2</v>
      </c>
      <c r="F10" s="25">
        <v>7.0000000000000007E-2</v>
      </c>
      <c r="G10" s="9">
        <f t="shared" si="0"/>
        <v>76.414999999999992</v>
      </c>
      <c r="H10" s="9">
        <f t="shared" si="1"/>
        <v>59.500000000000007</v>
      </c>
      <c r="I10" s="9">
        <f t="shared" si="2"/>
        <v>849.98009999999999</v>
      </c>
    </row>
    <row r="11" spans="2:9" x14ac:dyDescent="0.25">
      <c r="B11" s="20">
        <v>6</v>
      </c>
      <c r="C11" s="21" t="s">
        <v>75</v>
      </c>
      <c r="D11" s="8">
        <v>459</v>
      </c>
      <c r="E11" s="24">
        <v>6.25E-2</v>
      </c>
      <c r="F11" s="25">
        <v>0.05</v>
      </c>
      <c r="G11" s="9">
        <f t="shared" si="0"/>
        <v>28.6875</v>
      </c>
      <c r="H11" s="9">
        <f t="shared" si="1"/>
        <v>22.950000000000003</v>
      </c>
      <c r="I11" s="9">
        <f t="shared" si="2"/>
        <v>458.98750000000001</v>
      </c>
    </row>
    <row r="12" spans="2:9" x14ac:dyDescent="0.25">
      <c r="B12" s="20">
        <v>7</v>
      </c>
      <c r="C12" s="21" t="s">
        <v>73</v>
      </c>
      <c r="D12" s="8">
        <v>478</v>
      </c>
      <c r="E12" s="24">
        <v>7.1199999999999999E-2</v>
      </c>
      <c r="F12" s="25">
        <v>0.05</v>
      </c>
      <c r="G12" s="9">
        <f t="shared" si="0"/>
        <v>34.0336</v>
      </c>
      <c r="H12" s="9">
        <f t="shared" si="1"/>
        <v>23.900000000000002</v>
      </c>
      <c r="I12" s="9">
        <f t="shared" si="2"/>
        <v>477.97879999999998</v>
      </c>
    </row>
    <row r="13" spans="2:9" x14ac:dyDescent="0.25">
      <c r="B13" s="20">
        <v>8</v>
      </c>
      <c r="C13" s="21" t="s">
        <v>74</v>
      </c>
      <c r="D13" s="8">
        <v>658</v>
      </c>
      <c r="E13" s="24">
        <v>5.9900000000000002E-2</v>
      </c>
      <c r="F13" s="25">
        <v>0.04</v>
      </c>
      <c r="G13" s="9">
        <f t="shared" si="0"/>
        <v>39.414200000000001</v>
      </c>
      <c r="H13" s="9">
        <f t="shared" si="1"/>
        <v>26.32</v>
      </c>
      <c r="I13" s="9">
        <f t="shared" si="2"/>
        <v>657.98009999999999</v>
      </c>
    </row>
  </sheetData>
  <mergeCells count="1">
    <mergeCell ref="B2:I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32E3-CCF5-4715-9145-4FEED42466A6}">
  <dimension ref="B10:F20"/>
  <sheetViews>
    <sheetView workbookViewId="0">
      <selection activeCell="G8" sqref="G8"/>
    </sheetView>
  </sheetViews>
  <sheetFormatPr defaultRowHeight="15" x14ac:dyDescent="0.25"/>
  <cols>
    <col min="2" max="2" width="26.140625" customWidth="1"/>
    <col min="3" max="3" width="12.7109375" customWidth="1"/>
    <col min="4" max="4" width="13" customWidth="1"/>
    <col min="5" max="6" width="11.5703125" customWidth="1"/>
  </cols>
  <sheetData>
    <row r="10" spans="2:6" x14ac:dyDescent="0.25">
      <c r="B10" s="32" t="s">
        <v>90</v>
      </c>
      <c r="C10" s="13">
        <v>2.94</v>
      </c>
    </row>
    <row r="11" spans="2:6" x14ac:dyDescent="0.25">
      <c r="B11" s="48" t="s">
        <v>77</v>
      </c>
      <c r="C11" s="49"/>
      <c r="D11" s="49"/>
      <c r="E11" s="49"/>
      <c r="F11" s="50"/>
    </row>
    <row r="12" spans="2:6" x14ac:dyDescent="0.25">
      <c r="B12" s="51"/>
      <c r="C12" s="52"/>
      <c r="D12" s="52"/>
      <c r="E12" s="52"/>
      <c r="F12" s="53"/>
    </row>
    <row r="13" spans="2:6" x14ac:dyDescent="0.25">
      <c r="B13" s="30" t="s">
        <v>78</v>
      </c>
      <c r="C13" s="31" t="s">
        <v>86</v>
      </c>
      <c r="D13" s="31" t="s">
        <v>87</v>
      </c>
      <c r="E13" s="31" t="s">
        <v>88</v>
      </c>
      <c r="F13" s="31" t="s">
        <v>89</v>
      </c>
    </row>
    <row r="14" spans="2:6" x14ac:dyDescent="0.25">
      <c r="B14" s="29" t="s">
        <v>79</v>
      </c>
      <c r="C14" s="15">
        <v>500</v>
      </c>
      <c r="D14" s="27">
        <v>0.15</v>
      </c>
      <c r="E14" s="27">
        <f t="shared" ref="E14:E20" si="0">C14*D14</f>
        <v>75</v>
      </c>
      <c r="F14" s="28">
        <f>E14/C10</f>
        <v>25.510204081632654</v>
      </c>
    </row>
    <row r="15" spans="2:6" x14ac:dyDescent="0.25">
      <c r="B15" s="29" t="s">
        <v>80</v>
      </c>
      <c r="C15" s="33">
        <v>750</v>
      </c>
      <c r="D15" s="34">
        <v>0.15</v>
      </c>
      <c r="E15" s="34">
        <f t="shared" si="0"/>
        <v>112.5</v>
      </c>
      <c r="F15" s="35">
        <f>E15/C10</f>
        <v>38.265306122448983</v>
      </c>
    </row>
    <row r="16" spans="2:6" x14ac:dyDescent="0.25">
      <c r="B16" s="29" t="s">
        <v>81</v>
      </c>
      <c r="C16" s="33">
        <v>250</v>
      </c>
      <c r="D16" s="34">
        <v>10</v>
      </c>
      <c r="E16" s="34">
        <f t="shared" si="0"/>
        <v>2500</v>
      </c>
      <c r="F16" s="35">
        <f>E16/C10</f>
        <v>850.34013605442181</v>
      </c>
    </row>
    <row r="17" spans="2:6" x14ac:dyDescent="0.25">
      <c r="B17" s="29" t="s">
        <v>82</v>
      </c>
      <c r="C17" s="33">
        <v>310</v>
      </c>
      <c r="D17" s="34">
        <v>0.5</v>
      </c>
      <c r="E17" s="34">
        <f t="shared" si="0"/>
        <v>155</v>
      </c>
      <c r="F17" s="35">
        <f>E17/C10</f>
        <v>52.721088435374149</v>
      </c>
    </row>
    <row r="18" spans="2:6" x14ac:dyDescent="0.25">
      <c r="B18" s="29" t="s">
        <v>83</v>
      </c>
      <c r="C18" s="33">
        <v>500</v>
      </c>
      <c r="D18" s="34">
        <v>0.1</v>
      </c>
      <c r="E18" s="34">
        <f t="shared" si="0"/>
        <v>50</v>
      </c>
      <c r="F18" s="35">
        <f>E18/C10</f>
        <v>17.006802721088437</v>
      </c>
    </row>
    <row r="19" spans="2:6" x14ac:dyDescent="0.25">
      <c r="B19" s="29" t="s">
        <v>84</v>
      </c>
      <c r="C19" s="33">
        <v>1500</v>
      </c>
      <c r="D19" s="34">
        <v>2.5</v>
      </c>
      <c r="E19" s="34">
        <f t="shared" si="0"/>
        <v>3750</v>
      </c>
      <c r="F19" s="35">
        <f>E19/C10</f>
        <v>1275.5102040816328</v>
      </c>
    </row>
    <row r="20" spans="2:6" x14ac:dyDescent="0.25">
      <c r="B20" s="29" t="s">
        <v>85</v>
      </c>
      <c r="C20" s="33">
        <v>190</v>
      </c>
      <c r="D20" s="34">
        <v>6</v>
      </c>
      <c r="E20" s="34">
        <f t="shared" si="0"/>
        <v>1140</v>
      </c>
      <c r="F20" s="35">
        <f>E20/C10</f>
        <v>387.75510204081633</v>
      </c>
    </row>
  </sheetData>
  <mergeCells count="1">
    <mergeCell ref="B11:F1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8BC6E3FAB34741AD636AE1EA86E514" ma:contentTypeVersion="6" ma:contentTypeDescription="Crie um novo documento." ma:contentTypeScope="" ma:versionID="8c979a38c1d43e08839d077feaa1f7ed">
  <xsd:schema xmlns:xsd="http://www.w3.org/2001/XMLSchema" xmlns:xs="http://www.w3.org/2001/XMLSchema" xmlns:p="http://schemas.microsoft.com/office/2006/metadata/properties" xmlns:ns3="741911ee-ecd5-4a6f-985d-a914045776c6" targetNamespace="http://schemas.microsoft.com/office/2006/metadata/properties" ma:root="true" ma:fieldsID="9ce1117dcb474ef3199ffb26c6c475e7" ns3:_="">
    <xsd:import namespace="741911ee-ecd5-4a6f-985d-a914045776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911ee-ecd5-4a6f-985d-a914045776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1911ee-ecd5-4a6f-985d-a914045776c6" xsi:nil="true"/>
  </documentManagement>
</p:properties>
</file>

<file path=customXml/itemProps1.xml><?xml version="1.0" encoding="utf-8"?>
<ds:datastoreItem xmlns:ds="http://schemas.openxmlformats.org/officeDocument/2006/customXml" ds:itemID="{80A3239A-F90E-4659-8AB8-A4161FDB2C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4416C1-3F53-4F27-90BB-93FE3B443D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1911ee-ecd5-4a6f-985d-a914045776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E9554F-D152-417F-A6C9-B87AD79E4D2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741911ee-ecd5-4a6f-985d-a914045776c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Isabela Vitoria Pedroso Faria</dc:creator>
  <cp:lastModifiedBy>Isabela Vitoria Pedroso Faria</cp:lastModifiedBy>
  <dcterms:created xsi:type="dcterms:W3CDTF">2024-04-18T10:14:08Z</dcterms:created>
  <dcterms:modified xsi:type="dcterms:W3CDTF">2024-04-18T15:14:23Z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0x010100198BC6E3FAB34741AD636AE1EA86E514</vt:lpwstr>
  </property>
</Properties>
</file>