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samples/"/>
    </mc:Choice>
  </mc:AlternateContent>
  <xr:revisionPtr revIDLastSave="0" documentId="13_ncr:1_{A1EF60EA-5DEF-2945-8A4B-216B1BC7F359}" xr6:coauthVersionLast="47" xr6:coauthVersionMax="47" xr10:uidLastSave="{00000000-0000-0000-0000-000000000000}"/>
  <bookViews>
    <workbookView xWindow="0" yWindow="720" windowWidth="14580" windowHeight="18400" tabRatio="834" firstSheet="5" activeTab="7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" i="9" l="1"/>
  <c r="A97" i="9"/>
  <c r="A60" i="9"/>
  <c r="A61" i="9"/>
  <c r="A62" i="9"/>
  <c r="A63" i="9"/>
  <c r="A64" i="9"/>
  <c r="A65" i="9"/>
  <c r="B1" i="27"/>
  <c r="A56" i="27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A73" i="22"/>
  <c r="A74" i="22"/>
  <c r="A75" i="22"/>
  <c r="A76" i="22"/>
  <c r="A77" i="22"/>
  <c r="A78" i="22"/>
  <c r="A79" i="22"/>
  <c r="A80" i="22"/>
  <c r="A72" i="22"/>
  <c r="A57" i="22"/>
  <c r="A58" i="22"/>
  <c r="A59" i="22"/>
  <c r="A60" i="22"/>
  <c r="A61" i="22"/>
  <c r="A62" i="22"/>
  <c r="A63" i="22"/>
  <c r="A64" i="22"/>
  <c r="A65" i="22"/>
  <c r="A66" i="22"/>
  <c r="A67" i="22"/>
  <c r="A56" i="22"/>
  <c r="A68" i="9"/>
  <c r="A44" i="22"/>
  <c r="A45" i="22"/>
  <c r="A46" i="22"/>
  <c r="A47" i="22"/>
  <c r="A48" i="22"/>
  <c r="A49" i="22"/>
  <c r="A50" i="22"/>
  <c r="A51" i="22"/>
  <c r="A52" i="22"/>
  <c r="A53" i="22"/>
  <c r="A43" i="22"/>
  <c r="A54" i="9"/>
  <c r="A27" i="22"/>
  <c r="A28" i="22"/>
  <c r="A29" i="22"/>
  <c r="A30" i="22"/>
  <c r="A31" i="22"/>
  <c r="A32" i="22"/>
  <c r="A33" i="22"/>
  <c r="A34" i="22"/>
  <c r="A35" i="22"/>
  <c r="A36" i="22"/>
  <c r="A37" i="22"/>
  <c r="A26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10" i="22"/>
  <c r="A95" i="9"/>
  <c r="A94" i="9"/>
  <c r="A98" i="9"/>
  <c r="A93" i="9"/>
  <c r="A82" i="9"/>
  <c r="A83" i="9"/>
  <c r="A84" i="9"/>
  <c r="A81" i="9"/>
  <c r="A69" i="9"/>
  <c r="A70" i="9"/>
  <c r="A71" i="9"/>
  <c r="A42" i="9"/>
  <c r="A43" i="9"/>
  <c r="A44" i="9"/>
  <c r="A45" i="9"/>
  <c r="A41" i="9"/>
  <c r="A26" i="9"/>
  <c r="A27" i="9"/>
  <c r="A28" i="9"/>
  <c r="A29" i="9"/>
  <c r="A30" i="9"/>
  <c r="A31" i="9"/>
  <c r="A25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9" i="9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27" i="15"/>
  <c r="A28" i="15"/>
  <c r="A29" i="15"/>
  <c r="A30" i="15"/>
  <c r="A31" i="15"/>
  <c r="A32" i="15"/>
  <c r="A33" i="15"/>
  <c r="A34" i="15"/>
  <c r="A26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9" i="15"/>
  <c r="A36" i="29"/>
  <c r="A37" i="29"/>
  <c r="A38" i="29"/>
  <c r="A39" i="29"/>
  <c r="A40" i="29"/>
  <c r="A41" i="29"/>
  <c r="A42" i="29"/>
  <c r="A43" i="29"/>
  <c r="A44" i="29"/>
  <c r="A35" i="29"/>
  <c r="A23" i="29"/>
  <c r="A24" i="29"/>
  <c r="A25" i="29"/>
  <c r="A26" i="29"/>
  <c r="A27" i="29"/>
  <c r="A28" i="29"/>
  <c r="A29" i="29"/>
  <c r="A30" i="29"/>
  <c r="A31" i="29"/>
  <c r="A22" i="29"/>
  <c r="A10" i="29"/>
  <c r="A11" i="29"/>
  <c r="A12" i="29"/>
  <c r="A13" i="29"/>
  <c r="A14" i="29"/>
  <c r="A15" i="29"/>
  <c r="A16" i="29"/>
  <c r="A17" i="29"/>
  <c r="A18" i="29"/>
  <c r="A9" i="29"/>
  <c r="A49" i="29"/>
  <c r="A50" i="29"/>
  <c r="A51" i="29"/>
  <c r="A52" i="29"/>
  <c r="A53" i="29"/>
  <c r="A54" i="29"/>
  <c r="A55" i="29"/>
  <c r="A56" i="29"/>
  <c r="A57" i="29"/>
  <c r="A58" i="29"/>
  <c r="A48" i="29"/>
  <c r="A42" i="19"/>
  <c r="A43" i="19"/>
  <c r="A44" i="19"/>
  <c r="A45" i="19"/>
  <c r="A46" i="19"/>
  <c r="A47" i="19"/>
  <c r="A48" i="19"/>
  <c r="A49" i="19"/>
  <c r="A41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17" i="19"/>
  <c r="A18" i="19"/>
  <c r="A19" i="19"/>
  <c r="A20" i="19"/>
  <c r="A21" i="19"/>
  <c r="A22" i="19"/>
  <c r="A10" i="19"/>
  <c r="A11" i="19"/>
  <c r="A12" i="19"/>
  <c r="A13" i="19"/>
  <c r="A14" i="19"/>
  <c r="A15" i="19"/>
  <c r="A16" i="19"/>
  <c r="A9" i="19"/>
  <c r="A55" i="19"/>
  <c r="A56" i="19"/>
  <c r="A57" i="19"/>
  <c r="A58" i="19"/>
  <c r="A59" i="19"/>
  <c r="A60" i="19"/>
  <c r="A61" i="19"/>
  <c r="A62" i="19"/>
  <c r="A63" i="19"/>
  <c r="A54" i="19"/>
  <c r="A67" i="19"/>
  <c r="A68" i="19"/>
  <c r="A69" i="19"/>
  <c r="A70" i="19"/>
  <c r="A66" i="19"/>
  <c r="A55" i="9"/>
  <c r="A56" i="9"/>
  <c r="A57" i="9"/>
  <c r="A58" i="9"/>
  <c r="A59" i="9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C37" i="9"/>
  <c r="F60" i="15"/>
  <c r="G60" i="15"/>
  <c r="I60" i="15"/>
  <c r="J59" i="24" l="1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B4" i="27"/>
  <c r="B4" i="24"/>
  <c r="B1" i="24"/>
  <c r="B1" i="22"/>
  <c r="B4" i="22"/>
  <c r="B1" i="30"/>
  <c r="B1" i="15"/>
  <c r="B4" i="28"/>
  <c r="B1" i="28"/>
  <c r="B4" i="29"/>
  <c r="B1" i="29"/>
  <c r="D167" i="31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72" i="19"/>
  <c r="G72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I62" i="29"/>
  <c r="H62" i="29"/>
  <c r="H63" i="29" s="1"/>
  <c r="G62" i="29"/>
  <c r="F62" i="29"/>
  <c r="E62" i="29"/>
  <c r="D62" i="29"/>
  <c r="C62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I63" i="29" l="1"/>
  <c r="G63" i="29"/>
  <c r="J36" i="22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3" i="29"/>
  <c r="D63" i="29"/>
  <c r="E63" i="29"/>
  <c r="J32" i="29"/>
  <c r="J19" i="29"/>
  <c r="J62" i="29"/>
  <c r="J45" i="29"/>
  <c r="J56" i="24"/>
  <c r="J64" i="27"/>
  <c r="J38" i="27"/>
  <c r="J23" i="27"/>
  <c r="J65" i="27" l="1"/>
  <c r="J69" i="27" s="1"/>
  <c r="B6" i="30"/>
  <c r="J63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I81" i="22"/>
  <c r="H81" i="22"/>
  <c r="G81" i="22"/>
  <c r="F81" i="22"/>
  <c r="E81" i="22"/>
  <c r="D81" i="22"/>
  <c r="C81" i="22"/>
  <c r="I69" i="22"/>
  <c r="H69" i="22"/>
  <c r="G69" i="22"/>
  <c r="F69" i="22"/>
  <c r="I68" i="22"/>
  <c r="H68" i="22"/>
  <c r="G68" i="22"/>
  <c r="F68" i="22"/>
  <c r="E68" i="22"/>
  <c r="D68" i="22"/>
  <c r="C68" i="22"/>
  <c r="I54" i="22"/>
  <c r="H54" i="22"/>
  <c r="G54" i="22"/>
  <c r="F54" i="22"/>
  <c r="E54" i="22"/>
  <c r="E69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D6" i="9"/>
  <c r="D37" i="9" l="1"/>
  <c r="D23" i="9"/>
  <c r="D66" i="9"/>
  <c r="D38" i="9"/>
  <c r="D69" i="22"/>
  <c r="C69" i="22"/>
  <c r="C39" i="22"/>
  <c r="D66" i="24"/>
  <c r="J53" i="24"/>
  <c r="J81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3" i="22"/>
  <c r="J77" i="22"/>
  <c r="J45" i="22"/>
  <c r="J54" i="22"/>
  <c r="J74" i="22"/>
  <c r="J11" i="22"/>
  <c r="J15" i="22"/>
  <c r="J19" i="22"/>
  <c r="J23" i="22"/>
  <c r="J29" i="22"/>
  <c r="J46" i="22"/>
  <c r="J68" i="22"/>
  <c r="J69" i="22"/>
  <c r="J75" i="22"/>
  <c r="J79" i="22"/>
  <c r="J14" i="22"/>
  <c r="J18" i="22"/>
  <c r="J28" i="22"/>
  <c r="J10" i="22"/>
  <c r="J22" i="22"/>
  <c r="J59" i="22"/>
  <c r="J78" i="22"/>
  <c r="J12" i="22"/>
  <c r="J16" i="22"/>
  <c r="J20" i="22"/>
  <c r="J26" i="22"/>
  <c r="J30" i="22"/>
  <c r="J43" i="22"/>
  <c r="J47" i="22"/>
  <c r="J57" i="22"/>
  <c r="J72" i="22"/>
  <c r="J76" i="22"/>
  <c r="J80" i="22"/>
  <c r="G41" i="19"/>
  <c r="G42" i="19"/>
  <c r="G43" i="19"/>
  <c r="G44" i="19"/>
  <c r="G45" i="19"/>
  <c r="G46" i="19"/>
  <c r="G47" i="19"/>
  <c r="G48" i="19"/>
  <c r="G49" i="19"/>
  <c r="G50" i="19" l="1"/>
  <c r="J38" i="22"/>
  <c r="J38" i="24"/>
  <c r="J23" i="24"/>
  <c r="J24" i="22"/>
  <c r="B1" i="19"/>
  <c r="H6" i="19"/>
  <c r="I6" i="19"/>
  <c r="J6" i="19"/>
  <c r="J42" i="19" s="1"/>
  <c r="G64" i="19"/>
  <c r="G71" i="19" s="1"/>
  <c r="I23" i="15"/>
  <c r="I35" i="15"/>
  <c r="I59" i="15"/>
  <c r="B4" i="19"/>
  <c r="C50" i="19"/>
  <c r="C37" i="19"/>
  <c r="C23" i="19"/>
  <c r="E6" i="9"/>
  <c r="F6" i="9"/>
  <c r="C23" i="9"/>
  <c r="C38" i="9" s="1"/>
  <c r="A32" i="9"/>
  <c r="E32" i="9"/>
  <c r="A33" i="9"/>
  <c r="E33" i="9"/>
  <c r="A34" i="9"/>
  <c r="E34" i="9"/>
  <c r="A35" i="9"/>
  <c r="E35" i="9"/>
  <c r="A36" i="9"/>
  <c r="E36" i="9"/>
  <c r="F66" i="9" l="1"/>
  <c r="F37" i="9"/>
  <c r="F23" i="9"/>
  <c r="F38" i="9"/>
  <c r="E11" i="9"/>
  <c r="E15" i="9"/>
  <c r="E14" i="9"/>
  <c r="E13" i="9"/>
  <c r="J39" i="22"/>
  <c r="I36" i="15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1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C38" i="19"/>
  <c r="E9" i="9"/>
  <c r="G23" i="19"/>
  <c r="G75" i="19" s="1"/>
  <c r="G77" i="19" s="1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20" i="9"/>
  <c r="E12" i="9"/>
  <c r="E31" i="9"/>
  <c r="E19" i="9"/>
  <c r="E82" i="9"/>
  <c r="E37" i="9" l="1"/>
  <c r="I50" i="19"/>
  <c r="E23" i="9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4" i="9"/>
  <c r="E45" i="9"/>
  <c r="E56" i="9"/>
  <c r="E83" i="9"/>
  <c r="E42" i="9"/>
  <c r="E71" i="9"/>
  <c r="E59" i="9"/>
  <c r="E58" i="9"/>
  <c r="E57" i="9"/>
  <c r="E38" i="9" l="1"/>
  <c r="H38" i="19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2" i="9"/>
  <c r="E73" i="9"/>
  <c r="E74" i="9"/>
  <c r="E75" i="9"/>
  <c r="E60" i="9"/>
  <c r="E66" i="9" s="1"/>
  <c r="E61" i="9"/>
  <c r="E62" i="9"/>
  <c r="E63" i="9"/>
  <c r="E64" i="9"/>
  <c r="C104" i="9"/>
  <c r="C90" i="9"/>
  <c r="C77" i="9"/>
  <c r="C50" i="9"/>
  <c r="C66" i="9"/>
  <c r="D104" i="9"/>
  <c r="B4" i="9"/>
  <c r="C78" i="9" l="1"/>
  <c r="E36" i="15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7" i="9"/>
  <c r="D78" i="9" s="1"/>
  <c r="E76" i="9"/>
  <c r="F50" i="9"/>
  <c r="F104" i="9"/>
  <c r="F77" i="9"/>
  <c r="F78" i="9" s="1"/>
  <c r="F90" i="9"/>
  <c r="D50" i="9"/>
  <c r="D90" i="9"/>
  <c r="J36" i="15" l="1"/>
  <c r="J60" i="15" s="1"/>
  <c r="E77" i="9"/>
  <c r="E78" i="9" s="1"/>
  <c r="A99" i="9" l="1"/>
  <c r="E99" i="9"/>
  <c r="A100" i="9"/>
  <c r="E100" i="9"/>
  <c r="A101" i="9"/>
  <c r="E101" i="9"/>
  <c r="A85" i="9"/>
  <c r="E85" i="9"/>
  <c r="A86" i="9"/>
  <c r="E86" i="9"/>
  <c r="A87" i="9"/>
  <c r="E87" i="9"/>
  <c r="A88" i="9"/>
  <c r="E88" i="9"/>
  <c r="A72" i="9"/>
  <c r="A73" i="9"/>
  <c r="A74" i="9"/>
  <c r="A75" i="9"/>
  <c r="A46" i="9"/>
  <c r="E46" i="9"/>
  <c r="A47" i="9"/>
  <c r="E47" i="9"/>
  <c r="A48" i="9"/>
  <c r="E48" i="9"/>
  <c r="A103" i="9" l="1"/>
  <c r="A102" i="9"/>
  <c r="A89" i="9"/>
  <c r="A76" i="9"/>
  <c r="A49" i="9"/>
  <c r="E102" i="9"/>
  <c r="E103" i="9"/>
  <c r="E89" i="9"/>
  <c r="E90" i="9" s="1"/>
  <c r="E49" i="9"/>
  <c r="E50" i="9" s="1"/>
  <c r="E104" i="9" l="1"/>
  <c r="G64" i="15"/>
  <c r="F64" i="15"/>
  <c r="I64" i="15"/>
  <c r="E64" i="15"/>
  <c r="H64" i="15"/>
  <c r="D64" i="15"/>
  <c r="J6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tc={81FB33C4-CECF-F544-87BB-26C662E280C6}</author>
    <author>tc={C5BDAE72-AED1-544B-A0E7-16A41202BB13}</author>
    <author>tc={DCC2F6C8-76EF-2E4B-AB73-899D029A5DA8}</author>
    <author>tc={3FF6BBF3-52FC-8242-82C7-9D2CCF970619}</author>
    <author>tc={3339DA39-77FE-1D41-9AE1-0B193BCD3322}</author>
    <author>tc={5E8C45B4-20CC-6141-8444-1CAF2930E23C}</author>
    <author>tc={F4671B77-A8DC-3440-B394-EDE2FD52173B}</author>
    <author>tc={49870C4F-F980-DE4B-A40F-2D6E08CEC304}</author>
    <author>tc={C7A68C94-773F-B742-82D1-2CF825AEC4A0}</author>
  </authors>
  <commentList>
    <comment ref="B13" authorId="0" shapeId="0" xr:uid="{81FB33C4-CECF-F544-87BB-26C662E280C6}">
      <text>
        <t>[Threaded comment]
Your version of Excel allows you to read this threaded comment; however, any edits to it will get removed if the file is opened in a newer version of Excel. Learn more: https://go.microsoft.com/fwlink/?linkid=870924
Comment:
    B13- should be due from local units
Reply:
    B17 should be prepaid items</t>
      </text>
    </comment>
    <comment ref="F23" authorId="1" shapeId="0" xr:uid="{C5BDAE72-AED1-544B-A0E7-16A41202BB13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Doesn’t match up with statement</t>
      </text>
    </comment>
    <comment ref="B25" authorId="2" shapeId="0" xr:uid="{DCC2F6C8-76EF-2E4B-AB73-899D029A5DA8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 tern mortgages receivable</t>
      </text>
    </comment>
    <comment ref="F38" authorId="3" shapeId="0" xr:uid="{3FF6BBF3-52FC-8242-82C7-9D2CCF970619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line up with statement</t>
      </text>
    </comment>
    <comment ref="B43" authorId="4" shapeId="0" xr:uid="{3339DA39-77FE-1D41-9AE1-0B193BCD3322}">
      <text>
        <t>[Threaded comment]
Your version of Excel allows you to read this threaded comment; however, any edits to it will get removed if the file is opened in a newer version of Excel. Learn more: https://go.microsoft.com/fwlink/?linkid=870924
Comment:
    Deferred charge on refunding</t>
      </text>
    </comment>
    <comment ref="B55" authorId="5" shapeId="0" xr:uid="{5E8C45B4-20CC-6141-8444-1CAF2930E23C}">
      <text>
        <t>[Threaded comment]
Your version of Excel allows you to read this threaded comment; however, any edits to it will get removed if the file is opened in a newer version of Excel. Learn more: https://go.microsoft.com/fwlink/?linkid=870924
Comment:
    Due to local units</t>
      </text>
    </comment>
    <comment ref="B57" authorId="6" shapeId="0" xr:uid="{F4671B77-A8DC-3440-B394-EDE2FD52173B}">
      <text>
        <t>[Threaded comment]
Your version of Excel allows you to read this threaded comment; however, any edits to it will get removed if the file is opened in a newer version of Excel. Learn more: https://go.microsoft.com/fwlink/?linkid=870924
Comment:
    Advances payable</t>
      </text>
    </comment>
    <comment ref="B67" authorId="7" shapeId="0" xr:uid="{49870C4F-F980-DE4B-A40F-2D6E08CEC304}">
      <text>
        <t>[Threaded comment]
Your version of Excel allows you to read this threaded comment; however, any edits to it will get removed if the file is opened in a newer version of Excel. Learn more: https://go.microsoft.com/fwlink/?linkid=870924
Comment:
    Due within one year, due in more than one year does it need to show up on this sheet</t>
      </text>
    </comment>
    <comment ref="B97" authorId="8" shapeId="0" xr:uid="{C7A68C94-773F-B742-82D1-2CF825AEC4A0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missing here</t>
      </text>
    </comment>
  </commentList>
</comments>
</file>

<file path=xl/sharedStrings.xml><?xml version="1.0" encoding="utf-8"?>
<sst xmlns="http://schemas.openxmlformats.org/spreadsheetml/2006/main" count="5385" uniqueCount="3620">
  <si>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</si>
  <si>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</si>
  <si>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</si>
  <si>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</si>
  <si>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</si>
  <si>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</si>
  <si>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</si>
  <si>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</si>
  <si>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</si>
  <si>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</si>
  <si>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</si>
  <si>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</si>
  <si>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</si>
  <si>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</si>
  <si>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</si>
  <si>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</si>
  <si>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</si>
  <si>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</si>
  <si>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</si>
  <si>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</si>
  <si>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</si>
  <si>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</si>
  <si>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</si>
  <si>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</si>
  <si>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</si>
  <si>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</si>
  <si>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</si>
  <si>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</si>
  <si>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</si>
  <si>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</si>
  <si>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</si>
  <si>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</si>
  <si>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</si>
  <si>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</si>
  <si>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</si>
  <si>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</si>
  <si>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</si>
  <si>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</si>
  <si>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</si>
  <si>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</si>
  <si>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</si>
  <si>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</si>
  <si>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</si>
  <si>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</si>
  <si>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</si>
  <si>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</si>
  <si>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</si>
  <si>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</si>
  <si>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</si>
  <si>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</si>
  <si>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</si>
  <si>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</si>
  <si>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</si>
  <si>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</si>
  <si>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</si>
  <si>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</si>
  <si>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</si>
  <si>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</si>
  <si>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</si>
  <si>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</si>
  <si>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</si>
  <si>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</si>
  <si>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</si>
  <si>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</si>
  <si>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</si>
  <si>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</si>
  <si>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</si>
  <si>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</si>
  <si>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</si>
  <si>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</si>
  <si>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</si>
  <si>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</si>
  <si>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</si>
  <si>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</si>
  <si>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</si>
  <si>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</si>
  <si>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</si>
  <si>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</si>
  <si>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</si>
  <si>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</si>
  <si>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</si>
  <si>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</si>
  <si>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</si>
  <si>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</si>
  <si>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</si>
  <si>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</si>
  <si>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</si>
  <si>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</si>
  <si>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</si>
  <si>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</si>
  <si>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</si>
  <si>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</si>
  <si>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</si>
  <si>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</si>
  <si>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</si>
  <si>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</si>
  <si>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</si>
  <si>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</si>
  <si>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</si>
  <si>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</si>
  <si>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</si>
  <si>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</si>
  <si>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</si>
  <si>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</si>
  <si>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</si>
  <si>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</si>
  <si>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</si>
  <si>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</si>
  <si>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</si>
  <si>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</si>
  <si>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</si>
  <si>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</si>
  <si>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</si>
  <si>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</si>
  <si>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</si>
  <si>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</si>
  <si>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</si>
  <si>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</si>
  <si>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</si>
  <si>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</si>
  <si>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</si>
  <si>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</si>
  <si>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</si>
  <si>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</si>
  <si>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</si>
  <si>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</si>
  <si>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</si>
  <si>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</si>
  <si>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</si>
  <si>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</si>
  <si>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</si>
  <si>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</si>
  <si>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</si>
  <si>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</si>
  <si>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</si>
  <si>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</si>
  <si>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</si>
  <si>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</si>
  <si>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</si>
  <si>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</si>
  <si>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</si>
  <si>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</si>
  <si>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</si>
  <si>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</si>
  <si>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</si>
  <si>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</si>
  <si>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</si>
  <si>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</si>
  <si>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</si>
  <si>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</si>
  <si>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</si>
  <si>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</si>
  <si>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</si>
  <si>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</si>
  <si>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</si>
  <si>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</si>
  <si>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</si>
  <si>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</si>
  <si>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</si>
  <si>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</si>
  <si>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</si>
  <si>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</si>
  <si>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</si>
  <si>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</si>
  <si>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</si>
  <si>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</si>
  <si>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</si>
  <si>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</si>
  <si>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</si>
  <si>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</si>
  <si>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</si>
  <si>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</si>
  <si>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</si>
  <si>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</si>
  <si>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</si>
  <si>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</si>
  <si>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</si>
  <si>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</si>
  <si>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</si>
  <si>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</si>
  <si>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</si>
  <si>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</si>
  <si>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</si>
  <si>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</si>
  <si>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</si>
  <si>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</si>
  <si>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</si>
  <si>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</si>
  <si>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</si>
  <si>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</si>
  <si>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</si>
  <si>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</si>
  <si>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</si>
  <si>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</si>
  <si>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</si>
  <si>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</si>
  <si>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</si>
  <si>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</si>
  <si>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</si>
  <si>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</si>
  <si>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</si>
  <si>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</si>
  <si>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</si>
  <si>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</si>
  <si>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</si>
  <si>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</si>
  <si>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</si>
  <si>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</si>
  <si>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</si>
  <si>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</si>
  <si>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</si>
  <si>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</si>
  <si>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</si>
  <si>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</si>
  <si>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</si>
  <si>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</si>
  <si>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</si>
  <si>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</si>
  <si>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</si>
  <si>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</si>
  <si>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</si>
  <si>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</si>
  <si>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</si>
  <si>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</si>
  <si>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</si>
  <si>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</si>
  <si>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</si>
  <si>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</si>
  <si>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</si>
  <si>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</si>
  <si>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</si>
  <si>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</si>
  <si>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</si>
  <si>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</si>
  <si>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</si>
  <si>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</si>
  <si>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</si>
  <si>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</si>
  <si>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</si>
  <si>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</si>
  <si>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</si>
  <si>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</si>
  <si>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</si>
  <si>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</si>
  <si>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</si>
  <si>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</si>
  <si>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</si>
  <si>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</si>
  <si>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</si>
  <si>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</si>
  <si>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</si>
  <si>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</si>
  <si>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</si>
  <si>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</si>
  <si>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</si>
  <si>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</si>
  <si>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</si>
  <si>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</si>
  <si>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</si>
  <si>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</si>
  <si>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</si>
  <si>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</si>
  <si>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</si>
  <si>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</si>
  <si>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</si>
  <si>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</si>
  <si>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</si>
  <si>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</si>
  <si>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</si>
  <si>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</si>
  <si>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</si>
  <si>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</si>
  <si>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</si>
  <si>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</si>
  <si>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</si>
  <si>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</si>
  <si>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</si>
  <si>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</si>
  <si>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</si>
  <si>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</si>
  <si>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</si>
  <si>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</si>
  <si>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</si>
  <si>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</si>
  <si>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</si>
  <si>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</si>
  <si>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</si>
  <si>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</si>
  <si>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</si>
  <si>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</si>
  <si>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</si>
  <si>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</si>
  <si>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</si>
  <si>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</si>
  <si>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</si>
  <si>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</si>
  <si>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</si>
  <si>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</si>
  <si>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</si>
  <si>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</si>
  <si>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</si>
  <si>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</si>
  <si>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</si>
  <si>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</si>
  <si>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</si>
  <si>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</si>
  <si>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</si>
  <si>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</si>
  <si>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</si>
  <si>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</si>
  <si>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</si>
  <si>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</si>
  <si>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</si>
  <si>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</si>
  <si>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</si>
  <si>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</si>
  <si>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</si>
  <si>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</si>
  <si>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</si>
  <si>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</si>
  <si>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</si>
  <si>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</si>
  <si>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</si>
  <si>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</si>
  <si>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</si>
  <si>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</si>
  <si>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</si>
  <si>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</si>
  <si>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</si>
  <si>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</si>
  <si>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</si>
  <si>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</si>
  <si>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</si>
  <si>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</si>
  <si>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</si>
  <si>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</si>
  <si>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</si>
  <si>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</si>
  <si>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</si>
  <si>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</si>
  <si>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</si>
  <si>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</si>
  <si>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</si>
  <si>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</si>
  <si>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</si>
  <si>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</si>
  <si>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</si>
  <si>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</si>
  <si>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</si>
  <si>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</si>
  <si>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</si>
  <si>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</si>
  <si>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</si>
  <si>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</si>
  <si>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</si>
  <si>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</si>
  <si>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</si>
  <si>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</si>
  <si>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</si>
  <si>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</si>
  <si>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</si>
  <si>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</si>
  <si>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</si>
  <si>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</si>
  <si>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</si>
  <si>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</si>
  <si>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</si>
  <si>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</si>
  <si>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</si>
  <si>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</si>
  <si>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</si>
  <si>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</si>
  <si>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</si>
  <si>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</si>
  <si>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</si>
  <si>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</si>
  <si>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</si>
  <si>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</si>
  <si>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</si>
  <si>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</si>
  <si>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</si>
  <si>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</si>
  <si>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</si>
  <si>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</si>
  <si>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</si>
  <si>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</si>
  <si>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</si>
  <si>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</si>
  <si>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</si>
  <si>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</si>
  <si>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</si>
  <si>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</si>
  <si>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</si>
  <si>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</si>
  <si>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</si>
  <si>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</si>
  <si>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</si>
  <si>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</si>
  <si>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</si>
  <si>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</si>
  <si>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</si>
  <si>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</si>
  <si>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</si>
  <si>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</si>
  <si>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</si>
  <si>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</si>
  <si>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</si>
  <si>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</si>
  <si>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</si>
  <si>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</si>
  <si>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</si>
  <si>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</si>
  <si>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</si>
  <si>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</si>
  <si>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</si>
  <si>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</si>
  <si>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</si>
  <si>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</si>
  <si>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</si>
  <si>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</si>
  <si>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</si>
  <si>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</si>
  <si>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</si>
  <si>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</si>
  <si>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</si>
  <si>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</si>
  <si>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</si>
  <si>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</si>
  <si>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</si>
  <si>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</si>
  <si>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</si>
  <si>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</si>
  <si>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</si>
  <si>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</si>
  <si>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</si>
  <si>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</si>
  <si>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</si>
  <si>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</si>
  <si>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</si>
  <si>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</si>
  <si>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</si>
  <si>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</si>
  <si>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</si>
  <si>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</si>
  <si>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</si>
  <si>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</si>
  <si>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</si>
  <si>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</si>
  <si>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</si>
  <si>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</si>
  <si>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</si>
  <si>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</si>
  <si>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</si>
  <si>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</si>
  <si>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</si>
  <si>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</si>
  <si>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</si>
  <si>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</si>
  <si>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</si>
  <si>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</si>
  <si>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</si>
  <si>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</si>
  <si>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</si>
  <si>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</si>
  <si>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</si>
  <si>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</si>
  <si>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</si>
  <si>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</si>
  <si>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</si>
  <si>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</si>
  <si>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</si>
  <si>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</si>
  <si>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</si>
  <si>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</si>
  <si>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</si>
  <si>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</si>
  <si>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</si>
  <si>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</si>
  <si>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</si>
  <si>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</si>
  <si>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</si>
  <si>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</si>
  <si>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</si>
  <si>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</si>
  <si>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</si>
  <si>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</si>
  <si>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</si>
  <si>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</si>
  <si>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</si>
  <si>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</si>
  <si>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</si>
  <si>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</si>
  <si>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</si>
  <si>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</si>
  <si>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</si>
  <si>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</si>
  <si>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</si>
  <si>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</si>
  <si>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</si>
  <si>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</si>
  <si>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</si>
  <si>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</si>
  <si>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</si>
  <si>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</si>
  <si>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</si>
  <si>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</si>
  <si>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</si>
  <si>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</si>
  <si>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</si>
  <si>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</si>
  <si>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</si>
  <si>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</si>
  <si>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</si>
  <si>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</si>
  <si>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</si>
  <si>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</si>
  <si>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</si>
  <si>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</si>
  <si>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</si>
  <si>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</si>
  <si>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</si>
  <si>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</si>
  <si>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</si>
  <si>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</si>
  <si>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</si>
  <si>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</si>
  <si>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</si>
  <si>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</si>
  <si>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</si>
  <si>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</si>
  <si>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</si>
  <si>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</si>
  <si>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</si>
  <si>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</si>
  <si>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</si>
  <si>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</si>
  <si>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</si>
  <si>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</si>
  <si>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</si>
  <si>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</si>
  <si>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</si>
  <si>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</si>
  <si>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</si>
  <si>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</si>
  <si>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</si>
  <si>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</si>
  <si>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</si>
  <si>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</si>
  <si>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</si>
  <si>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</si>
  <si>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</si>
  <si>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</si>
  <si>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</si>
  <si>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</si>
  <si>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</si>
  <si>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</si>
  <si>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</si>
  <si>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</si>
  <si>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</si>
  <si>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</si>
  <si>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</si>
  <si>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</si>
  <si>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</si>
  <si>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</si>
  <si>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</si>
  <si>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</si>
  <si>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</si>
  <si>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</si>
  <si>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</si>
  <si>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</si>
  <si>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</si>
  <si>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</si>
  <si>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</si>
  <si>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</si>
  <si>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</si>
  <si>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</si>
  <si>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</si>
  <si>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</si>
  <si>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</si>
  <si>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</si>
  <si>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</si>
  <si>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</si>
  <si>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</si>
  <si>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</si>
  <si>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</si>
  <si>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</si>
  <si>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</si>
  <si>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</si>
  <si>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</si>
  <si>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</si>
  <si>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</si>
  <si>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</si>
  <si>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</si>
  <si>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</si>
  <si>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</si>
  <si>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</si>
  <si>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</si>
  <si>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</si>
  <si>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</si>
  <si>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</si>
  <si>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</si>
  <si>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</si>
  <si>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</si>
  <si>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</si>
  <si>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</si>
  <si>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</si>
  <si>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</si>
  <si>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</si>
  <si>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</si>
  <si>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</si>
  <si>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</si>
  <si>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</si>
  <si>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</si>
  <si>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</si>
  <si>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</si>
  <si>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</si>
  <si>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</si>
  <si>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</si>
  <si>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</si>
  <si>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</si>
  <si>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</si>
  <si>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</si>
  <si>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</si>
  <si>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</si>
  <si>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</si>
  <si>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</si>
  <si>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</si>
  <si>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</si>
  <si>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</si>
  <si>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</si>
  <si>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</si>
  <si>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</si>
  <si>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</si>
  <si>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</si>
  <si>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</si>
  <si>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</si>
  <si>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</si>
  <si>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</si>
  <si>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</si>
  <si>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</si>
  <si>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</si>
  <si>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</si>
  <si>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</si>
  <si>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</si>
  <si>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</si>
  <si>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</si>
  <si>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</si>
  <si>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</si>
  <si>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</si>
  <si>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</si>
  <si>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</si>
  <si>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</si>
  <si>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</si>
  <si>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</si>
  <si>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</si>
  <si>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</si>
  <si>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</si>
  <si>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</si>
  <si>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</si>
  <si>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</si>
  <si>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</si>
  <si>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</si>
  <si>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</si>
  <si>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</si>
  <si>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</si>
  <si>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</si>
  <si>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</si>
  <si>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</si>
  <si>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</si>
  <si>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</si>
  <si>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</si>
  <si>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</si>
  <si>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</si>
  <si>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</si>
  <si>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</si>
  <si>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</si>
  <si>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</si>
  <si>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</si>
  <si>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</si>
  <si>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</si>
  <si>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</si>
  <si>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</si>
  <si>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</si>
  <si>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</si>
  <si>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</si>
  <si>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</si>
  <si>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</si>
  <si>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</si>
  <si>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</si>
  <si>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</si>
  <si>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</si>
  <si>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</si>
  <si>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</si>
  <si>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</si>
  <si>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</si>
  <si>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</si>
  <si>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</si>
  <si>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</si>
  <si>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</si>
  <si>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</si>
  <si>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</si>
  <si>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</si>
  <si>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</si>
  <si>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</si>
  <si>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</si>
  <si>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</si>
  <si>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</si>
  <si>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</si>
  <si>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</si>
  <si>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</si>
  <si>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</si>
  <si>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</si>
  <si>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</si>
  <si>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</si>
  <si>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</si>
  <si>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</si>
  <si>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</si>
  <si>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</si>
  <si>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</si>
  <si>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</si>
  <si>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</si>
  <si>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</si>
  <si>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</si>
  <si>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</si>
  <si>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</si>
  <si>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</si>
  <si>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</si>
  <si>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</si>
  <si>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</si>
  <si>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</si>
  <si>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</si>
  <si>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</si>
  <si>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</si>
  <si>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</si>
  <si>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</si>
  <si>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</si>
  <si>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</si>
  <si>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</si>
  <si>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</si>
  <si>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</si>
  <si>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</si>
  <si>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</si>
  <si>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</si>
  <si>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</si>
  <si>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</si>
  <si>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</si>
  <si>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</si>
  <si>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</si>
  <si>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</si>
  <si>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</si>
  <si>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</si>
  <si>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</si>
  <si>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</si>
  <si>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</si>
  <si>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</si>
  <si>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</si>
  <si>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</si>
  <si>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</si>
  <si>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</si>
  <si>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</si>
  <si>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</si>
  <si>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</si>
  <si>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</si>
  <si>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</si>
  <si>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</si>
  <si>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</si>
  <si>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</si>
  <si>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</si>
  <si>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</si>
  <si>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</si>
  <si>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</si>
  <si>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</si>
  <si>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</si>
  <si>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</si>
  <si>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</si>
  <si>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</si>
  <si>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</si>
  <si>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</si>
  <si>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</si>
  <si>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</si>
  <si>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</si>
  <si>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</si>
  <si>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</si>
  <si>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</si>
  <si>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</si>
  <si>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</si>
  <si>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</si>
  <si>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</si>
  <si>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</si>
  <si>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</si>
  <si>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</si>
  <si>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</si>
  <si>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</si>
  <si>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</si>
  <si>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</si>
  <si>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</si>
  <si>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</si>
  <si>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</si>
  <si>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</si>
  <si>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</si>
  <si>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</si>
  <si>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</si>
  <si>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</si>
  <si>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</si>
  <si>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</si>
  <si>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</si>
  <si>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</si>
  <si>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</si>
  <si>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</si>
  <si>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</si>
  <si>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</si>
  <si>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</si>
  <si>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</si>
  <si>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</si>
  <si>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</si>
  <si>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</si>
  <si>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</si>
  <si>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</si>
  <si>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</si>
  <si>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</si>
  <si>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</si>
  <si>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</si>
  <si>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</si>
  <si>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</si>
  <si>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</si>
  <si>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</si>
  <si>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</si>
  <si>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</si>
  <si>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</si>
  <si>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</si>
  <si>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</si>
  <si>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</si>
  <si>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</si>
  <si>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</si>
  <si>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</si>
  <si>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</si>
  <si>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</si>
  <si>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</si>
  <si>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</si>
  <si>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</si>
  <si>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</si>
  <si>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</si>
  <si>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</si>
  <si>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</si>
  <si>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</si>
  <si>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</si>
  <si>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</si>
  <si>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</si>
  <si>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</si>
  <si>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</si>
  <si>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</si>
  <si>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</si>
  <si>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</si>
  <si>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</si>
  <si>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</si>
  <si>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</si>
  <si>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</si>
  <si>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</si>
  <si>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</si>
  <si>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</si>
  <si>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</si>
  <si>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</si>
  <si>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</si>
  <si>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</si>
  <si>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</si>
  <si>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</si>
  <si>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</si>
  <si>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</si>
  <si>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</si>
  <si>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</si>
  <si>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</si>
  <si>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</si>
  <si>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</si>
  <si>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</si>
  <si>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</si>
  <si>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</si>
  <si>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</si>
  <si>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</si>
  <si>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</si>
  <si>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</si>
  <si>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</si>
  <si>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</si>
  <si>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</si>
  <si>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</si>
  <si>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</si>
  <si>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</si>
  <si>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</si>
  <si>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</si>
  <si>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</si>
  <si>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</si>
  <si>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</si>
  <si>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</si>
  <si>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</si>
  <si>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</si>
  <si>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</si>
  <si>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</si>
  <si>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</si>
  <si>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</si>
  <si>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</si>
  <si>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</si>
  <si>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</si>
  <si>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</si>
  <si>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</si>
  <si>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</si>
  <si>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</si>
  <si>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</si>
  <si>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</si>
  <si>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</si>
  <si>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</si>
  <si>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</si>
  <si>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</si>
  <si>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</si>
  <si>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</si>
  <si>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</si>
  <si>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</si>
  <si>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</si>
  <si>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</si>
  <si>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</si>
  <si>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</si>
  <si>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</si>
  <si>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</si>
  <si>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</si>
  <si>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</si>
  <si>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</si>
  <si>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</si>
  <si>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</si>
  <si>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</si>
  <si>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</si>
  <si>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</si>
  <si>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</si>
  <si>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</si>
  <si>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</si>
  <si>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</si>
  <si>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</si>
  <si>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</si>
  <si>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</si>
  <si>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</si>
  <si>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</si>
  <si>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</si>
  <si>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</si>
  <si>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</si>
  <si>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</si>
  <si>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</si>
  <si>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</si>
  <si>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</si>
  <si>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</si>
  <si>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</si>
  <si>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</si>
  <si>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</si>
  <si>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</si>
  <si>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</si>
  <si>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</si>
  <si>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</si>
  <si>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</si>
  <si>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</si>
  <si>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</si>
  <si>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</si>
  <si>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</si>
  <si>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</si>
  <si>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</si>
  <si>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</si>
  <si>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</si>
  <si>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</si>
  <si>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</si>
  <si>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</si>
  <si>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</si>
  <si>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</si>
  <si>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</si>
  <si>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</si>
  <si>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</si>
  <si>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</si>
  <si>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</si>
  <si>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</si>
  <si>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</si>
  <si>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</si>
  <si>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</si>
  <si>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</si>
  <si>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</si>
  <si>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</si>
  <si>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</si>
  <si>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</si>
  <si>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</si>
  <si>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</si>
  <si>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</si>
  <si>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</si>
  <si>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</si>
  <si>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</si>
  <si>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</si>
  <si>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</si>
  <si>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</si>
  <si>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</si>
  <si>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</si>
  <si>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</si>
  <si>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</si>
  <si>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</si>
  <si>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</si>
  <si>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</si>
  <si>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</si>
  <si>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</si>
  <si>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</si>
  <si>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</si>
  <si>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</si>
  <si>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</si>
  <si>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</si>
  <si>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</si>
  <si>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</si>
  <si>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</si>
  <si>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</si>
  <si>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</si>
  <si>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</si>
  <si>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</si>
  <si>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</si>
  <si>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</si>
  <si>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</si>
  <si>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</si>
  <si>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</si>
  <si>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</si>
  <si>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</si>
  <si>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</si>
  <si>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</si>
  <si>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</si>
  <si>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</si>
  <si>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</si>
  <si>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</si>
  <si>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</si>
  <si>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</si>
  <si>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</si>
  <si>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</si>
  <si>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</si>
  <si>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</si>
  <si>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</si>
  <si>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</si>
  <si>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</si>
  <si>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</si>
  <si>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</si>
  <si>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</si>
  <si>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</si>
  <si>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</si>
  <si>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</si>
  <si>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</si>
  <si>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</si>
  <si>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</si>
  <si>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</si>
  <si>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</si>
  <si>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</si>
  <si>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</si>
  <si>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</si>
  <si>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</si>
  <si>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</si>
  <si>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</si>
  <si>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</si>
  <si>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</si>
  <si>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</si>
  <si>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</si>
  <si>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</si>
  <si>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</si>
  <si>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</si>
  <si>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</si>
  <si>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</si>
  <si>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</si>
  <si>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</si>
  <si>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</si>
  <si>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</si>
  <si>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</si>
  <si>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</si>
  <si>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</si>
  <si>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</si>
  <si>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</si>
  <si>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</si>
  <si>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</si>
  <si>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</si>
  <si>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</si>
  <si>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</si>
  <si>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</si>
  <si>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</si>
  <si>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</si>
  <si>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</si>
  <si>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</si>
  <si>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</si>
  <si>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</si>
  <si>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</si>
  <si>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</si>
  <si>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</si>
  <si>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</si>
  <si>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</si>
  <si>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</si>
  <si>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</si>
  <si>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</si>
  <si>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</si>
  <si>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</si>
  <si>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</si>
  <si>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</si>
  <si>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</si>
  <si>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</si>
  <si>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</si>
  <si>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</si>
  <si>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</si>
  <si>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</si>
  <si>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</si>
  <si>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</si>
  <si>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</si>
  <si>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</si>
  <si>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</si>
  <si>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</si>
  <si>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</si>
  <si>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</si>
  <si>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</si>
  <si>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</si>
  <si>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</si>
  <si>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</si>
  <si>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</si>
  <si>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</si>
  <si>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</si>
  <si>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</si>
  <si>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</si>
  <si>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</si>
  <si>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</si>
  <si>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</si>
  <si>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</si>
  <si>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</si>
  <si>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</si>
  <si>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</si>
  <si>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</si>
  <si>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</si>
  <si>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</si>
  <si>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</si>
  <si>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</si>
  <si>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</si>
  <si>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</si>
  <si>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</si>
  <si>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</si>
  <si>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</si>
  <si>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</si>
  <si>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</si>
  <si>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</si>
  <si>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</si>
  <si>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</si>
  <si>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</si>
  <si>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</si>
  <si>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</si>
  <si>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</si>
  <si>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</si>
  <si>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</si>
  <si>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</si>
  <si>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</si>
  <si>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</si>
  <si>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</si>
  <si>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</si>
  <si>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</si>
  <si>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</si>
  <si>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</si>
  <si>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</si>
  <si>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</si>
  <si>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</si>
  <si>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</si>
  <si>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</si>
  <si>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</si>
  <si>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</si>
  <si>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</si>
  <si>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</si>
  <si>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</si>
  <si>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</si>
  <si>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</si>
  <si>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</si>
  <si>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</si>
  <si>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</si>
  <si>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</si>
  <si>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</si>
  <si>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</si>
  <si>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</si>
  <si>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</si>
  <si>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</si>
  <si>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</si>
  <si>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</si>
  <si>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</si>
  <si>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</si>
  <si>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</si>
  <si>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</si>
  <si>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</si>
  <si>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</si>
  <si>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</si>
  <si>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</si>
  <si>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</si>
  <si>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</si>
  <si>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</si>
  <si>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</si>
  <si>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</si>
  <si>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</si>
  <si>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</si>
  <si>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</si>
  <si>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</si>
  <si>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</si>
  <si>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</si>
  <si>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</si>
  <si>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</si>
  <si>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</si>
  <si>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</si>
  <si>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</si>
  <si>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</si>
  <si>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</si>
  <si>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</si>
  <si>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</si>
  <si>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</si>
  <si>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</si>
  <si>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</si>
  <si>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</si>
  <si>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</si>
  <si>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</si>
  <si>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</si>
  <si>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</si>
  <si>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</si>
  <si>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</si>
  <si>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</si>
  <si>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</si>
  <si>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</si>
  <si>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</si>
  <si>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</si>
  <si>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</si>
  <si>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</si>
  <si>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</si>
  <si>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</si>
  <si>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</si>
  <si>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</si>
  <si>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</si>
  <si>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</si>
  <si>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</si>
  <si>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</si>
  <si>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</si>
  <si>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</si>
  <si>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</si>
  <si>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</si>
  <si>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</si>
  <si>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</si>
  <si>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</si>
  <si>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</si>
  <si>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</si>
  <si>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</si>
  <si>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</si>
  <si>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</si>
  <si>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</si>
  <si>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</si>
  <si>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</si>
  <si>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</si>
  <si>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</si>
  <si>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</si>
  <si>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</si>
  <si>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</si>
  <si>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</si>
  <si>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</si>
  <si>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</si>
  <si>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</si>
  <si>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</si>
  <si>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</si>
  <si>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</si>
  <si>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</si>
  <si>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</si>
  <si>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</si>
  <si>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</si>
  <si>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</si>
  <si>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</si>
  <si>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</si>
  <si>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</si>
  <si>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</si>
  <si>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</si>
  <si>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</si>
  <si>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</si>
  <si>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</si>
  <si>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</si>
  <si>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</si>
  <si>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</si>
  <si>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</si>
  <si>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</si>
  <si>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</si>
  <si>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</si>
  <si>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</si>
  <si>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</si>
  <si>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</si>
  <si>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</si>
  <si>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</si>
  <si>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</si>
  <si>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</si>
  <si>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</si>
  <si>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</si>
  <si>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</si>
  <si>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</si>
  <si>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</si>
  <si>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</si>
  <si>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</si>
  <si>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</si>
  <si>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</si>
  <si>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</si>
  <si>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</si>
  <si>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</si>
  <si>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</si>
  <si>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</si>
  <si>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</si>
  <si>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</si>
  <si>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</si>
  <si>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</si>
  <si>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</si>
  <si>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</si>
  <si>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</si>
  <si>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</si>
  <si>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</si>
  <si>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</si>
  <si>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</si>
  <si>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</si>
  <si>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</si>
  <si>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</si>
  <si>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</si>
  <si>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</si>
  <si>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</si>
  <si>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</si>
  <si>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</si>
  <si>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</si>
  <si>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</si>
  <si>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</si>
  <si>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</si>
  <si>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</si>
  <si>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</si>
  <si>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</si>
  <si>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</si>
  <si>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</si>
  <si>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</si>
  <si>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</si>
  <si>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</si>
  <si>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</si>
  <si>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</si>
  <si>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</si>
  <si>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</si>
  <si>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</si>
  <si>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</si>
  <si>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</si>
  <si>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</si>
  <si>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</si>
  <si>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</si>
  <si>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</si>
  <si>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</si>
  <si>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</si>
  <si>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</si>
  <si>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</si>
  <si>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</si>
  <si>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</si>
  <si>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</si>
  <si>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</si>
  <si>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</si>
  <si>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</si>
  <si>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</si>
  <si>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</si>
  <si>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</si>
  <si>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</si>
  <si>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</si>
  <si>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</si>
  <si>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</si>
  <si>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</si>
  <si>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</si>
  <si>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</si>
  <si>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</si>
  <si>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</si>
  <si>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</si>
  <si>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</si>
  <si>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</si>
  <si>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</si>
  <si>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</si>
  <si>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</si>
  <si>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</si>
  <si>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</si>
  <si>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</si>
  <si>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</si>
  <si>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</si>
  <si>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</si>
  <si>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</si>
  <si>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</si>
  <si>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</si>
  <si>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</si>
  <si>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</si>
  <si>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</si>
  <si>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</si>
  <si>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</si>
  <si>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</si>
  <si>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</si>
  <si>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</si>
  <si>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</si>
  <si>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</si>
  <si>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</si>
  <si>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</si>
  <si>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</si>
  <si>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</si>
  <si>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</si>
  <si>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</si>
  <si>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</si>
  <si>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</si>
  <si>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</si>
  <si>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</si>
  <si>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</si>
  <si>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</si>
  <si>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</si>
  <si>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</si>
  <si>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</si>
  <si>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</si>
  <si>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</si>
  <si>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</si>
  <si>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</si>
  <si>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</si>
  <si>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</si>
  <si>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</si>
  <si>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</si>
  <si>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</si>
  <si>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</si>
  <si>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</si>
  <si>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</si>
  <si>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</si>
  <si>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</si>
  <si>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</si>
  <si>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</si>
  <si>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</si>
  <si>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</si>
  <si>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</si>
  <si>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</si>
  <si>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</si>
  <si>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</si>
  <si>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</si>
  <si>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</si>
  <si>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</si>
  <si>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</si>
  <si>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</si>
  <si>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</si>
  <si>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</si>
  <si>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</si>
  <si>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</si>
  <si>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</si>
  <si>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</si>
  <si>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</si>
  <si>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</si>
  <si>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</si>
  <si>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</si>
  <si>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</si>
  <si>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</si>
  <si>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</si>
  <si>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</si>
  <si>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</si>
  <si>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</si>
  <si>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</si>
  <si>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</si>
  <si>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</si>
  <si>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</si>
  <si>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</si>
  <si>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</si>
  <si>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</si>
  <si>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</si>
  <si>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</si>
  <si>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</si>
  <si>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</si>
  <si>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</si>
  <si>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</si>
  <si>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</si>
  <si>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</si>
  <si>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</si>
  <si>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</si>
  <si>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</si>
  <si>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</si>
  <si>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</si>
  <si>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</si>
  <si>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</si>
  <si>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</si>
  <si>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</si>
  <si>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</si>
  <si>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</si>
  <si>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</si>
  <si>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</si>
  <si>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</si>
  <si>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</si>
  <si>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</si>
  <si>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</si>
  <si>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</si>
  <si>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</si>
  <si>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</si>
  <si>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</si>
  <si>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</si>
  <si>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</si>
  <si>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</si>
  <si>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</si>
  <si>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</si>
  <si>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</si>
  <si>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</si>
  <si>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</si>
  <si>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</si>
  <si>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</si>
  <si>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</si>
  <si>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</si>
  <si>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</si>
  <si>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</si>
  <si>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</si>
  <si>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</si>
  <si>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</si>
  <si>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</si>
  <si>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</si>
  <si>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</si>
  <si>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</si>
  <si>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</si>
  <si>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</si>
  <si>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</si>
  <si>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</si>
  <si>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</si>
  <si>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</si>
  <si>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</si>
  <si>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</si>
  <si>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</si>
  <si>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</si>
  <si>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</si>
  <si>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</si>
  <si>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</si>
  <si>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</si>
  <si>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</si>
  <si>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</si>
  <si>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</si>
  <si>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</si>
  <si>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</si>
  <si>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</si>
  <si>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</si>
  <si>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</si>
  <si>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</si>
  <si>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</si>
  <si>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</si>
  <si>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</si>
  <si>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</si>
  <si>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</si>
  <si>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</si>
  <si>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</si>
  <si>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</si>
  <si>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</si>
  <si>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</si>
  <si>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</si>
  <si>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</si>
  <si>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</si>
  <si>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</si>
  <si>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</si>
  <si>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</si>
  <si>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</si>
  <si>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</si>
  <si>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</si>
  <si>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</si>
  <si>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</si>
  <si>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</si>
  <si>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</si>
  <si>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</si>
  <si>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</si>
  <si>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</si>
  <si>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</si>
  <si>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</si>
  <si>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</si>
  <si>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</si>
  <si>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</si>
  <si>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</si>
  <si>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</si>
  <si>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</si>
  <si>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</si>
  <si>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</si>
  <si>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</si>
  <si>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</si>
  <si>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</si>
  <si>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</si>
  <si>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</si>
  <si>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</si>
  <si>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</si>
  <si>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</si>
  <si>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</si>
  <si>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</si>
  <si>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</si>
  <si>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</si>
  <si>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</si>
  <si>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</si>
  <si>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</si>
  <si>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</si>
  <si>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</si>
  <si>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</si>
  <si>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</si>
  <si>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</si>
  <si>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</si>
  <si>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</si>
  <si>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</si>
  <si>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</si>
  <si>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</si>
  <si>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</si>
  <si>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</si>
  <si>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</si>
  <si>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</si>
  <si>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</si>
  <si>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</si>
  <si>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</si>
  <si>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</si>
  <si>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</si>
  <si>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</si>
  <si>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</si>
  <si>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</si>
  <si>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</si>
  <si>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</si>
  <si>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</si>
  <si>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</si>
  <si>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</si>
  <si>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</si>
  <si>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</si>
  <si>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</si>
  <si>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</si>
  <si>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</si>
  <si>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</si>
  <si>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</si>
  <si>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</si>
  <si>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</si>
  <si>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</si>
  <si>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</si>
  <si>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</si>
  <si>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</si>
  <si>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</si>
  <si>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</si>
  <si>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</si>
  <si>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</si>
  <si>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</si>
  <si>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</si>
  <si>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</si>
  <si>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</si>
  <si>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</si>
  <si>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</si>
  <si>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</si>
  <si>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</si>
  <si>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</si>
  <si>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</si>
  <si>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</si>
  <si>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</si>
  <si>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</si>
  <si>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</si>
  <si>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</si>
  <si>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</si>
  <si>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</si>
  <si>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</si>
  <si>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</si>
  <si>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</si>
  <si>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</si>
  <si>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</si>
  <si>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</si>
  <si>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</si>
  <si>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</si>
  <si>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</si>
  <si>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</si>
  <si>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</si>
  <si>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</si>
  <si>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</si>
  <si>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</si>
  <si>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</si>
  <si>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</si>
  <si>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</si>
  <si>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</si>
  <si>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</si>
  <si>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</si>
  <si>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</si>
  <si>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</si>
  <si>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</si>
  <si>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</si>
  <si>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</si>
  <si>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</si>
  <si>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</si>
  <si>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</si>
  <si>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</si>
  <si>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</si>
  <si>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</si>
  <si>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</si>
  <si>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</si>
  <si>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</si>
  <si>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</si>
  <si>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</si>
  <si>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</si>
  <si>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</si>
  <si>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</si>
  <si>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</si>
  <si>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</si>
  <si>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</si>
  <si>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</si>
  <si>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</si>
  <si>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</si>
  <si>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</si>
  <si>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</si>
  <si>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</si>
  <si>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</si>
  <si>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</si>
  <si>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</si>
  <si>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</si>
  <si>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</si>
  <si>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</si>
  <si>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</si>
  <si>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</si>
  <si>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</si>
  <si>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</si>
  <si>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</si>
  <si>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</si>
  <si>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</si>
  <si>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</si>
  <si>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</si>
  <si>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</si>
  <si>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</si>
  <si>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</si>
  <si>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</si>
  <si>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</si>
  <si>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</si>
  <si>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</si>
  <si>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</si>
  <si>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</si>
  <si>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</si>
  <si>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</si>
  <si>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</si>
  <si>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</si>
  <si>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</si>
  <si>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</si>
  <si>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</si>
  <si>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</si>
  <si>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</si>
  <si>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</si>
  <si>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</si>
  <si>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</si>
  <si>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</si>
  <si>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</si>
  <si>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</si>
  <si>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</si>
  <si>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</si>
  <si>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</si>
  <si>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</si>
  <si>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</si>
  <si>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</si>
  <si>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</si>
  <si>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</si>
  <si>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</si>
  <si>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</si>
  <si>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</si>
  <si>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</si>
  <si>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</si>
  <si>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</si>
  <si>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</si>
  <si>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</si>
  <si>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</si>
  <si>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</si>
  <si>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</si>
  <si>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</si>
  <si>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</si>
  <si>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</si>
  <si>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</si>
  <si>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</si>
  <si>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</si>
  <si>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</si>
  <si>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</si>
  <si>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</si>
  <si>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</si>
  <si>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</si>
  <si>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</si>
  <si>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</si>
  <si>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</si>
  <si>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</si>
  <si>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</si>
  <si>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</si>
  <si>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</si>
  <si>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</si>
  <si>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</si>
  <si>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</si>
  <si>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</si>
  <si>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</si>
  <si>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</si>
  <si>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</si>
  <si>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</si>
  <si>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</si>
  <si>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</si>
  <si>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</si>
  <si>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</si>
  <si>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</si>
  <si>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</si>
  <si>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</si>
  <si>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</si>
  <si>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</si>
  <si>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</si>
  <si>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</si>
  <si>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</si>
  <si>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</si>
  <si>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</si>
  <si>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</si>
  <si>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</si>
  <si>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</si>
  <si>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</si>
  <si>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</si>
  <si>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</si>
  <si>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</si>
  <si>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</si>
  <si>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</si>
  <si>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</si>
  <si>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</si>
  <si>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</si>
  <si>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</si>
  <si>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</si>
  <si>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</si>
  <si>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</si>
  <si>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</si>
  <si>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</si>
  <si>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</si>
  <si>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</si>
  <si>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</si>
  <si>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</si>
  <si>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</si>
  <si>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</si>
  <si>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</si>
  <si>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</si>
  <si>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</si>
  <si>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</si>
  <si>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</si>
  <si>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</si>
  <si>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</si>
  <si>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</si>
  <si>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</si>
  <si>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</si>
  <si>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</si>
  <si>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</si>
  <si>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</si>
  <si>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</si>
  <si>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</si>
  <si>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</si>
  <si>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</si>
  <si>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</si>
  <si>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</si>
  <si>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</si>
  <si>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</si>
  <si>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</si>
  <si>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</si>
  <si>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</si>
  <si>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</si>
  <si>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</si>
  <si>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</si>
  <si>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</si>
  <si>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</si>
  <si>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</si>
  <si>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</si>
  <si>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</si>
  <si>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</si>
  <si>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</si>
  <si>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</si>
  <si>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</si>
  <si>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</si>
  <si>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</si>
  <si>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</si>
  <si>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</si>
  <si>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</si>
  <si>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</si>
  <si>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</si>
  <si>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</si>
  <si>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</si>
  <si>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</si>
  <si>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</si>
  <si>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</si>
  <si>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</si>
  <si>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</si>
  <si>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</si>
  <si>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</si>
  <si>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</si>
  <si>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</si>
  <si>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</si>
  <si>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</si>
  <si>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</si>
  <si>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</si>
  <si>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</si>
  <si>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</si>
  <si>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</si>
  <si>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</si>
  <si>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</si>
  <si>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</si>
  <si>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</si>
  <si>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</si>
  <si>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</si>
  <si>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</si>
  <si>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</si>
  <si>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</si>
  <si>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</si>
  <si>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</si>
  <si>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</si>
  <si>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</si>
  <si>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</si>
  <si>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</si>
  <si>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</si>
  <si>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</si>
  <si>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</si>
  <si>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</si>
  <si>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</si>
  <si>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</si>
  <si>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</si>
  <si>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</si>
  <si>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</si>
  <si>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</si>
  <si>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</si>
  <si>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</si>
  <si>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</si>
  <si>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</si>
  <si>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</si>
  <si>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</si>
  <si>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</si>
  <si>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</si>
  <si>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</si>
  <si>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</si>
  <si>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</si>
  <si>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</si>
  <si>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</si>
  <si>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</si>
  <si>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</si>
  <si>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</si>
  <si>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</si>
  <si>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</si>
  <si>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</si>
  <si>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</si>
  <si>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</si>
  <si>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</si>
  <si>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</si>
  <si>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</si>
  <si>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</si>
  <si>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</si>
  <si>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</si>
  <si>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</si>
  <si>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</si>
  <si>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</si>
  <si>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</si>
  <si>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</si>
  <si>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</si>
  <si>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</si>
  <si>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</si>
  <si>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</si>
  <si>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</si>
  <si>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</si>
  <si>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</si>
  <si>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</si>
  <si>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</si>
  <si>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</si>
  <si>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</si>
  <si>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</si>
  <si>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</si>
  <si>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</si>
  <si>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</si>
  <si>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</si>
  <si>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</si>
  <si>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</si>
  <si>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</si>
  <si>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</si>
  <si>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</si>
  <si>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</si>
  <si>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</si>
  <si>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</si>
  <si>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</si>
  <si>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</si>
  <si>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</si>
  <si>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</si>
  <si>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</si>
  <si>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</si>
  <si>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</si>
  <si>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</si>
  <si>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</si>
  <si>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</si>
  <si>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</si>
  <si>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</si>
  <si>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</si>
  <si>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</si>
  <si>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</si>
  <si>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</si>
  <si>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</si>
  <si>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</si>
  <si>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</si>
  <si>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</si>
  <si>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</si>
  <si>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</si>
  <si>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</si>
  <si>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</si>
  <si>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</si>
  <si>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</si>
  <si>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</si>
  <si>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</si>
  <si>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</si>
  <si>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</si>
  <si>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</si>
  <si>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</si>
  <si>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</si>
  <si>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</si>
  <si>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</si>
  <si>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</si>
  <si>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</si>
  <si>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</si>
  <si>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</si>
  <si>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</si>
  <si>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</si>
  <si>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</si>
  <si>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</si>
  <si>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</si>
  <si>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</si>
  <si>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</si>
  <si>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</si>
  <si>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</si>
  <si>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</si>
  <si>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</si>
  <si>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</si>
  <si>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</si>
  <si>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</si>
  <si>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</si>
  <si>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</si>
  <si>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</si>
  <si>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</si>
  <si>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</si>
  <si>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</si>
  <si>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</si>
  <si>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</si>
  <si>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</si>
  <si>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</si>
  <si>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</si>
  <si>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</si>
  <si>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</si>
  <si>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</si>
  <si>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</si>
  <si>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</si>
  <si>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</si>
  <si>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</si>
  <si>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</si>
  <si>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</si>
  <si>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</si>
  <si>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</si>
  <si>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</si>
  <si>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</si>
  <si>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</si>
  <si>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</si>
  <si>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</si>
  <si>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</si>
  <si>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</si>
  <si>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</si>
  <si>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</si>
  <si>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</si>
  <si>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</si>
  <si>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</si>
  <si>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</si>
  <si>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</si>
  <si>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</si>
  <si>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</si>
  <si>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</si>
  <si>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</si>
  <si>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</si>
  <si>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</si>
  <si>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</si>
  <si>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</si>
  <si>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</si>
  <si>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</si>
  <si>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</si>
  <si>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</si>
  <si>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</si>
  <si>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</si>
  <si>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</si>
  <si>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</si>
  <si>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</si>
  <si>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</si>
  <si>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</si>
  <si>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</si>
  <si>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</si>
  <si>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</si>
  <si>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</si>
  <si>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</si>
  <si>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</si>
  <si>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</si>
  <si>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</si>
  <si>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</si>
  <si>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</si>
  <si>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</si>
  <si>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</si>
  <si>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</si>
  <si>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</si>
  <si>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</si>
  <si>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</si>
  <si>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</si>
  <si>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</si>
  <si>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</si>
  <si>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</si>
  <si>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</si>
  <si>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</si>
  <si>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</si>
  <si>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</si>
  <si>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</si>
  <si>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</si>
  <si>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</si>
  <si>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</si>
  <si>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</si>
  <si>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</si>
  <si>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</si>
  <si>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</si>
  <si>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</si>
  <si>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</si>
  <si>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</si>
  <si>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</si>
  <si>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</si>
  <si>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</si>
  <si>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</si>
  <si>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</si>
  <si>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</si>
  <si>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</si>
  <si>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</si>
  <si>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</si>
  <si>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</si>
  <si>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</si>
  <si>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</si>
  <si>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</si>
  <si>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</si>
  <si>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</si>
  <si>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</si>
  <si>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</si>
  <si>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</si>
  <si>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</si>
  <si>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</si>
  <si>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</si>
  <si>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</si>
  <si>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</si>
  <si>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</si>
  <si>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</si>
  <si>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</si>
  <si>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</si>
  <si>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</si>
  <si>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</si>
  <si>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</si>
  <si>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</si>
  <si>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</si>
  <si>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</si>
  <si>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</si>
  <si>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</si>
  <si>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</si>
  <si>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</si>
  <si>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</si>
  <si>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</si>
  <si>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</si>
  <si>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</si>
  <si>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</si>
  <si>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</si>
  <si>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</si>
  <si>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</si>
  <si>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</si>
  <si>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</si>
  <si>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</si>
  <si>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</si>
  <si>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</si>
  <si>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</si>
  <si>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</si>
  <si>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</si>
  <si>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</si>
  <si>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</si>
  <si>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</si>
  <si>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</si>
  <si>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</si>
  <si>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</si>
  <si>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</si>
  <si>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</si>
  <si>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</si>
  <si>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</si>
  <si>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</si>
  <si>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</si>
  <si>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</si>
  <si>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</si>
  <si>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</si>
  <si>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</si>
  <si>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</si>
  <si>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</si>
  <si>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</si>
  <si>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</si>
  <si>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</si>
  <si>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</si>
  <si>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</si>
  <si>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</si>
  <si>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</si>
  <si>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</si>
  <si>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</si>
  <si>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</si>
  <si>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</si>
  <si>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</si>
  <si>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</si>
  <si>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</si>
  <si>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</si>
  <si>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</si>
  <si>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</si>
  <si>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</si>
  <si>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</si>
  <si>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</si>
  <si>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</si>
  <si>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</si>
  <si>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</si>
  <si>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</si>
  <si>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</si>
  <si>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</si>
  <si>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</si>
  <si>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</si>
  <si>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</si>
  <si>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</si>
  <si>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</si>
  <si>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</si>
  <si>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</si>
  <si>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</si>
  <si>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</si>
  <si>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</si>
  <si>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</si>
  <si>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</si>
  <si>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</si>
  <si>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</si>
  <si>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</si>
  <si>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</si>
  <si>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</si>
  <si>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</si>
  <si>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</si>
  <si>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</si>
  <si>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</si>
  <si>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</si>
  <si>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</si>
  <si>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</si>
  <si>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</si>
  <si>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</si>
  <si>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</si>
  <si>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</si>
  <si>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</si>
  <si>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</si>
  <si>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</si>
  <si>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</si>
  <si>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</si>
  <si>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</si>
  <si>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</si>
  <si>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</si>
  <si>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</si>
  <si>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</si>
  <si>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</si>
  <si>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</si>
  <si>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</si>
  <si>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</si>
  <si>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</si>
  <si>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</si>
  <si>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</si>
  <si>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</si>
  <si>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</si>
  <si>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</si>
  <si>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</si>
  <si>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</si>
  <si>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</si>
  <si>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</si>
  <si>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</si>
  <si>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</si>
  <si>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</si>
  <si>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</si>
  <si>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</si>
  <si>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</si>
  <si>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</si>
  <si>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</si>
  <si>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</si>
  <si>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</si>
  <si>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</si>
  <si>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</si>
  <si>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</si>
  <si>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</si>
  <si>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</si>
  <si>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</si>
  <si>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</si>
  <si>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</si>
  <si>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</si>
  <si>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</si>
  <si>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</si>
  <si>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</si>
  <si>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</si>
  <si>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</si>
  <si>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</si>
  <si>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</si>
  <si>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</si>
  <si>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</si>
  <si>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</si>
  <si>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</si>
  <si>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</si>
  <si>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</si>
  <si>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</si>
  <si>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</si>
  <si>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</si>
  <si>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</si>
  <si>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</si>
  <si>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</si>
  <si>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</si>
  <si>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</si>
  <si>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</si>
  <si>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</si>
  <si>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</si>
  <si>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</si>
  <si>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</si>
  <si>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</si>
  <si>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</si>
  <si>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</si>
  <si>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</si>
  <si>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</si>
  <si>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</si>
  <si>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</si>
  <si>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</si>
  <si>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</si>
  <si>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</si>
  <si>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</si>
  <si>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</si>
  <si>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</si>
  <si>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</si>
  <si>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</si>
  <si>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</si>
  <si>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</si>
  <si>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</si>
  <si>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</si>
  <si>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</si>
  <si>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</si>
  <si>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</si>
  <si>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</si>
  <si>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</si>
  <si>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</si>
  <si>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</si>
  <si>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</si>
  <si>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</si>
  <si>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</si>
  <si>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</si>
  <si>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</si>
  <si>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</si>
  <si>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</si>
  <si>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</si>
  <si>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</si>
  <si>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</si>
  <si>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</si>
  <si>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</si>
  <si>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</si>
  <si>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</si>
  <si>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</si>
  <si>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</si>
  <si>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</si>
  <si>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</si>
  <si>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</si>
  <si>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</si>
  <si>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</si>
  <si>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</si>
  <si>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</si>
  <si>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</si>
  <si>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</si>
  <si>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</si>
  <si>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</si>
  <si>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</si>
  <si>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</si>
  <si>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</si>
  <si>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</si>
  <si>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</si>
  <si>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</si>
  <si>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</si>
  <si>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</si>
  <si>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</si>
  <si>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</si>
  <si>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</si>
  <si>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</si>
  <si>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</si>
  <si>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</si>
  <si>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</si>
  <si>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</si>
  <si>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</si>
  <si>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</si>
  <si>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</si>
  <si>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</si>
  <si>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</si>
  <si>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</si>
  <si>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</si>
  <si>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</si>
  <si>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</si>
  <si>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</si>
  <si>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</si>
  <si>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</si>
  <si>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</si>
  <si>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</si>
  <si>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</si>
  <si>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</si>
  <si>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</si>
  <si>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</si>
  <si>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</si>
  <si>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</si>
  <si>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</si>
  <si>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</si>
  <si>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</si>
  <si>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</si>
  <si>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</si>
  <si>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</si>
  <si>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</si>
  <si>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</si>
  <si>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</si>
  <si>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</si>
  <si>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</si>
  <si>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</si>
  <si>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</si>
  <si>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</si>
  <si>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</si>
  <si>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</si>
  <si>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</si>
  <si>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</si>
  <si>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</si>
  <si>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</si>
  <si>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</si>
  <si>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</si>
  <si>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</si>
  <si>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</si>
  <si>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</si>
  <si>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</si>
  <si>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</si>
  <si>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</si>
  <si>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</si>
  <si>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</si>
  <si>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</si>
  <si>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</si>
  <si>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</si>
  <si>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</si>
  <si>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</si>
  <si>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</si>
  <si>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</si>
  <si>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</si>
  <si>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</si>
  <si>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</si>
  <si>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</si>
  <si>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</si>
  <si>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</si>
  <si>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</si>
  <si>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</si>
  <si>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</si>
  <si>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</si>
  <si>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</si>
  <si>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</si>
  <si>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</si>
  <si>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</si>
  <si>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</si>
  <si>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</si>
  <si>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</si>
  <si>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</si>
  <si>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</si>
  <si>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</si>
  <si>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</si>
  <si>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</si>
  <si>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</si>
  <si>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</si>
  <si>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</si>
  <si>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</si>
  <si>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</si>
  <si>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</si>
  <si>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</si>
  <si>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</si>
  <si>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</si>
  <si>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</si>
  <si>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</si>
  <si>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</si>
  <si>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</si>
  <si>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</si>
  <si>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</si>
  <si>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</si>
  <si>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</si>
  <si>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</si>
  <si>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</si>
  <si>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</si>
  <si>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</si>
  <si>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</si>
  <si>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</si>
  <si>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</si>
  <si>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</si>
  <si>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</si>
  <si>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</si>
  <si>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</si>
  <si>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</si>
  <si>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</si>
  <si>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</si>
  <si>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</si>
  <si>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</si>
  <si>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</si>
  <si>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</si>
  <si>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</si>
  <si>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</si>
  <si>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</si>
  <si>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</si>
  <si>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</si>
  <si>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</si>
  <si>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</si>
  <si>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</si>
  <si>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</si>
  <si>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</si>
  <si>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</si>
  <si>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</si>
  <si>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</si>
  <si>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</si>
  <si>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</si>
  <si>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</si>
  <si>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</si>
  <si>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</si>
  <si>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</si>
  <si>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</si>
  <si>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</si>
  <si>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</si>
  <si>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</si>
  <si>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</si>
  <si>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</si>
  <si>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</si>
  <si>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</si>
  <si>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</si>
  <si>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</si>
  <si>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</si>
  <si>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</si>
  <si>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</si>
  <si>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</si>
  <si>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</si>
  <si>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</si>
  <si>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</si>
  <si>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</si>
  <si>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</si>
  <si>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</si>
  <si>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</si>
  <si>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</si>
  <si>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</si>
  <si>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</si>
  <si>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</si>
  <si>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</si>
  <si>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</si>
  <si>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</si>
  <si>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</si>
  <si>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</si>
  <si>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</si>
  <si>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</si>
  <si>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</si>
  <si>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</si>
  <si>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</si>
  <si>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</si>
  <si>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</si>
  <si>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</si>
  <si>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</si>
  <si>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</si>
  <si>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</si>
  <si>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</si>
  <si>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</si>
  <si>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</si>
  <si>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</si>
  <si>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</si>
  <si>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</si>
  <si>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</si>
  <si>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</si>
  <si>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</si>
  <si>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</si>
  <si>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</si>
  <si>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</si>
  <si>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</si>
  <si>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</si>
  <si>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</si>
  <si>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</si>
  <si>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</si>
  <si>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</si>
  <si>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</si>
  <si>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</si>
  <si>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</si>
  <si>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</si>
  <si>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</si>
  <si>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</si>
  <si>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</si>
  <si>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</si>
  <si>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</si>
  <si>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</si>
  <si>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</si>
  <si>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</si>
  <si>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</si>
  <si>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</si>
  <si>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</si>
  <si>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</si>
  <si>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</si>
  <si>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</si>
  <si>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</si>
  <si>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</si>
  <si>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</si>
  <si>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</si>
  <si>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</si>
  <si>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</si>
  <si>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</si>
  <si>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</si>
  <si>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</si>
  <si>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</si>
  <si>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</si>
  <si>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</si>
  <si>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</si>
  <si>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</si>
  <si>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</si>
  <si>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</si>
  <si>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</si>
  <si>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</si>
  <si>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</si>
  <si>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</si>
  <si>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</si>
  <si>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</si>
  <si>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</si>
  <si>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</si>
  <si>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</si>
  <si>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</si>
  <si>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</si>
  <si>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</si>
  <si>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</si>
  <si>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</si>
  <si>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</si>
  <si>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</si>
  <si>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</si>
  <si>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</si>
  <si>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</si>
  <si>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</si>
  <si>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</si>
  <si>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</si>
  <si>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</si>
  <si>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</si>
  <si>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</si>
  <si>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</si>
  <si>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</si>
  <si>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</si>
  <si>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</si>
  <si>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</si>
  <si>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</si>
  <si>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</si>
  <si>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</si>
  <si>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</si>
  <si>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</si>
  <si>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</si>
  <si>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</si>
  <si>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</si>
  <si>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</si>
  <si>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</si>
  <si>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</si>
  <si>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</si>
  <si>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</si>
  <si>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</si>
  <si>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</si>
  <si>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</si>
  <si>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</si>
  <si>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</si>
  <si>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</si>
  <si>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</si>
  <si>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</si>
  <si>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</si>
  <si>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</si>
  <si>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</si>
  <si>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</si>
  <si>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</si>
  <si>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</si>
  <si>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</si>
  <si>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</si>
  <si>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</si>
  <si>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</si>
  <si>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</si>
  <si>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</si>
  <si>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</si>
  <si>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</si>
  <si>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</si>
  <si>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</si>
  <si>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</si>
  <si>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</si>
  <si>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</si>
  <si>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</si>
  <si>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</si>
  <si>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</si>
  <si>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</si>
  <si>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</si>
  <si>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</si>
  <si>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</si>
  <si>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</si>
  <si>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</si>
  <si>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</si>
  <si>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</si>
  <si>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</si>
  <si>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</si>
  <si>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</si>
  <si>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</si>
  <si>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</si>
  <si>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</si>
  <si>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</si>
  <si>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</si>
  <si>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</si>
  <si>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</si>
  <si>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</si>
  <si>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</si>
  <si>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</si>
  <si>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</si>
  <si>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</si>
  <si>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</si>
  <si>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</si>
  <si>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</si>
  <si>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</si>
  <si>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</si>
  <si>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</si>
  <si>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</si>
  <si>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</si>
  <si>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</si>
  <si>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</si>
  <si>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</si>
  <si>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</si>
  <si>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</si>
  <si>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</si>
  <si>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</si>
  <si>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</si>
  <si>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</si>
  <si>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</si>
  <si>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</si>
  <si>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</si>
  <si>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</si>
  <si>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</si>
  <si>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</si>
  <si>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</si>
  <si>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</si>
  <si>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</si>
  <si>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</si>
  <si>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</si>
  <si>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</si>
  <si>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</si>
  <si>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</si>
  <si>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</si>
  <si>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</si>
  <si>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</si>
  <si>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</si>
  <si>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</si>
  <si>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</si>
  <si>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</si>
  <si>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</si>
  <si>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</si>
  <si>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</si>
  <si>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</si>
  <si>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</si>
  <si>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</si>
  <si>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</si>
  <si>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</si>
  <si>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</si>
  <si>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</si>
  <si>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</si>
  <si>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</si>
  <si>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</si>
  <si>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</si>
  <si>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</si>
  <si>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</si>
  <si>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</si>
  <si>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</si>
  <si>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</si>
  <si>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</si>
  <si>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</si>
  <si>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</si>
  <si>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</si>
  <si>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</si>
  <si>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</si>
  <si>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</si>
  <si>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</si>
  <si>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</si>
  <si>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</si>
  <si>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</si>
  <si>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</si>
  <si>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</si>
  <si>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</si>
  <si>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</si>
  <si>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</si>
  <si>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</si>
  <si>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</si>
  <si>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</si>
  <si>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</si>
  <si>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</si>
  <si>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</si>
  <si>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</si>
  <si>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</si>
  <si>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</si>
  <si>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</si>
  <si>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</si>
  <si>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</si>
  <si>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</si>
  <si>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</si>
  <si>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</si>
  <si>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</si>
  <si>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</si>
  <si>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</si>
  <si>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</si>
  <si>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</si>
  <si>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</si>
  <si>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</si>
  <si>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</si>
  <si>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</si>
  <si>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</si>
  <si>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</si>
  <si>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</si>
  <si>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</si>
  <si>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</si>
  <si>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</si>
  <si>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</si>
  <si>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</si>
  <si>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</si>
  <si>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</si>
  <si>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</si>
  <si>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</si>
  <si>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</si>
  <si>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</si>
  <si>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</si>
  <si>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</si>
  <si>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</si>
  <si>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</si>
  <si>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</si>
  <si>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</si>
  <si>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</si>
  <si>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</si>
  <si>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</si>
  <si>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</si>
  <si>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</si>
  <si>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</si>
  <si>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</si>
  <si>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</si>
  <si>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</si>
  <si>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</si>
  <si>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</si>
  <si>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</si>
  <si>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</si>
  <si>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</si>
  <si>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</si>
  <si>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</si>
  <si>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</si>
  <si>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</si>
  <si>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</si>
  <si>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</si>
  <si>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</si>
  <si>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</si>
  <si>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</si>
  <si>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</si>
  <si>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</si>
  <si>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</si>
  <si>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</si>
  <si>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</si>
  <si>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</si>
  <si>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</si>
  <si>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</si>
  <si>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</si>
  <si>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</si>
  <si>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</si>
  <si>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</si>
  <si>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</si>
  <si>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</si>
  <si>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</si>
  <si>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</si>
  <si>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</si>
  <si>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</si>
  <si>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</si>
  <si>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</si>
  <si>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</si>
  <si>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</si>
  <si>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</si>
  <si>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</si>
  <si>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</si>
  <si>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</si>
  <si>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</si>
  <si>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</si>
  <si>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</si>
  <si>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</si>
  <si>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</si>
  <si>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</si>
  <si>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</si>
  <si>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</si>
  <si>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</si>
  <si>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</si>
  <si>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</si>
  <si>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</si>
  <si>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</si>
  <si>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</si>
  <si>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</si>
  <si>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</si>
  <si>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</si>
  <si>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</si>
  <si>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</si>
  <si>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</si>
  <si>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</si>
  <si>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</si>
  <si>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</si>
  <si>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</si>
  <si>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</si>
  <si>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</si>
  <si>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</si>
  <si>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</si>
  <si>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</si>
  <si>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</si>
  <si>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</si>
  <si>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</si>
  <si>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</si>
  <si>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</si>
  <si>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</si>
  <si>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</si>
  <si>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</si>
  <si>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</si>
  <si>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</si>
  <si>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</si>
  <si>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</si>
  <si>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</si>
  <si>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</si>
  <si>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</si>
  <si>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</si>
  <si>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</si>
  <si>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</si>
  <si>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</si>
  <si>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</si>
  <si>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</si>
  <si>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</si>
  <si>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</si>
  <si>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</si>
  <si>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</si>
  <si>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</si>
  <si>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</si>
  <si>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</si>
  <si>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</si>
  <si>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</si>
  <si>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</si>
  <si>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</si>
  <si>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</si>
  <si>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</si>
  <si>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</si>
  <si>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</si>
  <si>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</si>
  <si>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</si>
  <si>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</si>
  <si>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</si>
  <si>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</si>
  <si>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</si>
  <si>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</si>
  <si>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</si>
  <si>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</si>
  <si>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</si>
  <si>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</si>
  <si>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</si>
  <si>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</si>
  <si>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</si>
  <si>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</si>
  <si>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</si>
  <si>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</si>
  <si>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</si>
  <si>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</si>
  <si>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</si>
  <si>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</si>
  <si>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</si>
  <si>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</si>
  <si>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</si>
  <si>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</si>
  <si>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</si>
  <si>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</si>
  <si>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</si>
  <si>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</si>
  <si>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</si>
  <si>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</si>
  <si>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</si>
  <si>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</si>
  <si>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</si>
  <si>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</si>
  <si>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</si>
  <si>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</si>
  <si>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</si>
  <si>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</si>
  <si>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</si>
  <si>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</si>
  <si>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</si>
  <si>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</si>
  <si>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</si>
  <si>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</si>
  <si>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</si>
  <si>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</si>
  <si>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</si>
  <si>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</si>
  <si>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</si>
  <si>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</si>
  <si>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</si>
  <si>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</si>
  <si>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</si>
  <si>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</si>
  <si>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</si>
  <si>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</si>
  <si>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</si>
  <si>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</si>
  <si>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</si>
  <si>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</si>
  <si>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</si>
  <si>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</si>
  <si>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</si>
  <si>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</si>
  <si>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</si>
  <si>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</si>
  <si>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</si>
  <si>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</si>
  <si>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</si>
  <si>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</si>
  <si>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</si>
  <si>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</si>
  <si>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</si>
  <si>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</si>
  <si>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</si>
  <si>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</si>
  <si>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</si>
  <si>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</si>
  <si>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</si>
  <si>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</si>
  <si>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</si>
  <si>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</si>
  <si>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</si>
  <si>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</si>
  <si>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</si>
  <si>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</si>
  <si>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</si>
  <si>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</si>
  <si>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</si>
  <si>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</si>
  <si>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</si>
  <si>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</si>
  <si>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</si>
  <si>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</si>
  <si>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</si>
  <si>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</si>
  <si>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</si>
  <si>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</si>
  <si>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</si>
  <si>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</si>
  <si>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</si>
  <si>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</si>
  <si>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</si>
  <si>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</si>
  <si>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</si>
  <si>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</si>
  <si>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</si>
  <si>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</si>
  <si>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</si>
  <si>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</si>
  <si>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</si>
  <si>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</si>
  <si>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</si>
  <si>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</si>
  <si>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</si>
  <si>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</si>
  <si>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</si>
  <si>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</si>
  <si>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</si>
  <si>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</si>
  <si>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</si>
  <si>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</si>
  <si>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</si>
  <si>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</si>
  <si>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</si>
  <si>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</si>
  <si>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</si>
  <si>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</si>
  <si>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</si>
  <si>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</si>
  <si>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</si>
  <si>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</si>
  <si>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</si>
  <si>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</si>
  <si>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</si>
  <si>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</si>
  <si>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</si>
  <si>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</si>
  <si>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</si>
  <si>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</si>
  <si>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</si>
  <si>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</si>
  <si>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</si>
  <si>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</si>
  <si>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</si>
  <si>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</si>
  <si>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</si>
  <si>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</si>
  <si>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</si>
  <si>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</si>
  <si>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</si>
  <si>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</si>
  <si>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</si>
  <si>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</si>
  <si>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</si>
  <si>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</si>
  <si>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</si>
  <si>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</si>
  <si>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</si>
  <si>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</si>
  <si>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</si>
  <si>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</si>
  <si>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</si>
  <si>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</si>
  <si>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</si>
  <si>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</si>
  <si>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</si>
  <si>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</si>
  <si>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</si>
  <si>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</si>
  <si>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</si>
  <si>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</si>
  <si>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</si>
  <si>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</si>
  <si>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</si>
  <si>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</si>
  <si>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</si>
  <si>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</si>
  <si>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</si>
  <si>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</si>
  <si>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</si>
  <si>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</si>
  <si>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</si>
  <si>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</si>
  <si>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</si>
  <si>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</si>
  <si>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</si>
  <si>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</si>
  <si>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</si>
  <si>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</si>
  <si>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</si>
  <si>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</si>
  <si>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</si>
  <si>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</si>
  <si>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</si>
  <si>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</si>
  <si>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</si>
  <si>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</si>
  <si>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</si>
  <si>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</si>
  <si>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</si>
  <si>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</si>
  <si>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</si>
  <si>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</si>
  <si>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</si>
  <si>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</si>
  <si>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</si>
  <si>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</si>
  <si>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</si>
  <si>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</si>
  <si>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</si>
  <si>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</si>
  <si>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</si>
  <si>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</si>
  <si>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</si>
  <si>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</si>
  <si>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</si>
  <si>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</si>
  <si>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</si>
  <si>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</si>
  <si>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</si>
  <si>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</si>
  <si>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</si>
  <si>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</si>
  <si>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</si>
  <si>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</si>
  <si>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</si>
  <si>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</si>
  <si>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</si>
  <si>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</si>
  <si>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</si>
  <si>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</si>
  <si>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</si>
  <si>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</si>
  <si>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</si>
  <si>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</si>
  <si>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</si>
  <si>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</si>
  <si>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</si>
  <si>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</si>
  <si>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</si>
  <si>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</si>
  <si>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</si>
  <si>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</si>
  <si>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</si>
  <si>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</si>
  <si>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</si>
  <si>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</si>
  <si>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</si>
  <si>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</si>
  <si>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</si>
  <si>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</si>
  <si>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</si>
  <si>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</si>
  <si>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</si>
  <si>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</si>
  <si>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</si>
  <si>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</si>
  <si>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</si>
  <si>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</si>
  <si>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</si>
  <si>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</si>
  <si>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</si>
  <si>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</si>
  <si>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</si>
  <si>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</si>
  <si>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</si>
  <si>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</si>
  <si>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</si>
  <si>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</si>
  <si>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</si>
  <si>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</si>
  <si>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</si>
  <si>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</si>
  <si>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</si>
  <si>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</si>
  <si>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</si>
  <si>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</si>
  <si>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</si>
  <si>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</si>
  <si>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</si>
  <si>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</si>
  <si>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</si>
  <si>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</si>
  <si>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</si>
  <si>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</si>
  <si>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</si>
  <si>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</si>
  <si>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</si>
  <si>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</si>
  <si>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</si>
  <si>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</si>
  <si>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</si>
  <si>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</si>
  <si>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</si>
  <si>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</si>
  <si>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</si>
  <si>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</si>
  <si>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</si>
  <si>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</si>
  <si>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</si>
  <si>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</si>
  <si>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</si>
  <si>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</si>
  <si>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</si>
  <si>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</si>
  <si>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</si>
  <si>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</si>
  <si>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</si>
  <si>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</si>
  <si>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</si>
  <si>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</si>
  <si>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</si>
  <si>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</si>
  <si>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</si>
  <si>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</si>
  <si>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</si>
  <si>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</si>
  <si>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</si>
  <si>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</si>
  <si>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</si>
  <si>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</si>
  <si>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</si>
  <si>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</si>
  <si>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</si>
  <si>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</si>
  <si>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</si>
  <si>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</si>
  <si>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</si>
  <si>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</si>
  <si>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</si>
  <si>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</si>
  <si>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</si>
  <si>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</si>
  <si>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</si>
  <si>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</si>
  <si>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</si>
  <si>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</si>
  <si>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</si>
  <si>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</si>
  <si>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</si>
  <si>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</si>
  <si>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</si>
  <si>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</si>
  <si>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</si>
  <si>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</si>
  <si>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</si>
  <si>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</si>
  <si>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</si>
  <si>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</si>
  <si>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</si>
  <si>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</si>
  <si>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</si>
  <si>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</si>
  <si>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</si>
  <si>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</si>
  <si>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</si>
  <si>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</si>
  <si>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</si>
  <si>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</si>
  <si>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</si>
  <si>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</si>
  <si>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</si>
  <si>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</si>
  <si>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</si>
  <si>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</si>
  <si>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</si>
  <si>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</si>
  <si>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</si>
  <si>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</si>
  <si>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</si>
  <si>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</si>
  <si>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</si>
  <si>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</si>
  <si>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</si>
  <si>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</si>
  <si>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</si>
  <si>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</si>
  <si>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</si>
  <si>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</si>
  <si>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</si>
  <si>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</si>
  <si>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</si>
  <si>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</si>
  <si>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</si>
  <si>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</si>
  <si>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</si>
  <si>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</si>
  <si>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</si>
  <si>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</si>
  <si>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</si>
  <si>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</si>
  <si>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</si>
  <si>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</si>
  <si>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</si>
  <si>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</si>
  <si>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</si>
  <si>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</si>
  <si>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</si>
  <si>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</si>
  <si>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</si>
  <si>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</si>
  <si>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</si>
  <si>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</si>
  <si>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</si>
  <si>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</si>
  <si>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</si>
  <si>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</si>
  <si>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</si>
  <si>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</si>
  <si>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</si>
  <si>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</si>
  <si>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</si>
  <si>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</si>
  <si>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</si>
  <si>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</si>
  <si>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</si>
  <si>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</si>
  <si>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</si>
  <si>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</si>
  <si>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</si>
  <si>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</si>
  <si>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</si>
  <si>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</si>
  <si>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</si>
  <si>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</si>
  <si>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</si>
  <si>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</si>
  <si>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</si>
  <si>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</si>
  <si>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</si>
  <si>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</si>
  <si>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</si>
  <si>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</si>
  <si>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</si>
  <si>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</si>
  <si>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</si>
  <si>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</si>
  <si>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</si>
  <si>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</si>
  <si>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</si>
  <si>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</si>
  <si>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</si>
  <si>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</si>
  <si>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</si>
  <si>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</si>
  <si>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</si>
  <si>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</si>
  <si>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</si>
  <si>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</si>
  <si>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</si>
  <si>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</si>
  <si>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</si>
  <si>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</si>
  <si>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</si>
  <si>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</si>
  <si>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</si>
  <si>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</si>
  <si>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</si>
  <si>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</si>
  <si>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</si>
  <si>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</si>
  <si>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</si>
  <si>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</si>
  <si>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</si>
  <si>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</si>
  <si>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</si>
  <si>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</si>
  <si>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</si>
  <si>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</si>
  <si>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</si>
  <si>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</si>
  <si>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</si>
  <si>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</si>
  <si>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</si>
  <si>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</si>
  <si>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</si>
  <si>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</si>
  <si>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</si>
  <si>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</si>
  <si>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</si>
  <si>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</si>
  <si>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</si>
  <si>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</si>
  <si>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</si>
  <si>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</si>
  <si>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</si>
  <si>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</si>
  <si>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</si>
  <si>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</si>
  <si>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</si>
  <si>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</si>
  <si>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</si>
  <si>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</si>
  <si>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</si>
  <si>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</si>
  <si>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</si>
  <si>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</si>
  <si>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</si>
  <si>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</si>
  <si>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</si>
  <si>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</si>
  <si>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</si>
  <si>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</si>
  <si>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</si>
  <si>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</si>
  <si>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</si>
  <si>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</si>
  <si>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</si>
  <si>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</si>
  <si>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</si>
  <si>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</si>
  <si>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</si>
  <si>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</si>
  <si>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</si>
  <si>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</si>
  <si>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</si>
  <si>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</si>
  <si>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</si>
  <si>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</si>
  <si>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</si>
  <si>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</si>
  <si>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</si>
  <si>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</si>
  <si>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</si>
  <si>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</si>
  <si>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</si>
  <si>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</si>
  <si>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</si>
  <si>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</si>
  <si>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</si>
  <si>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</si>
  <si>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</si>
  <si>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</si>
  <si>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</si>
  <si>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</si>
  <si>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</si>
  <si>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</si>
  <si>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</si>
  <si>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</si>
  <si>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</si>
  <si>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</si>
  <si>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</si>
  <si>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</si>
  <si>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</si>
  <si>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</si>
  <si>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</si>
  <si>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</si>
  <si>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</si>
  <si>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</si>
  <si>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</si>
  <si>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</si>
  <si>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</si>
  <si>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</si>
  <si>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</si>
  <si>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</si>
  <si>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</si>
  <si>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</si>
  <si>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</si>
  <si>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</si>
  <si>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</si>
  <si>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</si>
  <si>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</si>
  <si>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</si>
  <si>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</si>
  <si>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</si>
  <si>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</si>
  <si>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</si>
  <si>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</si>
  <si>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</si>
  <si>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</si>
  <si>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</si>
  <si>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</si>
  <si>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</si>
  <si>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</si>
  <si>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</si>
  <si>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</si>
  <si>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</si>
  <si>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</si>
  <si>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</si>
  <si>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</si>
  <si>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</si>
  <si>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</si>
  <si>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</si>
  <si>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</si>
  <si>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</si>
  <si>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</si>
  <si>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</si>
  <si>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</si>
  <si>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</si>
  <si>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</si>
  <si>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</si>
  <si>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</si>
  <si>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</si>
  <si>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</si>
  <si>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</si>
  <si>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</si>
  <si>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</si>
  <si>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</si>
  <si>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</si>
  <si>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</si>
  <si>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</si>
  <si>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</si>
  <si>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</si>
  <si>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</si>
  <si>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</si>
  <si>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</si>
  <si>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</si>
  <si>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</si>
  <si>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</si>
  <si>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</si>
  <si>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</si>
  <si>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</si>
  <si>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</si>
  <si>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</si>
  <si>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</si>
  <si>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</si>
  <si>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</si>
  <si>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</si>
  <si>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</si>
  <si>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</si>
  <si>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</si>
  <si>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</si>
  <si>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</si>
  <si>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</si>
  <si>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</si>
  <si>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</si>
  <si>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</si>
  <si>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</si>
  <si>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</si>
  <si>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</si>
  <si>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</si>
  <si>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</si>
  <si>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</si>
  <si>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</si>
  <si>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</si>
  <si>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</si>
  <si>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</si>
  <si>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</si>
  <si>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</si>
  <si>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</si>
  <si>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</si>
  <si>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</si>
  <si>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</si>
  <si>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</si>
  <si>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</si>
  <si>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</si>
  <si>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</si>
  <si>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</si>
  <si>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</si>
  <si>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</si>
  <si>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</si>
  <si>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</si>
  <si>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</si>
  <si>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</si>
  <si>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</si>
  <si>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</si>
  <si>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</si>
  <si>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</si>
  <si>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</si>
  <si>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</si>
  <si>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</si>
  <si>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</si>
  <si>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</si>
  <si>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</si>
  <si>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</si>
  <si>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</si>
  <si>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</si>
  <si>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</si>
  <si>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</si>
  <si>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</si>
  <si>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</si>
  <si>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</si>
  <si>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</si>
  <si>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</si>
  <si>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</si>
  <si>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</si>
  <si>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</si>
  <si>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</si>
  <si>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</si>
  <si>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</si>
  <si>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</si>
  <si>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</si>
  <si>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</si>
  <si>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</si>
  <si>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</si>
  <si>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</si>
  <si>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</si>
  <si>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</si>
  <si>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</si>
  <si>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</si>
  <si>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</si>
  <si>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</si>
  <si>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</si>
  <si>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</si>
  <si>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</si>
  <si>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</si>
  <si>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</si>
  <si>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</si>
  <si>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</si>
  <si>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</si>
  <si>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</si>
  <si>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</si>
  <si>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</si>
  <si>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</si>
  <si>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</si>
  <si>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</si>
  <si>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</si>
  <si>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</si>
  <si>
    <t>acfr:FundBalanceAssignedCustom</t>
  </si>
  <si>
    <t>acfr:FundBalanceCommittedCustom</t>
  </si>
  <si>
    <t>acfr:FundBalanceRestrictedCustom</t>
  </si>
  <si>
    <t>Ogemaw County</t>
  </si>
  <si>
    <t>Deferred charge on refunding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</si>
</sst>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3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50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  <xf numFmtId="165" fontId="27" fillId="18" borderId="5" xfId="1" applyNumberFormat="1" applyFont="1" applyFill="1" applyBorder="1"/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5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hmed, Sarrah" id="{C51DBE3A-E3F6-D249-9800-9737E8A7FD97}" userId="S::sarraha@umich.edu::828c4f86-1879-4019-9295-618097413c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4-06-14T01:12:24.29" personId="{C51DBE3A-E3F6-D249-9800-9737E8A7FD97}" id="{81FB33C4-CECF-F544-87BB-26C662E280C6}">
    <text>B13- should be due from local units</text>
  </threadedComment>
  <threadedComment ref="B13" dT="2024-06-14T01:12:39.51" personId="{C51DBE3A-E3F6-D249-9800-9737E8A7FD97}" id="{9F2DA680-664D-D846-9FF1-18B699732C63}" parentId="{81FB33C4-CECF-F544-87BB-26C662E280C6}">
    <text>B17 should be prepaid items</text>
  </threadedComment>
  <threadedComment ref="F23" dT="2024-06-14T01:25:09.99" personId="{C51DBE3A-E3F6-D249-9800-9737E8A7FD97}" id="{C5BDAE72-AED1-544B-A0E7-16A41202BB13}">
    <text>Doesn’t match up with statement</text>
  </threadedComment>
  <threadedComment ref="B25" dT="2024-06-14T01:22:34.28" personId="{C51DBE3A-E3F6-D249-9800-9737E8A7FD97}" id="{DCC2F6C8-76EF-2E4B-AB73-899D029A5DA8}">
    <text>Long tern mortgages receivable</text>
  </threadedComment>
  <threadedComment ref="F38" dT="2024-06-14T01:26:27.97" personId="{C51DBE3A-E3F6-D249-9800-9737E8A7FD97}" id="{3FF6BBF3-52FC-8242-82C7-9D2CCF970619}">
    <text>Does not line up with statement</text>
  </threadedComment>
  <threadedComment ref="B43" dT="2024-06-14T01:28:36.71" personId="{C51DBE3A-E3F6-D249-9800-9737E8A7FD97}" id="{3339DA39-77FE-1D41-9AE1-0B193BCD3322}">
    <text>Deferred charge on refunding</text>
  </threadedComment>
  <threadedComment ref="B55" dT="2024-06-14T01:32:53.25" personId="{C51DBE3A-E3F6-D249-9800-9737E8A7FD97}" id="{5E8C45B4-20CC-6141-8444-1CAF2930E23C}">
    <text>Due to local units</text>
  </threadedComment>
  <threadedComment ref="B57" dT="2024-06-14T01:33:46.64" personId="{C51DBE3A-E3F6-D249-9800-9737E8A7FD97}" id="{F4671B77-A8DC-3440-B394-EDE2FD52173B}">
    <text>Advances payable</text>
  </threadedComment>
  <threadedComment ref="B67" dT="2024-06-14T01:37:07.15" personId="{C51DBE3A-E3F6-D249-9800-9737E8A7FD97}" id="{49870C4F-F980-DE4B-A40F-2D6E08CEC304}">
    <text>Due within one year, due in more than one year does it need to show up on this sheet</text>
  </threadedComment>
  <threadedComment ref="B97" dT="2024-06-14T01:40:28.87" personId="{C51DBE3A-E3F6-D249-9800-9737E8A7FD97}" id="{C7A68C94-773F-B742-82D1-2CF825AEC4A0}">
    <text>Lots missing here</text>
  </threadedComment>
</ThreadedComment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202" zoomScale="75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3"/>
  <sheetViews>
    <sheetView topLeftCell="A59" zoomScale="96" zoomScaleNormal="120" workbookViewId="0">
      <selection activeCell="A27" sqref="A27"/>
    </sheetView>
  </sheetViews>
  <sheetFormatPr baseColWidth="10" defaultRowHeight="13"/>
  <cols>
    <col min="1" max="1" width="31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IF(COUNTIF('Lookup GovFund Balance'!$B$2:$B$276, B9) = 0, "acfr:AssetsCustomModifiedAccrual", _xlfn.XLOOKUP(B9, 'Lookup GovFund Balance'!$B$2:$B$276, 'Lookup GovFund Balance'!$C$2:$C$276)))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IF(COUNTIF('Lookup GovFund Balance'!$B$2:$B$276, B10) = 0, "acfr:AssetsCustomModifiedAccrual", _xlfn.XLOOKUP(B10, 'Lookup GovFund Balance'!$B$2:$B$276, 'Lookup GovFund Balance'!$C$2:$C$276)))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IF(COUNTIF('Lookup GovFund Balance'!$B$2:$B$276, B11) = 0, "acfr:AssetsCustomModifiedAccrual", _xlfn.XLOOKUP(B11, 'Lookup GovFund Balance'!$B$2:$B$276, 'Lookup GovFund Balance'!$C$2:$C$276)))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IF(COUNTIF('Lookup GovFund Balance'!$B$2:$B$276, B12) = 0, "acfr:AssetsCustomModifiedAccrual", _xlfn.XLOOKUP(B12, 'Lookup GovFund Balance'!$B$2:$B$276, 'Lookup GovFund Balance'!$C$2:$C$276)))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IF(COUNTIF('Lookup GovFund Balance'!$B$2:$B$276, B13) = 0, "acfr:AssetsCustomModifiedAccrual", _xlfn.XLOOKUP(B13, 'Lookup GovFund Balance'!$B$2:$B$276, 'Lookup GovFund Balance'!$C$2:$C$276)))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IF(COUNTIF('Lookup GovFund Balance'!$B$2:$B$276, B14) = 0, "acfr:AssetsCustomModifiedAccrual", _xlfn.XLOOKUP(B14, 'Lookup GovFund Balance'!$B$2:$B$276, 'Lookup GovFund Balance'!$C$2:$C$276)))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IF(COUNTIF('Lookup GovFund Balance'!$B$2:$B$276, B15) = 0, "acfr:AssetsCustomModifiedAccrual", _xlfn.XLOOKUP(B15, 'Lookup GovFund Balance'!$B$2:$B$276, 'Lookup GovFund Balance'!$C$2:$C$276)))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IF(COUNTIF('Lookup GovFund Balance'!$B$2:$B$276, B16) = 0, "acfr:AssetsCustomModifiedAccrual", _xlfn.XLOOKUP(B16, 'Lookup GovFund Balance'!$B$2:$B$276, 'Lookup GovFund Balance'!$C$2:$C$276)))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IF(COUNTIF('Lookup GovFund Balance'!$B$2:$B$276, B17) = 0, "acfr:AssetsCustomModifiedAccrual", _xlfn.XLOOKUP(B17, 'Lookup GovFund Balance'!$B$2:$B$276, 'Lookup GovFund Balance'!$C$2:$C$276)))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IF(COUNTIF('Lookup GovFund Balance'!$B$2:$B$276, B18) = 0, "acfr:AssetsCustomModifiedAccrual", _xlfn.XLOOKUP(B18, 'Lookup GovFund Balance'!$B$2:$B$276, 'Lookup GovFund Balance'!$C$2:$C$276)))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IF(COUNTIF('Lookup GovFund Balance'!$B$2:$B$276, B22) = 0, "acfr:LiabilitiesCustomModifiedAccrual", _xlfn.XLOOKUP(B22, 'Lookup GovFund Balance'!$B$2:$B$276, 'Lookup GovFund Balance'!$C$2:$C$276)))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IF(COUNTIF('Lookup GovFund Balance'!$B$2:$B$276, B23) = 0, "acfr:LiabilitiesCustomModifiedAccrual", _xlfn.XLOOKUP(B23, 'Lookup GovFund Balance'!$B$2:$B$276, 'Lookup GovFund Balance'!$C$2:$C$276)))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IF(COUNTIF('Lookup GovFund Balance'!$B$2:$B$276, B24) = 0, "acfr:LiabilitiesCustomModifiedAccrual", _xlfn.XLOOKUP(B24, 'Lookup GovFund Balance'!$B$2:$B$276, 'Lookup GovFund Balance'!$C$2:$C$276)))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IF(COUNTIF('Lookup GovFund Balance'!$B$2:$B$276, B25) = 0, "acfr:LiabilitiesCustomModifiedAccrual", _xlfn.XLOOKUP(B25, 'Lookup GovFund Balance'!$B$2:$B$276, 'Lookup GovFund Balance'!$C$2:$C$276)))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IF(COUNTIF('Lookup GovFund Balance'!$B$2:$B$276, B26) = 0, "acfr:LiabilitiesCustomModifiedAccrual", _xlfn.XLOOKUP(B26, 'Lookup GovFund Balance'!$B$2:$B$276, 'Lookup GovFund Balance'!$C$2:$C$276)))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IF(COUNTIF('Lookup GovFund Balance'!$B$2:$B$276, B27) = 0, "acfr:LiabilitiesCustomModifiedAccrual", _xlfn.XLOOKUP(B27, 'Lookup GovFund Balance'!$B$2:$B$276, 'Lookup GovFund Balance'!$C$2:$C$276)))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IF(COUNTIF('Lookup GovFund Balance'!$B$2:$B$276, B28) = 0, "acfr:LiabilitiesCustomModifiedAccrual", _xlfn.XLOOKUP(B28, 'Lookup GovFund Balance'!$B$2:$B$276, 'Lookup GovFund Balance'!$C$2:$C$276)))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IF(COUNTIF('Lookup GovFund Balance'!$B$2:$B$276, B29) = 0, "acfr:LiabilitiesCustomModifiedAccrual", _xlfn.XLOOKUP(B29, 'Lookup GovFund Balance'!$B$2:$B$276, 'Lookup GovFund Balance'!$C$2:$C$276)))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IF(COUNTIF('Lookup GovFund Balance'!$B$2:$B$276, B30) = 0, "acfr:LiabilitiesCustomModifiedAccrual", _xlfn.XLOOKUP(B30, 'Lookup GovFund Balance'!$B$2:$B$276, 'Lookup GovFund Balance'!$C$2:$C$276)))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IF(COUNTIF('Lookup GovFund Balance'!$B$2:$B$276, B31) = 0, "acfr:LiabilitiesCustomModifiedAccrual", _xlfn.XLOOKUP(B31, 'Lookup GovFund Balance'!$B$2:$B$276, 'Lookup GovFund Balance'!$C$2:$C$276)))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IF(COUNTIF('Lookup GovFund Balance'!$B$2:$B$276, B35) = 0, "acfr:DeferredInflowsOfResourcesCustomModifiedAccrual", _xlfn.XLOOKUP(B35, 'Lookup GovFund Balance'!$B$2:$B$276, 'Lookup GovFund Balance'!$C$2:$C$276)))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IF(COUNTIF('Lookup GovFund Balance'!$B$2:$B$276, B36) = 0, "acfr:DeferredInflowsOfResourcesCustomModifiedAccrual", _xlfn.XLOOKUP(B36, 'Lookup GovFund Balance'!$B$2:$B$276, 'Lookup GovFund Balance'!$C$2:$C$276)))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IF(COUNTIF('Lookup GovFund Balance'!$B$2:$B$276, B37) = 0, "acfr:DeferredInflowsOfResourcesCustomModifiedAccrual", _xlfn.XLOOKUP(B37, 'Lookup GovFund Balance'!$B$2:$B$276, 'Lookup GovFund Balance'!$C$2:$C$276)))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IF(COUNTIF('Lookup GovFund Balance'!$B$2:$B$276, B38) = 0, "acfr:DeferredInflowsOfResourcesCustomModifiedAccrual", _xlfn.XLOOKUP(B38, 'Lookup GovFund Balance'!$B$2:$B$276, 'Lookup GovFund Balance'!$C$2:$C$276)))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IF(COUNTIF('Lookup GovFund Balance'!$B$2:$B$276, B39) = 0, "acfr:DeferredInflowsOfResourcesCustomModifiedAccrual", _xlfn.XLOOKUP(B39, 'Lookup GovFund Balance'!$B$2:$B$276, 'Lookup GovFund Balance'!$C$2:$C$276)))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IF(COUNTIF('Lookup GovFund Balance'!$B$2:$B$276, B40) = 0, "acfr:DeferredInflowsOfResourcesCustomModifiedAccrual", _xlfn.XLOOKUP(B40, 'Lookup GovFund Balance'!$B$2:$B$276, 'Lookup GovFund Balance'!$C$2:$C$276)))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IF(COUNTIF('Lookup GovFund Balance'!$B$2:$B$276, B41) = 0, "acfr:DeferredInflowsOfResourcesCustomModifiedAccrual", _xlfn.XLOOKUP(B41, 'Lookup GovFund Balance'!$B$2:$B$276, 'Lookup GovFund Balance'!$C$2:$C$276)))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IF(COUNTIF('Lookup GovFund Balance'!$B$2:$B$276, B42) = 0, "acfr:DeferredInflowsOfResourcesCustomModifiedAccrual", _xlfn.XLOOKUP(B42, 'Lookup GovFund Balance'!$B$2:$B$276, 'Lookup GovFund Balance'!$C$2:$C$276)))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IF(COUNTIF('Lookup GovFund Balance'!$B$2:$B$276, B43) = 0, "acfr:DeferredInflowsOfResourcesCustomModifiedAccrual", _xlfn.XLOOKUP(B43, 'Lookup GovFund Balance'!$B$2:$B$276, 'Lookup GovFund Balance'!$C$2:$C$276)))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IF(COUNTIF('Lookup GovFund Balance'!$B$2:$B$276, B44) = 0, "acfr:DeferredInflowsOfResourcesCustomModifiedAccrual", _xlfn.XLOOKUP(B44, 'Lookup GovFund Balance'!$B$2:$B$276, 'Lookup GovFund Balance'!$C$2:$C$276)))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 'Lookup GovFund Balance'!$B$2:$B$276, 'Lookup GovFund Balance'!$C$2:$C$276))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 'Lookup GovFund Balance'!$B$2:$B$276, 'Lookup GovFund Balance'!$C$2:$C$276))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 'Lookup GovFund Balance'!$B$2:$B$276, 'Lookup GovFund Balance'!$C$2:$C$276))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 'Lookup GovFund Balance'!$B$2:$B$276, 'Lookup GovFund Balance'!$C$2:$C$276))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 'Lookup GovFund Balance'!$B$2:$B$276, 'Lookup GovFund Balance'!$C$2:$C$276))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 'Lookup GovFund Balance'!$B$2:$B$276, 'Lookup GovFund Balance'!$C$2:$C$276))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 'Lookup GovFund Balance'!$B$2:$B$276, 'Lookup GovFund Balance'!$C$2:$C$276))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 'Lookup GovFund Balance'!$B$2:$B$276, 'Lookup GovFund Balance'!$C$2:$C$276))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 'Lookup GovFund Balance'!$B$2:$B$276, 'Lookup GovFund Balance'!$C$2:$C$276))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 'Lookup GovFund Balance'!$B$2:$B$276, 'Lookup GovFund Balance'!$C$2:$C$276))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 'Lookup GovFund Balance'!$B$2:$B$276, 'Lookup GovFund Balance'!$C$2:$C$276))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5">
      <c r="A59" s="108" t="s">
        <v>3615</v>
      </c>
      <c r="B59" s="166"/>
      <c r="C59" s="208"/>
      <c r="D59" s="209"/>
      <c r="E59" s="209"/>
      <c r="F59" s="209"/>
      <c r="G59" s="209"/>
      <c r="H59" s="210"/>
      <c r="I59" s="210"/>
      <c r="J59" s="249"/>
    </row>
    <row r="60" spans="1:10" ht="15">
      <c r="A60" s="108" t="s">
        <v>3616</v>
      </c>
      <c r="B60" s="166"/>
      <c r="C60" s="208"/>
      <c r="D60" s="209"/>
      <c r="E60" s="209"/>
      <c r="F60" s="209"/>
      <c r="G60" s="209"/>
      <c r="H60" s="210"/>
      <c r="I60" s="210"/>
      <c r="J60" s="249"/>
    </row>
    <row r="61" spans="1:10" ht="16">
      <c r="A61" s="131" t="s">
        <v>3617</v>
      </c>
      <c r="B61" s="166"/>
      <c r="C61" s="208"/>
      <c r="D61" s="209"/>
      <c r="E61" s="209"/>
      <c r="F61" s="209"/>
      <c r="G61" s="209"/>
      <c r="H61" s="210"/>
      <c r="I61" s="210"/>
      <c r="J61" s="249"/>
    </row>
    <row r="62" spans="1:10" ht="16">
      <c r="A62" s="108" t="s">
        <v>1084</v>
      </c>
      <c r="B62" s="169" t="s">
        <v>2475</v>
      </c>
      <c r="C62" s="217">
        <f t="shared" ref="C62:I62" si="7">SUM(C48:C58)</f>
        <v>0</v>
      </c>
      <c r="D62" s="217">
        <f t="shared" si="7"/>
        <v>0</v>
      </c>
      <c r="E62" s="217">
        <f t="shared" si="7"/>
        <v>0</v>
      </c>
      <c r="F62" s="217">
        <f t="shared" si="7"/>
        <v>0</v>
      </c>
      <c r="G62" s="217">
        <f t="shared" si="7"/>
        <v>0</v>
      </c>
      <c r="H62" s="218">
        <f t="shared" si="7"/>
        <v>0</v>
      </c>
      <c r="I62" s="218">
        <f t="shared" si="7"/>
        <v>0</v>
      </c>
      <c r="J62" s="218">
        <f>SUM(C62:I62)</f>
        <v>0</v>
      </c>
    </row>
    <row r="63" spans="1:10" ht="32">
      <c r="A63" s="114" t="s">
        <v>2476</v>
      </c>
      <c r="B63" s="170" t="s">
        <v>2477</v>
      </c>
      <c r="C63" s="219">
        <f>SUM(C62, C45, C32)</f>
        <v>0</v>
      </c>
      <c r="D63" s="219">
        <f>SUM(D62, D45, D32)</f>
        <v>0</v>
      </c>
      <c r="E63" s="219">
        <f>SUM(E62, E45, E32)</f>
        <v>0</v>
      </c>
      <c r="F63" s="219"/>
      <c r="G63" s="219">
        <f>SUM(G62, G45, G32)</f>
        <v>0</v>
      </c>
      <c r="H63" s="219">
        <f>SUM(H62, H45, H32)</f>
        <v>0</v>
      </c>
      <c r="I63" s="219">
        <f>SUM(I62, I45, I32)</f>
        <v>0</v>
      </c>
      <c r="J63" s="219">
        <f>SUM(J62, J45, J32)</f>
        <v>0</v>
      </c>
    </row>
  </sheetData>
  <conditionalFormatting sqref="D8:G18 D21:G31 C32:I33 D35:G44 C45:I46 D48:G61 C62:G62">
    <cfRule type="expression" dxfId="34" priority="2" stopIfTrue="1">
      <formula>C$6=""</formula>
    </cfRule>
  </conditionalFormatting>
  <conditionalFormatting sqref="D7:I7">
    <cfRule type="expression" dxfId="33" priority="1" stopIfTrue="1">
      <formula>D$7=""</formula>
    </cfRule>
  </conditionalFormatting>
  <conditionalFormatting sqref="J45:J46">
    <cfRule type="expression" dxfId="32" priority="3" stopIfTrue="1">
      <formula>I$6=""</formula>
    </cfRule>
  </conditionalFormatting>
  <dataValidations count="3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  <dataValidation allowBlank="1" showInputMessage="1" sqref="B59:B61" xr:uid="{0725135B-1ABA-044F-ABE3-FFE608A89DA3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E25186-1EB2-CD4B-B4A7-8C43F9322904}">
          <x14:formula1>
            <xm:f>'Lookup GovFund Balance'!$B$176:$B$189</xm:f>
          </x14:formula1>
          <xm:sqref>B48:B58</xm:sqref>
        </x14:dataValidation>
        <x14:dataValidation type="list" allowBlank="1" showInput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xr:uid="{B2665086-3AD7-4E48-B875-3BE4D2879C8C}">
          <x14:formula1>
            <xm:f>'Lookup GovFund Balance'!$B$2:$B$164</xm:f>
          </x14:formula1>
          <xm:sqref>B9:B18</xm:sqref>
        </x14:dataValidation>
        <x14:dataValidation type="list" allowBlank="1" showInputMessage="1" xr:uid="{F4479D55-EB5C-EE45-B5CD-6F72ECE895E0}">
          <x14:formula1>
            <xm:f>'Lookup GovFund Balance'!$B$165:$B$173</xm:f>
          </x14:formula1>
          <xm:sqref>B35:B44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D11" sqref="D11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zoomScale="81" zoomScaleNormal="110" workbookViewId="0">
      <selection activeCell="A10" sqref="A10"/>
    </sheetView>
  </sheetViews>
  <sheetFormatPr baseColWidth="10" defaultColWidth="9" defaultRowHeight="13"/>
  <cols>
    <col min="1" max="1" width="28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IF(COUNTIF('Lookup GovFund Stmt Rev Exp Ch'!$B$2:$B$392, B9) = 0, "acfr:RevenuesCustomModifiedAccrual", _xlfn.XLOOKUP(B9, 'Lookup GovFund Stmt Rev Exp Ch'!$B$2:$B$392, 'Lookup GovFund Stmt Rev Exp Ch'!$C$2:$C$392)))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IF(COUNTIF('Lookup GovFund Stmt Rev Exp Ch'!$B$2:$B$392, B10) = 0, "acfr:RevenuesCustomModifiedAccrual", _xlfn.XLOOKUP(B10, 'Lookup GovFund Stmt Rev Exp Ch'!$B$2:$B$392, 'Lookup GovFund Stmt Rev Exp Ch'!$C$2:$C$392)))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IF(COUNTIF('Lookup GovFund Stmt Rev Exp Ch'!$B$2:$B$392, B11) = 0, "acfr:RevenuesCustomModifiedAccrual", _xlfn.XLOOKUP(B11, 'Lookup GovFund Stmt Rev Exp Ch'!$B$2:$B$392, 'Lookup GovFund Stmt Rev Exp Ch'!$C$2:$C$392)))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IF(COUNTIF('Lookup GovFund Stmt Rev Exp Ch'!$B$2:$B$392, B12) = 0, "acfr:RevenuesCustomModifiedAccrual", _xlfn.XLOOKUP(B12, 'Lookup GovFund Stmt Rev Exp Ch'!$B$2:$B$392, 'Lookup GovFund Stmt Rev Exp Ch'!$C$2:$C$392)))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IF(COUNTIF('Lookup GovFund Stmt Rev Exp Ch'!$B$2:$B$392, B13) = 0, "acfr:RevenuesCustomModifiedAccrual", _xlfn.XLOOKUP(B13, 'Lookup GovFund Stmt Rev Exp Ch'!$B$2:$B$392, 'Lookup GovFund Stmt Rev Exp Ch'!$C$2:$C$392)))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IF(COUNTIF('Lookup GovFund Stmt Rev Exp Ch'!$B$2:$B$392, B14) = 0, "acfr:RevenuesCustomModifiedAccrual", _xlfn.XLOOKUP(B14, 'Lookup GovFund Stmt Rev Exp Ch'!$B$2:$B$392, 'Lookup GovFund Stmt Rev Exp Ch'!$C$2:$C$392)))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IF(COUNTIF('Lookup GovFund Stmt Rev Exp Ch'!$B$2:$B$392, B15) = 0, "acfr:RevenuesCustomModifiedAccrual", _xlfn.XLOOKUP(B15, 'Lookup GovFund Stmt Rev Exp Ch'!$B$2:$B$392, 'Lookup GovFund Stmt Rev Exp Ch'!$C$2:$C$392)))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IF(COUNTIF('Lookup GovFund Stmt Rev Exp Ch'!$B$2:$B$392, B16) = 0, "acfr:RevenuesCustomModifiedAccrual", _xlfn.XLOOKUP(B16, 'Lookup GovFund Stmt Rev Exp Ch'!$B$2:$B$392, 'Lookup GovFund Stmt Rev Exp Ch'!$C$2:$C$392)))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IF(COUNTIF('Lookup GovFund Stmt Rev Exp Ch'!$B$2:$B$392, B17) = 0, "acfr:RevenuesCustomModifiedAccrual", _xlfn.XLOOKUP(B17, 'Lookup GovFund Stmt Rev Exp Ch'!$B$2:$B$392, 'Lookup GovFund Stmt Rev Exp Ch'!$C$2:$C$392)))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IF(COUNTIF('Lookup GovFund Stmt Rev Exp Ch'!$B$2:$B$392, B18) = 0, "acfr:RevenuesCustomModifiedAccrual", _xlfn.XLOOKUP(B18, 'Lookup GovFund Stmt Rev Exp Ch'!$B$2:$B$392, 'Lookup GovFund Stmt Rev Exp Ch'!$C$2:$C$392)))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IF(COUNTIF('Lookup GovFund Stmt Rev Exp Ch'!$B$2:$B$392, B19) = 0, "acfr:RevenuesCustomModifiedAccrual", _xlfn.XLOOKUP(B19, 'Lookup GovFund Stmt Rev Exp Ch'!$B$2:$B$392, 'Lookup GovFund Stmt Rev Exp Ch'!$C$2:$C$392)))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IF(COUNTIF('Lookup GovFund Stmt Rev Exp Ch'!$B$2:$B$392, B20) = 0, "acfr:RevenuesCustomModifiedAccrual", _xlfn.XLOOKUP(B20, 'Lookup GovFund Stmt Rev Exp Ch'!$B$2:$B$392, 'Lookup GovFund Stmt Rev Exp Ch'!$C$2:$C$392)))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IF(COUNTIF('Lookup GovFund Stmt Rev Exp Ch'!$B$2:$B$392, B21) = 0, "acfr:RevenuesCustomModifiedAccrual", _xlfn.XLOOKUP(B21, 'Lookup GovFund Stmt Rev Exp Ch'!$B$2:$B$392, 'Lookup GovFund Stmt Rev Exp Ch'!$C$2:$C$392)))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IF(COUNTIF('Lookup GovFund Stmt Rev Exp Ch'!$B$2:$B$392, B22) = 0, "acfr:RevenuesCustomModifiedAccrual", _xlfn.XLOOKUP(B22, 'Lookup GovFund Stmt Rev Exp Ch'!$B$2:$B$392, 'Lookup GovFund Stmt Rev Exp Ch'!$C$2:$C$392)))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IF(COUNTIF('Lookup GovFund Stmt Rev Exp Ch'!$B$2:$B$392, B26) = 0, "acfr:ExpendituresCustomModifiedAccrual", _xlfn.XLOOKUP(B26, 'Lookup GovFund Stmt Rev Exp Ch'!$B$2:$B$392, 'Lookup GovFund Stmt Rev Exp Ch'!$C$2:$C$392)))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IF(COUNTIF('Lookup GovFund Stmt Rev Exp Ch'!$B$2:$B$392, B27) = 0, "acfr:ExpendituresCustomModifiedAccrual", _xlfn.XLOOKUP(B27, 'Lookup GovFund Stmt Rev Exp Ch'!$B$2:$B$392, 'Lookup GovFund Stmt Rev Exp Ch'!$C$2:$C$392)))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IF(COUNTIF('Lookup GovFund Stmt Rev Exp Ch'!$B$2:$B$392, B28) = 0, "acfr:ExpendituresCustomModifiedAccrual", _xlfn.XLOOKUP(B28, 'Lookup GovFund Stmt Rev Exp Ch'!$B$2:$B$392, 'Lookup GovFund Stmt Rev Exp Ch'!$C$2:$C$392)))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IF(COUNTIF('Lookup GovFund Stmt Rev Exp Ch'!$B$2:$B$392, B29) = 0, "acfr:ExpendituresCustomModifiedAccrual", _xlfn.XLOOKUP(B29, 'Lookup GovFund Stmt Rev Exp Ch'!$B$2:$B$392, 'Lookup GovFund Stmt Rev Exp Ch'!$C$2:$C$392)))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IF(COUNTIF('Lookup GovFund Stmt Rev Exp Ch'!$B$2:$B$392, B30) = 0, "acfr:ExpendituresCustomModifiedAccrual", _xlfn.XLOOKUP(B30, 'Lookup GovFund Stmt Rev Exp Ch'!$B$2:$B$392, 'Lookup GovFund Stmt Rev Exp Ch'!$C$2:$C$392)))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IF(COUNTIF('Lookup GovFund Stmt Rev Exp Ch'!$B$2:$B$392, B31) = 0, "acfr:ExpendituresCustomModifiedAccrual", _xlfn.XLOOKUP(B31, 'Lookup GovFund Stmt Rev Exp Ch'!$B$2:$B$392, 'Lookup GovFund Stmt Rev Exp Ch'!$C$2:$C$392)))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IF(COUNTIF('Lookup GovFund Stmt Rev Exp Ch'!$B$2:$B$392, B32) = 0, "acfr:ExpendituresCustomModifiedAccrual", _xlfn.XLOOKUP(B32, 'Lookup GovFund Stmt Rev Exp Ch'!$B$2:$B$392, 'Lookup GovFund Stmt Rev Exp Ch'!$C$2:$C$392)))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IF(COUNTIF('Lookup GovFund Stmt Rev Exp Ch'!$B$2:$B$392, B33) = 0, "acfr:ExpendituresCustomModifiedAccrual", _xlfn.XLOOKUP(B33, 'Lookup GovFund Stmt Rev Exp Ch'!$B$2:$B$392, 'Lookup GovFund Stmt Rev Exp Ch'!$C$2:$C$392)))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IF(COUNTIF('Lookup GovFund Stmt Rev Exp Ch'!$B$2:$B$392, B34) = 0, "acfr:ExpendituresCustomModifiedAccrual", _xlfn.XLOOKUP(B34, 'Lookup GovFund Stmt Rev Exp Ch'!$B$2:$B$392, 'Lookup GovFund Stmt Rev Exp Ch'!$C$2:$C$392)))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IF(COUNTIF('Lookup GovFund Stmt Rev Exp Ch'!$B$2:$B$392, B39) = 0, "acfr:OtherFinancingSourcesUsesCustom", _xlfn.XLOOKUP(B39, 'Lookup GovFund Stmt Rev Exp Ch'!$B$2:$B$392, 'Lookup GovFund Stmt Rev Exp Ch'!$C$2:$C$392)))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IF(COUNTIF('Lookup GovFund Stmt Rev Exp Ch'!$B$2:$B$392, B40) = 0, "acfr:OtherFinancingSourcesUsesCustom", _xlfn.XLOOKUP(B40, 'Lookup GovFund Stmt Rev Exp Ch'!$B$2:$B$392, 'Lookup GovFund Stmt Rev Exp Ch'!$C$2:$C$392)))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IF(COUNTIF('Lookup GovFund Stmt Rev Exp Ch'!$B$2:$B$392, B41) = 0, "acfr:OtherFinancingSourcesUsesCustom", _xlfn.XLOOKUP(B41, 'Lookup GovFund Stmt Rev Exp Ch'!$B$2:$B$392, 'Lookup GovFund Stmt Rev Exp Ch'!$C$2:$C$392)))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IF(COUNTIF('Lookup GovFund Stmt Rev Exp Ch'!$B$2:$B$392, B42) = 0, "acfr:OtherFinancingSourcesUsesCustom", _xlfn.XLOOKUP(B42, 'Lookup GovFund Stmt Rev Exp Ch'!$B$2:$B$392, 'Lookup GovFund Stmt Rev Exp Ch'!$C$2:$C$392)))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IF(COUNTIF('Lookup GovFund Stmt Rev Exp Ch'!$B$2:$B$392, B43) = 0, "acfr:OtherFinancingSourcesUsesCustom", _xlfn.XLOOKUP(B43, 'Lookup GovFund Stmt Rev Exp Ch'!$B$2:$B$392, 'Lookup GovFund Stmt Rev Exp Ch'!$C$2:$C$392)))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IF(COUNTIF('Lookup GovFund Stmt Rev Exp Ch'!$B$2:$B$392, B44) = 0, "acfr:OtherFinancingSourcesUsesCustom", _xlfn.XLOOKUP(B44, 'Lookup GovFund Stmt Rev Exp Ch'!$B$2:$B$392, 'Lookup GovFund Stmt Rev Exp Ch'!$C$2:$C$392)))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IF(COUNTIF('Lookup GovFund Stmt Rev Exp Ch'!$B$2:$B$392, B45) = 0, "acfr:OtherFinancingSourcesUsesCustom", _xlfn.XLOOKUP(B45, 'Lookup GovFund Stmt Rev Exp Ch'!$B$2:$B$392, 'Lookup GovFund Stmt Rev Exp Ch'!$C$2:$C$392)))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IF(COUNTIF('Lookup GovFund Stmt Rev Exp Ch'!$B$2:$B$392, B46) = 0, "acfr:OtherFinancingSourcesUsesCustom", _xlfn.XLOOKUP(B46, 'Lookup GovFund Stmt Rev Exp Ch'!$B$2:$B$392, 'Lookup GovFund Stmt Rev Exp Ch'!$C$2:$C$392)))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IF(COUNTIF('Lookup GovFund Stmt Rev Exp Ch'!$B$2:$B$392, B47) = 0, "acfr:OtherFinancingSourcesUsesCustom", _xlfn.XLOOKUP(B47, 'Lookup GovFund Stmt Rev Exp Ch'!$B$2:$B$392, 'Lookup GovFund Stmt Rev Exp Ch'!$C$2:$C$392)))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IF(COUNTIF('Lookup GovFund Stmt Rev Exp Ch'!$B$2:$B$392, B48) = 0, "acfr:OtherFinancingSourcesUsesCustom", _xlfn.XLOOKUP(B48, 'Lookup GovFund Stmt Rev Exp Ch'!$B$2:$B$392, 'Lookup GovFund Stmt Rev Exp Ch'!$C$2:$C$392)))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IF(COUNTIF('Lookup GovFund Stmt Rev Exp Ch'!$B$2:$B$392, B49) = 0, "acfr:OtherFinancingSourcesUsesCustom", _xlfn.XLOOKUP(B49, 'Lookup GovFund Stmt Rev Exp Ch'!$B$2:$B$392, 'Lookup GovFund Stmt Rev Exp Ch'!$C$2:$C$392)))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IF(COUNTIF('Lookup GovFund Stmt Rev Exp Ch'!$B$2:$B$392, B50) = 0, "acfr:OtherFinancingSourcesUsesCustom", _xlfn.XLOOKUP(B50, 'Lookup GovFund Stmt Rev Exp Ch'!$B$2:$B$392, 'Lookup GovFund Stmt Rev Exp Ch'!$C$2:$C$392)))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IF(COUNTIF('Lookup GovFund Stmt Rev Exp Ch'!$B$2:$B$392, B51) = 0, "acfr:OtherFinancingSourcesUsesCustom", _xlfn.XLOOKUP(B51, 'Lookup GovFund Stmt Rev Exp Ch'!$B$2:$B$392, 'Lookup GovFund Stmt Rev Exp Ch'!$C$2:$C$392)))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IF(COUNTIF('Lookup GovFund Stmt Rev Exp Ch'!$B$2:$B$392, B52) = 0, "acfr:OtherFinancingSourcesUsesCustom", _xlfn.XLOOKUP(B52, 'Lookup GovFund Stmt Rev Exp Ch'!$B$2:$B$392, 'Lookup GovFund Stmt Rev Exp Ch'!$C$2:$C$392)))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IF(COUNTIF('Lookup GovFund Stmt Rev Exp Ch'!$B$2:$B$392, B53) = 0, "acfr:OtherFinancingSourcesUsesCustom", _xlfn.XLOOKUP(B53, 'Lookup GovFund Stmt Rev Exp Ch'!$B$2:$B$392, 'Lookup GovFund Stmt Rev Exp Ch'!$C$2:$C$392)))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D7:I7 D8:J23 C23 D25:J35 C35 C36:J36 D37:J63 C59:J60 J64 D65:J69 D71:J71">
    <cfRule type="expression" dxfId="31" priority="17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L28" sqref="L28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Sheet'!J62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9"/>
  <sheetViews>
    <sheetView topLeftCell="A15" zoomScale="75" zoomScaleNormal="100" workbookViewId="0">
      <selection activeCell="B80" sqref="B80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IF(B23="","Choose from drop-down --&gt;",IF(COUNTIF('Lookup Net Position'!$B$2:$B$514,B23)=0,"acfr:CurrentAssetsCustom",_xlfn.XLOOKUP(B23,'Lookup Net Position'!$B$2:$B$514,'Lookup Net Position'!$C$2:$C$514)))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IF(B32="","Choose from drop-down --&gt;",IF(COUNTIF('Lookup Net Position'!$B$2:$B$514,B32)=0,"acfr:NoncurrentAssetsCustom",_xlfn.XLOOKUP(B32,'Lookup Net Position'!$B$2:$B$514,'Lookup Net Position'!$C$2:$C$514)))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IF(B33="","Choose from drop-down --&gt;",IF(COUNTIF('Lookup Net Position'!$B$2:$B$514,B33)=0,"acfr:NoncurrentAssetsCustom",_xlfn.XLOOKUP(B33,'Lookup Net Position'!$B$2:$B$514,'Lookup Net Position'!$C$2:$C$514)))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IF(B34="","Choose from drop-down --&gt;",IF(COUNTIF('Lookup Net Position'!$B$2:$B$514,B34)=0,"acfr:NoncurrentAssetsCustom",_xlfn.XLOOKUP(B34,'Lookup Net Position'!$B$2:$B$514,'Lookup Net Position'!$C$2:$C$514)))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IF(B35="","Choose from drop-down --&gt;",IF(COUNTIF('Lookup Net Position'!$B$2:$B$514,B35)=0,"acfr:NoncurrentAssetsCustom",_xlfn.XLOOKUP(B35,'Lookup Net Position'!$B$2:$B$514,'Lookup Net Position'!$C$2:$C$514)))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IF(B36="","Choose from drop-down --&gt;",IF(COUNTIF('Lookup Net Position'!$B$2:$B$514,B36)=0,"acfr:NoncurrentAssetsCustom",_xlfn.XLOOKUP(B36,'Lookup Net Position'!$B$2:$B$514,'Lookup Net Position'!$C$2:$C$514)))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IF(B37="","Choose from drop-down --&gt;",IF(COUNTIF('Lookup Net Position'!$B$2:$B$514,B37)=0,"acfr:NoncurrentAssetsCustom",_xlfn.XLOOKUP(B37,'Lookup Net Position'!$B$2:$B$514,'Lookup Net Position'!$C$2:$C$514)))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IF(B43="","Choose from drop-down --&gt;",IF(COUNTIF('Lookup Net Position'!$B$2:$B$514,B43)=0,"acfr:CurrentLiabilitiesCustom",_xlfn.XLOOKUP(B43,'Lookup Net Position'!$B$2:$B$514,'Lookup Net Position'!$C$2:$C$514)))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IF(B44="","Choose from drop-down --&gt;",IF(COUNTIF('Lookup Net Position'!$B$2:$B$514,B44)=0,"acfr:CurrentLiabilitiesCustom",_xlfn.XLOOKUP(B44,'Lookup Net Position'!$B$2:$B$514,'Lookup Net Position'!$C$2:$C$514)))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IF(B45="","Choose from drop-down --&gt;",IF(COUNTIF('Lookup Net Position'!$B$2:$B$514,B45)=0,"acfr:CurrentLiabilitiesCustom",_xlfn.XLOOKUP(B45,'Lookup Net Position'!$B$2:$B$514,'Lookup Net Position'!$C$2:$C$514)))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IF(B46="","Choose from drop-down --&gt;",IF(COUNTIF('Lookup Net Position'!$B$2:$B$514,B46)=0,"acfr:CurrentLiabilitiesCustom",_xlfn.XLOOKUP(B46,'Lookup Net Position'!$B$2:$B$514,'Lookup Net Position'!$C$2:$C$514)))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IF(B47="","Choose from drop-down --&gt;",IF(COUNTIF('Lookup Net Position'!$B$2:$B$514,B47)=0,"acfr:CurrentLiabilitiesCustom",_xlfn.XLOOKUP(B47,'Lookup Net Position'!$B$2:$B$514,'Lookup Net Position'!$C$2:$C$514)))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IF(B48="","Choose from drop-down --&gt;",IF(COUNTIF('Lookup Net Position'!$B$2:$B$514,B48)=0,"acfr:CurrentLiabilitiesCustom",_xlfn.XLOOKUP(B48,'Lookup Net Position'!$B$2:$B$514,'Lookup Net Position'!$C$2:$C$514)))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IF(B49="","Choose from drop-down --&gt;",IF(COUNTIF('Lookup Net Position'!$B$2:$B$514,B49)=0,"acfr:CurrentLiabilitiesCustom",_xlfn.XLOOKUP(B49,'Lookup Net Position'!$B$2:$B$514,'Lookup Net Position'!$C$2:$C$514)))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IF(B50="","Choose from drop-down --&gt;",IF(COUNTIF('Lookup Net Position'!$B$2:$B$514,B50)=0,"acfr:CurrentLiabilitiesCustom",_xlfn.XLOOKUP(B50,'Lookup Net Position'!$B$2:$B$514,'Lookup Net Position'!$C$2:$C$514)))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IF(B51="","Choose from drop-down --&gt;",IF(COUNTIF('Lookup Net Position'!$B$2:$B$514,B51)=0,"acfr:CurrentLiabilitiesCustom",_xlfn.XLOOKUP(B51,'Lookup Net Position'!$B$2:$B$514,'Lookup Net Position'!$C$2:$C$514)))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IF(B52="","Choose from drop-down --&gt;",IF(COUNTIF('Lookup Net Position'!$B$2:$B$514,B52)=0,"acfr:CurrentLiabilitiesCustom",_xlfn.XLOOKUP(B52,'Lookup Net Position'!$B$2:$B$514,'Lookup Net Position'!$C$2:$C$514)))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IF(B53="","Choose from drop-down --&gt;",IF(COUNTIF('Lookup Net Position'!$B$2:$B$514,B53)=0,"acfr:CurrentLiabilitiesCustom",_xlfn.XLOOKUP(B53,'Lookup Net Position'!$B$2:$B$514,'Lookup Net Position'!$C$2:$C$514)))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IF(B56="","Choose from drop-down --&gt;",IF(COUNTIF('Lookup Net Position'!$B$2:$B$514,B56)=0,"acfr:NoncurrentLiabilitiesCustom",_xlfn.XLOOKUP(B56,'Lookup Net Position'!$B$2:$B$514,'Lookup Net Position'!$C$2:$C$514)))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9" si="9">IF(J$7="","",SUM(D56:I56))</f>
        <v>0</v>
      </c>
    </row>
    <row r="57" spans="1:10" ht="15">
      <c r="A57" s="108" t="str">
        <f>IF(B57="","Choose from drop-down --&gt;",IF(COUNTIF('Lookup Net Position'!$B$2:$B$514,B57)=0,"acfr:NoncurrentLiabilitiesCustom",_xlfn.XLOOKUP(B57,'Lookup Net Position'!$B$2:$B$514,'Lookup Net Position'!$C$2:$C$514)))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IF(B58="","Choose from drop-down --&gt;",IF(COUNTIF('Lookup Net Position'!$B$2:$B$514,B58)=0,"acfr:NoncurrentLiabilitiesCustom",_xlfn.XLOOKUP(B58,'Lookup Net Position'!$B$2:$B$514,'Lookup Net Position'!$C$2:$C$514)))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IF(B59="","Choose from drop-down --&gt;",IF(COUNTIF('Lookup Net Position'!$B$2:$B$514,B59)=0,"acfr:NoncurrentLiabilitiesCustom",_xlfn.XLOOKUP(B59,'Lookup Net Position'!$B$2:$B$514,'Lookup Net Position'!$C$2:$C$514)))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IF(B60="","Choose from drop-down --&gt;",IF(COUNTIF('Lookup Net Position'!$B$2:$B$514,B60)=0,"acfr:NoncurrentLiabilitiesCustom",_xlfn.XLOOKUP(B60,'Lookup Net Position'!$B$2:$B$514,'Lookup Net Position'!$C$2:$C$514)))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IF(B61="","Choose from drop-down --&gt;",IF(COUNTIF('Lookup Net Position'!$B$2:$B$514,B61)=0,"acfr:NoncurrentLiabilitiesCustom",_xlfn.XLOOKUP(B61,'Lookup Net Position'!$B$2:$B$514,'Lookup Net Position'!$C$2:$C$514)))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IF(B62="","Choose from drop-down --&gt;",IF(COUNTIF('Lookup Net Position'!$B$2:$B$514,B62)=0,"acfr:NoncurrentLiabilitiesCustom",_xlfn.XLOOKUP(B62,'Lookup Net Position'!$B$2:$B$514,'Lookup Net Position'!$C$2:$C$514)))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IF(B63="","Choose from drop-down --&gt;",IF(COUNTIF('Lookup Net Position'!$B$2:$B$514,B63)=0,"acfr:NoncurrentLiabilitiesCustom",_xlfn.XLOOKUP(B63,'Lookup Net Position'!$B$2:$B$514,'Lookup Net Position'!$C$2:$C$514)))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IF(B64="","Choose from drop-down --&gt;",IF(COUNTIF('Lookup Net Position'!$B$2:$B$514,B64)=0,"acfr:NoncurrentLiabilitiesCustom",_xlfn.XLOOKUP(B64,'Lookup Net Position'!$B$2:$B$514,'Lookup Net Position'!$C$2:$C$514)))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tr">
        <f>IF(B65="","Choose from drop-down --&gt;",IF(COUNTIF('Lookup Net Position'!$B$2:$B$514,B65)=0,"acfr:NoncurrentLiabilitiesCustom",_xlfn.XLOOKUP(B65,'Lookup Net Position'!$B$2:$B$514,'Lookup Net Position'!$C$2:$C$514)))</f>
        <v>Choose from drop-down --&gt;</v>
      </c>
      <c r="B65" s="109"/>
      <c r="C65" s="208"/>
      <c r="D65" s="208"/>
      <c r="E65" s="208"/>
      <c r="F65" s="208"/>
      <c r="G65" s="208"/>
      <c r="H65" s="208"/>
      <c r="I65" s="208"/>
      <c r="J65" s="231"/>
    </row>
    <row r="66" spans="1:10" ht="15">
      <c r="A66" s="108" t="str">
        <f>IF(B66="","Choose from drop-down --&gt;",IF(COUNTIF('Lookup Net Position'!$B$2:$B$514,B66)=0,"acfr:NoncurrentLiabilitiesCustom",_xlfn.XLOOKUP(B66,'Lookup Net Position'!$B$2:$B$514,'Lookup Net Position'!$C$2:$C$514)))</f>
        <v>Choose from drop-down --&gt;</v>
      </c>
      <c r="B66" s="109"/>
      <c r="C66" s="208"/>
      <c r="D66" s="208"/>
      <c r="E66" s="208"/>
      <c r="F66" s="208"/>
      <c r="G66" s="208"/>
      <c r="H66" s="208"/>
      <c r="I66" s="208"/>
      <c r="J66" s="231"/>
    </row>
    <row r="67" spans="1:10" ht="15">
      <c r="A67" s="108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09"/>
      <c r="C67" s="208"/>
      <c r="D67" s="208"/>
      <c r="E67" s="208"/>
      <c r="F67" s="208"/>
      <c r="G67" s="208"/>
      <c r="H67" s="208"/>
      <c r="I67" s="208"/>
      <c r="J67" s="231"/>
    </row>
    <row r="68" spans="1:10" ht="15">
      <c r="A68" s="108" t="s">
        <v>37</v>
      </c>
      <c r="B68" s="108" t="s">
        <v>38</v>
      </c>
      <c r="C68" s="231">
        <f>SUM(C56:C64)</f>
        <v>0</v>
      </c>
      <c r="D68" s="231" t="str">
        <f t="shared" ref="D68:I68" si="11">IF(D$7="Type fund name","",SUM(D56:D64))</f>
        <v/>
      </c>
      <c r="E68" s="231" t="str">
        <f t="shared" si="11"/>
        <v/>
      </c>
      <c r="F68" s="231" t="str">
        <f t="shared" si="11"/>
        <v/>
      </c>
      <c r="G68" s="231" t="str">
        <f t="shared" si="11"/>
        <v/>
      </c>
      <c r="H68" s="231" t="str">
        <f t="shared" si="11"/>
        <v/>
      </c>
      <c r="I68" s="231" t="str">
        <f t="shared" si="11"/>
        <v/>
      </c>
      <c r="J68" s="231">
        <f t="shared" si="9"/>
        <v>0</v>
      </c>
    </row>
    <row r="69" spans="1:10" ht="15">
      <c r="A69" s="114" t="s">
        <v>39</v>
      </c>
      <c r="B69" s="111" t="s">
        <v>40</v>
      </c>
      <c r="C69" s="219">
        <f>C54+C68</f>
        <v>0</v>
      </c>
      <c r="D69" s="219" t="str">
        <f t="shared" ref="D69:I69" si="12">IF(D$7 = "Type fund name", "", D54+D68)</f>
        <v/>
      </c>
      <c r="E69" s="219" t="str">
        <f t="shared" si="12"/>
        <v/>
      </c>
      <c r="F69" s="219" t="str">
        <f t="shared" si="12"/>
        <v/>
      </c>
      <c r="G69" s="219" t="str">
        <f t="shared" si="12"/>
        <v/>
      </c>
      <c r="H69" s="219" t="str">
        <f t="shared" si="12"/>
        <v/>
      </c>
      <c r="I69" s="219" t="str">
        <f t="shared" si="12"/>
        <v/>
      </c>
      <c r="J69" s="233">
        <f t="shared" si="9"/>
        <v>0</v>
      </c>
    </row>
    <row r="70" spans="1:10" ht="15">
      <c r="A70" s="104"/>
      <c r="B70" s="104"/>
      <c r="C70" s="112"/>
      <c r="D70" s="112"/>
      <c r="E70" s="112"/>
      <c r="F70" s="112"/>
      <c r="G70" s="112"/>
      <c r="H70" s="112"/>
      <c r="I70" s="112"/>
      <c r="J70" s="107"/>
    </row>
    <row r="71" spans="1:10" ht="15">
      <c r="A71" s="104"/>
      <c r="B71" s="105" t="s">
        <v>46</v>
      </c>
      <c r="C71" s="105"/>
      <c r="D71" s="105"/>
      <c r="E71" s="105"/>
      <c r="F71" s="105"/>
      <c r="G71" s="105"/>
      <c r="H71" s="105"/>
      <c r="I71" s="105"/>
      <c r="J71" s="115"/>
    </row>
    <row r="72" spans="1:10" ht="15">
      <c r="A72" s="108" t="str">
        <f>IF(B72="","Choose from drop-down --&gt;",IF(COUNTIF('Lookup Net Position'!$B$2:$B$514,B72)=0,"acfr:RestrictedComponentsOfNetPositionCustom",_xlfn.XLOOKUP(B72,'Lookup Net Position'!$B$2:$B$514,'Lookup Net Position'!$C$2:$C$514)))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ref="J72:J81" si="13">IF(J$7="","",SUM(D72:I72))</f>
        <v>0</v>
      </c>
    </row>
    <row r="73" spans="1:10" ht="15">
      <c r="A73" s="108" t="str">
        <f>IF(B73="","Choose from drop-down --&gt;",IF(COUNTIF('Lookup Net Position'!$B$2:$B$514,B73)=0,"acfr:RestrictedComponentsOfNetPositionCustom",_xlfn.XLOOKUP(B73,'Lookup Net Position'!$B$2:$B$514,'Lookup Net Position'!$C$2:$C$514)))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>
      <c r="A74" s="108" t="str">
        <f>IF(B74="","Choose from drop-down --&gt;",IF(COUNTIF('Lookup Net Position'!$B$2:$B$514,B74)=0,"acfr:RestrictedComponentsOfNetPositionCustom",_xlfn.XLOOKUP(B74,'Lookup Net Position'!$B$2:$B$514,'Lookup Net Position'!$C$2:$C$514)))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IF(B75="","Choose from drop-down --&gt;",IF(COUNTIF('Lookup Net Position'!$B$2:$B$514,B75)=0,"acfr:RestrictedComponentsOfNetPositionCustom",_xlfn.XLOOKUP(B75,'Lookup Net Position'!$B$2:$B$514,'Lookup Net Position'!$C$2:$C$514)))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IF(B76="","Choose from drop-down --&gt;",IF(COUNTIF('Lookup Net Position'!$B$2:$B$514,B76)=0,"acfr:RestrictedComponentsOfNetPositionCustom",_xlfn.XLOOKUP(B76,'Lookup Net Position'!$B$2:$B$514,'Lookup Net Position'!$C$2:$C$514)))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 hidden="1">
      <c r="A77" s="108" t="str">
        <f>IF(B77="","Choose from drop-down --&gt;",IF(COUNTIF('Lookup Net Position'!$B$2:$B$514,B77)=0,"acfr:RestrictedComponentsOfNetPositionCustom",_xlfn.XLOOKUP(B77,'Lookup Net Position'!$B$2:$B$514,'Lookup Net Position'!$C$2:$C$514)))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 hidden="1">
      <c r="A78" s="108" t="str">
        <f>IF(B78="","Choose from drop-down --&gt;",IF(COUNTIF('Lookup Net Position'!$B$2:$B$514,B78)=0,"acfr:RestrictedComponentsOfNetPositionCustom",_xlfn.XLOOKUP(B78,'Lookup Net Position'!$B$2:$B$514,'Lookup Net Position'!$C$2:$C$514)))</f>
        <v>Choose from drop-down --&gt;</v>
      </c>
      <c r="B78" s="109"/>
      <c r="C78" s="208"/>
      <c r="D78" s="208"/>
      <c r="E78" s="208"/>
      <c r="F78" s="208"/>
      <c r="G78" s="208"/>
      <c r="H78" s="208"/>
      <c r="I78" s="208"/>
      <c r="J78" s="231">
        <f t="shared" si="13"/>
        <v>0</v>
      </c>
    </row>
    <row r="79" spans="1:10" ht="15" hidden="1">
      <c r="A79" s="108" t="str">
        <f>IF(B79="","Choose from drop-down --&gt;",IF(COUNTIF('Lookup Net Position'!$B$2:$B$514,B79)=0,"acfr:RestrictedComponentsOfNetPositionCustom",_xlfn.XLOOKUP(B79,'Lookup Net Position'!$B$2:$B$514,'Lookup Net Position'!$C$2:$C$514)))</f>
        <v>Choose from drop-down --&gt;</v>
      </c>
      <c r="B79" s="109"/>
      <c r="C79" s="208"/>
      <c r="D79" s="208"/>
      <c r="E79" s="208"/>
      <c r="F79" s="208"/>
      <c r="G79" s="208"/>
      <c r="H79" s="208"/>
      <c r="I79" s="208"/>
      <c r="J79" s="231">
        <f t="shared" si="13"/>
        <v>0</v>
      </c>
    </row>
    <row r="80" spans="1:10" ht="15">
      <c r="A80" s="108" t="str">
        <f>IF(B80="","Choose from drop-down --&gt;",IF(COUNTIF('Lookup Net Position'!$B$2:$B$514,B80)=0,"acfr:RestrictedComponentsOfNetPositionCustom",_xlfn.XLOOKUP(B80,'Lookup Net Position'!$B$2:$B$514,'Lookup Net Position'!$C$2:$C$514)))</f>
        <v>Choose from drop-down --&gt;</v>
      </c>
      <c r="B80" s="109"/>
      <c r="C80" s="208"/>
      <c r="D80" s="208"/>
      <c r="E80" s="208"/>
      <c r="F80" s="208"/>
      <c r="G80" s="208"/>
      <c r="H80" s="208"/>
      <c r="I80" s="208"/>
      <c r="J80" s="231">
        <f t="shared" si="13"/>
        <v>0</v>
      </c>
    </row>
    <row r="81" spans="1:10" ht="15">
      <c r="A81" s="111" t="s">
        <v>50</v>
      </c>
      <c r="B81" s="111" t="s">
        <v>51</v>
      </c>
      <c r="C81" s="219">
        <f>IF(C7="","",SUM(C72:C80))</f>
        <v>0</v>
      </c>
      <c r="D81" s="219" t="str">
        <f t="shared" ref="D81:I81" si="14">IF(D7="Type fund name","",SUM(D72:D80))</f>
        <v/>
      </c>
      <c r="E81" s="219" t="str">
        <f t="shared" si="14"/>
        <v/>
      </c>
      <c r="F81" s="219" t="str">
        <f t="shared" si="14"/>
        <v/>
      </c>
      <c r="G81" s="219" t="str">
        <f t="shared" si="14"/>
        <v/>
      </c>
      <c r="H81" s="219" t="str">
        <f t="shared" si="14"/>
        <v/>
      </c>
      <c r="I81" s="219" t="str">
        <f t="shared" si="14"/>
        <v/>
      </c>
      <c r="J81" s="232">
        <f t="shared" si="13"/>
        <v>0</v>
      </c>
    </row>
    <row r="82" spans="1:10" ht="16">
      <c r="C82" s="116"/>
      <c r="D82" s="116"/>
      <c r="E82" s="116"/>
      <c r="F82" s="116"/>
      <c r="G82" s="116"/>
      <c r="H82" s="116"/>
      <c r="I82" s="116"/>
      <c r="J82" s="112"/>
    </row>
    <row r="83" spans="1:10" ht="15">
      <c r="J83" s="112"/>
    </row>
    <row r="84" spans="1:10" ht="15">
      <c r="J84" s="112"/>
    </row>
    <row r="85" spans="1:10" ht="15">
      <c r="J85" s="112"/>
    </row>
    <row r="86" spans="1:10" ht="15">
      <c r="J86" s="112"/>
    </row>
    <row r="87" spans="1:10" ht="15">
      <c r="J87" s="112"/>
    </row>
    <row r="88" spans="1:10" ht="15">
      <c r="J88" s="112"/>
    </row>
    <row r="89" spans="1:10" ht="15">
      <c r="J89" s="112"/>
    </row>
    <row r="90" spans="1:10" ht="15">
      <c r="J90" s="112"/>
    </row>
    <row r="91" spans="1:10" ht="15">
      <c r="J91" s="112"/>
    </row>
    <row r="92" spans="1:10" ht="15">
      <c r="J92" s="112"/>
    </row>
    <row r="93" spans="1:10" ht="15">
      <c r="J93" s="112"/>
    </row>
    <row r="94" spans="1:10" ht="15">
      <c r="J94" s="112"/>
    </row>
    <row r="95" spans="1:10" ht="15">
      <c r="J95" s="112"/>
    </row>
    <row r="96" spans="1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  <row r="107" spans="10:10" ht="15">
      <c r="J107" s="112"/>
    </row>
    <row r="108" spans="10:10" ht="15">
      <c r="J108" s="112"/>
    </row>
    <row r="109" spans="10:10" ht="15">
      <c r="J109" s="112"/>
    </row>
  </sheetData>
  <sheetProtection formatRows="0" insertRows="0" deleteRows="0"/>
  <conditionalFormatting sqref="C24 C38 C54:I54 C68:C69 C81:I81">
    <cfRule type="expression" dxfId="30" priority="6" stopIfTrue="1">
      <formula>C$7=""</formula>
    </cfRule>
  </conditionalFormatting>
  <conditionalFormatting sqref="D68:I68">
    <cfRule type="expression" dxfId="29" priority="4" stopIfTrue="1">
      <formula>D$7=""</formula>
    </cfRule>
  </conditionalFormatting>
  <conditionalFormatting sqref="K7">
    <cfRule type="expression" dxfId="28" priority="3" stopIfTrue="1">
      <formula>K$6=""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3020B3D5-A2C3-4F4B-8EFD-A19414110BEC}">
          <x14:formula1>
            <xm:f>'Lookup Net Position'!$B$202:$B$315</xm:f>
          </x14:formula1>
          <xm:sqref>B43:B53</xm:sqref>
        </x14:dataValidation>
        <x14:dataValidation type="list" allowBlank="1" showInputMessage="1" xr:uid="{0AF5B33B-114A-5D47-AC98-0EF208D28A50}">
          <x14:formula1>
            <xm:f>'Lookup Net Position'!$B$469:$B$514</xm:f>
          </x14:formula1>
          <xm:sqref>B56:B67</xm:sqref>
        </x14:dataValidation>
        <x14:dataValidation type="list" allowBlank="1" showInputMessage="1" xr:uid="{62718926-C752-384A-817F-8A854F7BD996}">
          <x14:formula1>
            <xm:f>'Lookup Net Position'!$B$355:$B$375</xm:f>
          </x14:formula1>
          <xm:sqref>B72:B80</xm:sqref>
        </x14:dataValidation>
        <x14:dataValidation type="list" allowBlank="1" showInputMessage="1" xr:uid="{E796ED53-BB10-BA41-A5DA-36CA177F44A2}">
          <x14:formula1>
            <xm:f>'Lookup Net Position'!$B$376:$B$468</xm:f>
          </x14:formula1>
          <xm:sqref>B26:B37</xm:sqref>
        </x14:dataValidation>
        <x14:dataValidation type="list" allowBlank="1" showInputMessage="1" xr:uid="{BEF100DB-73F2-E445-82C4-2C8C8EBF4AB4}">
          <x14:formula1>
            <xm:f>'Lookup Net Position'!$B$2:$B$201</xm:f>
          </x14:formula1>
          <xm:sqref>B10:B23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opLeftCell="A4" zoomScale="75" zoomScaleNormal="90" workbookViewId="0">
      <selection activeCell="R37" sqref="R37"/>
    </sheetView>
  </sheetViews>
  <sheetFormatPr baseColWidth="10" defaultColWidth="9" defaultRowHeight="13"/>
  <cols>
    <col min="1" max="1" width="25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PropFunds'!$A$2:$A$296, B9) = 0, "acfr:OperatingRevenueCustom", _xlfn.XLOOKUP(B9, 'Lookup PropFunds'!$A$2:$A$296, 'Lookup PropFunds'!$C$2:$C$296)))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IF(COUNTIF('Lookup PropFunds'!$A$2:$A$296, B10) = 0, "acfr:OperatingRevenueCustom", _xlfn.XLOOKUP(B10, 'Lookup PropFunds'!$A$2:$A$296, 'Lookup PropFunds'!$C$2:$C$296)))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IF(COUNTIF('Lookup PropFunds'!$A$2:$A$296, B11) = 0, "acfr:OperatingRevenueCustom", _xlfn.XLOOKUP(B11, 'Lookup PropFunds'!$A$2:$A$296, 'Lookup PropFunds'!$C$2:$C$296)))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IF(COUNTIF('Lookup PropFunds'!$A$2:$A$296, B12) = 0, "acfr:OperatingRevenueCustom", _xlfn.XLOOKUP(B12, 'Lookup PropFunds'!$A$2:$A$296, 'Lookup PropFunds'!$C$2:$C$296)))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IF(COUNTIF('Lookup PropFunds'!$A$2:$A$296, B13) = 0, "acfr:OperatingRevenueCustom", _xlfn.XLOOKUP(B13, 'Lookup PropFunds'!$A$2:$A$296, 'Lookup PropFunds'!$C$2:$C$296)))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IF(COUNTIF('Lookup PropFunds'!$A$2:$A$296, B14) = 0, "acfr:OperatingRevenueCustom", _xlfn.XLOOKUP(B14, 'Lookup PropFunds'!$A$2:$A$296, 'Lookup PropFunds'!$C$2:$C$296)))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IF(COUNTIF('Lookup PropFunds'!$A$2:$A$296, B15) = 0, "acfr:OperatingRevenueCustom", _xlfn.XLOOKUP(B15, 'Lookup PropFunds'!$A$2:$A$296, 'Lookup PropFunds'!$C$2:$C$296)))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IF(COUNTIF('Lookup PropFunds'!$A$2:$A$296, B16) = 0, "acfr:OperatingRevenueCustom", _xlfn.XLOOKUP(B16, 'Lookup PropFunds'!$A$2:$A$296, 'Lookup PropFunds'!$C$2:$C$296)))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IF(COUNTIF('Lookup PropFunds'!$A$2:$A$296, B17) = 0, "acfr:OperatingRevenueCustom", _xlfn.XLOOKUP(B17, 'Lookup PropFunds'!$A$2:$A$296, 'Lookup PropFunds'!$C$2:$C$296)))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IF(COUNTIF('Lookup PropFunds'!$A$2:$A$296, B18) = 0, "acfr:OperatingRevenueCustom", _xlfn.XLOOKUP(B18, 'Lookup PropFunds'!$A$2:$A$296, 'Lookup PropFunds'!$C$2:$C$296)))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IF(COUNTIF('Lookup PropFunds'!$A$2:$A$296, B19) = 0, "acfr:OperatingRevenueCustom", _xlfn.XLOOKUP(B19, 'Lookup PropFunds'!$A$2:$A$296, 'Lookup PropFunds'!$C$2:$C$296)))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IF(COUNTIF('Lookup PropFunds'!$A$2:$A$296, B20) = 0, "acfr:OperatingRevenueCustom", _xlfn.XLOOKUP(B20, 'Lookup PropFunds'!$A$2:$A$296, 'Lookup PropFunds'!$C$2:$C$296)))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IF(COUNTIF('Lookup PropFunds'!$A$2:$A$296, B21) = 0, "acfr:OperatingRevenueCustom", _xlfn.XLOOKUP(B21, 'Lookup PropFunds'!$A$2:$A$296, 'Lookup PropFunds'!$C$2:$C$296)))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IF(COUNTIF('Lookup PropFunds'!$A$2:$A$296, B22) = 0, "acfr:OperatingRevenueCustom", _xlfn.XLOOKUP(B22, 'Lookup PropFunds'!$A$2:$A$296, 'Lookup PropFunds'!$C$2:$C$296)))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IF(COUNTIF('Lookup PropFunds'!$A$2:$A$296, B26) = 0, "acfr:OperatingExpensesCustom", _xlfn.XLOOKUP(B26, 'Lookup PropFunds'!$A$2:$A$296, 'Lookup PropFunds'!$C$2:$C$296)))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IF(COUNTIF('Lookup PropFunds'!$A$2:$A$296, B27) = 0, "acfr:OperatingExpensesCustom", _xlfn.XLOOKUP(B27, 'Lookup PropFunds'!$A$2:$A$296, 'Lookup PropFunds'!$C$2:$C$296)))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IF(COUNTIF('Lookup PropFunds'!$A$2:$A$296, B28) = 0, "acfr:OperatingExpensesCustom", _xlfn.XLOOKUP(B28, 'Lookup PropFunds'!$A$2:$A$296, 'Lookup PropFunds'!$C$2:$C$296)))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IF(COUNTIF('Lookup PropFunds'!$A$2:$A$296, B29) = 0, "acfr:OperatingExpensesCustom", _xlfn.XLOOKUP(B29, 'Lookup PropFunds'!$A$2:$A$296, 'Lookup PropFunds'!$C$2:$C$296)))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IF(COUNTIF('Lookup PropFunds'!$A$2:$A$296, B30) = 0, "acfr:OperatingExpensesCustom", _xlfn.XLOOKUP(B30, 'Lookup PropFunds'!$A$2:$A$296, 'Lookup PropFunds'!$C$2:$C$296)))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IF(COUNTIF('Lookup PropFunds'!$A$2:$A$296, B31) = 0, "acfr:OperatingExpensesCustom", _xlfn.XLOOKUP(B31, 'Lookup PropFunds'!$A$2:$A$296, 'Lookup PropFunds'!$C$2:$C$296)))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IF(COUNTIF('Lookup PropFunds'!$A$2:$A$296, B32) = 0, "acfr:OperatingExpensesCustom", _xlfn.XLOOKUP(B32, 'Lookup PropFunds'!$A$2:$A$296, 'Lookup PropFunds'!$C$2:$C$296)))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IF(COUNTIF('Lookup PropFunds'!$A$2:$A$296, B33) = 0, "acfr:OperatingExpensesCustom", _xlfn.XLOOKUP(B33, 'Lookup PropFunds'!$A$2:$A$296, 'Lookup PropFunds'!$C$2:$C$296)))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IF(COUNTIF('Lookup PropFunds'!$A$2:$A$296, B34) = 0, "acfr:OperatingExpensesCustom", _xlfn.XLOOKUP(B34, 'Lookup PropFunds'!$A$2:$A$296, 'Lookup PropFunds'!$C$2:$C$296)))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IF(COUNTIF('Lookup PropFunds'!$A$2:$A$296, B35) = 0, "acfr:OperatingExpensesCustom", _xlfn.XLOOKUP(B35, 'Lookup PropFunds'!$A$2:$A$296, 'Lookup PropFunds'!$C$2:$C$296)))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IF(COUNTIF('Lookup PropFunds'!$A$2:$A$296, B36) = 0, "acfr:OperatingExpensesCustom", _xlfn.XLOOKUP(B36, 'Lookup PropFunds'!$A$2:$A$296, 'Lookup PropFunds'!$C$2:$C$296)))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IF(COUNTIF('Lookup PropFunds'!$A$2:$A$296, B37) = 0, "acfr:OperatingExpensesCustom", _xlfn.XLOOKUP(B37, 'Lookup PropFunds'!$A$2:$A$296, 'Lookup PropFunds'!$C$2:$C$296)))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IF(COUNTIF('Lookup PropFunds'!$A$2:$A$296, B41) = 0, "acfr:NonoperatingRevenuesExpensesCustom", _xlfn.XLOOKUP(B41, 'Lookup PropFunds'!$A$2:$A$296, 'Lookup PropFunds'!$C$2:$C$296)))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IF(COUNTIF('Lookup PropFunds'!$A$2:$A$296, B42) = 0, "acfr:NonoperatingRevenuesExpensesCustom", _xlfn.XLOOKUP(B42, 'Lookup PropFunds'!$A$2:$A$296, 'Lookup PropFunds'!$C$2:$C$296)))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IF(COUNTIF('Lookup PropFunds'!$A$2:$A$296, B43) = 0, "acfr:NonoperatingRevenuesExpensesCustom", _xlfn.XLOOKUP(B43, 'Lookup PropFunds'!$A$2:$A$296, 'Lookup PropFunds'!$C$2:$C$296)))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IF(COUNTIF('Lookup PropFunds'!$A$2:$A$296, B44) = 0, "acfr:NonoperatingRevenuesExpensesCustom", _xlfn.XLOOKUP(B44, 'Lookup PropFunds'!$A$2:$A$296, 'Lookup PropFunds'!$C$2:$C$296)))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IF(COUNTIF('Lookup PropFunds'!$A$2:$A$296, B45) = 0, "acfr:NonoperatingRevenuesExpensesCustom", _xlfn.XLOOKUP(B45, 'Lookup PropFunds'!$A$2:$A$296, 'Lookup PropFunds'!$C$2:$C$296)))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IF(COUNTIF('Lookup PropFunds'!$A$2:$A$296, B46) = 0, "acfr:NonoperatingRevenuesExpensesCustom", _xlfn.XLOOKUP(B46, 'Lookup PropFunds'!$A$2:$A$296, 'Lookup PropFunds'!$C$2:$C$296)))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IF(COUNTIF('Lookup PropFunds'!$A$2:$A$296, B47) = 0, "acfr:NonoperatingRevenuesExpensesCustom", _xlfn.XLOOKUP(B47, 'Lookup PropFunds'!$A$2:$A$296, 'Lookup PropFunds'!$C$2:$C$296)))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IF(COUNTIF('Lookup PropFunds'!$A$2:$A$296, B48) = 0, "acfr:NonoperatingRevenuesExpensesCustom", _xlfn.XLOOKUP(B48, 'Lookup PropFunds'!$A$2:$A$296, 'Lookup PropFunds'!$C$2:$C$296)))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IF(COUNTIF('Lookup PropFunds'!$A$2:$A$296, B49) = 0, "acfr:NonoperatingRevenuesExpensesCustom", _xlfn.XLOOKUP(B49, 'Lookup PropFunds'!$A$2:$A$296, 'Lookup PropFunds'!$C$2:$C$296)))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IF(COUNTIF('Lookup PropFunds'!$A$2:$A$296, B50) = 0, "acfr:NonoperatingRevenuesExpensesCustom", _xlfn.XLOOKUP(B50, 'Lookup PropFunds'!$A$2:$A$296, 'Lookup PropFunds'!$C$2:$C$296)))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IF(COUNTIF('Lookup PropFunds'!$A$2:$A$296, B51) = 0, "acfr:NonoperatingRevenuesExpensesCustom", _xlfn.XLOOKUP(B51, 'Lookup PropFunds'!$A$2:$A$296, 'Lookup PropFunds'!$C$2:$C$296)))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IF(COUNTIF('Lookup PropFunds'!$A$2:$A$296, B56) = 0, "acfr:ContributionsCustom", _xlfn.XLOOKUP(B56, 'Lookup PropFunds'!$A$2:$A$296, 'Lookup PropFunds'!$C$2:$C$296)))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IF(COUNTIF('Lookup PropFunds'!$A$2:$A$296, B57) = 0, "acfr:ContributionsCustom", _xlfn.XLOOKUP(B57, 'Lookup PropFunds'!$A$2:$A$296, 'Lookup PropFunds'!$C$2:$C$296)))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IF(COUNTIF('Lookup PropFunds'!$A$2:$A$296, B58) = 0, "acfr:ContributionsCustom", _xlfn.XLOOKUP(B58, 'Lookup PropFunds'!$A$2:$A$296, 'Lookup PropFunds'!$C$2:$C$296)))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IF(COUNTIF('Lookup PropFunds'!$A$2:$A$296, B59) = 0, "acfr:ContributionsCustom", _xlfn.XLOOKUP(B59, 'Lookup PropFunds'!$A$2:$A$296, 'Lookup PropFunds'!$C$2:$C$296)))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IF(COUNTIF('Lookup PropFunds'!$A$2:$A$296, B60) = 0, "acfr:ContributionsCustom", _xlfn.XLOOKUP(B60, 'Lookup PropFunds'!$A$2:$A$296, 'Lookup PropFunds'!$C$2:$C$296)))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IF(COUNTIF('Lookup PropFunds'!$A$2:$A$296, B61) = 0, "acfr:ContributionsCustom", _xlfn.XLOOKUP(B61, 'Lookup PropFunds'!$A$2:$A$296, 'Lookup PropFunds'!$C$2:$C$296)))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IF(COUNTIF('Lookup PropFunds'!$A$2:$A$296, B62) = 0, "acfr:ContributionsCustom", _xlfn.XLOOKUP(B62, 'Lookup PropFunds'!$A$2:$A$296, 'Lookup PropFunds'!$C$2:$C$296)))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IF(COUNTIF('Lookup PropFunds'!$A$2:$A$296, B63) = 0, "acfr:ContributionsCustom", _xlfn.XLOOKUP(B63, 'Lookup PropFunds'!$A$2:$A$296, 'Lookup PropFunds'!$C$2:$C$296)))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IF(COUNTIF('Lookup PropFunds'!$A$2:$A$296, B64) = 0, "acfr:ContributionsCustom", _xlfn.XLOOKUP(B64, 'Lookup PropFunds'!$A$2:$A$296, 'Lookup PropFunds'!$C$2:$C$296)))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C23:C24 C38:C39 C70:J70">
    <cfRule type="expression" dxfId="27" priority="11" stopIfTrue="1">
      <formula>C$7=""</formula>
    </cfRule>
  </conditionalFormatting>
  <conditionalFormatting sqref="C67">
    <cfRule type="expression" dxfId="26" priority="3" stopIfTrue="1">
      <formula>C$7=""</formula>
    </cfRule>
  </conditionalFormatting>
  <conditionalFormatting sqref="C52:I54">
    <cfRule type="expression" dxfId="25" priority="2" stopIfTrue="1">
      <formula>C$7=""</formula>
    </cfRule>
  </conditionalFormatting>
  <conditionalFormatting sqref="C65:I66">
    <cfRule type="expression" dxfId="24" priority="1" stopIfTrue="1">
      <formula>C$7=""</formula>
    </cfRule>
  </conditionalFormatting>
  <conditionalFormatting sqref="C70:J70">
    <cfRule type="cellIs" dxfId="23" priority="12" stopIfTrue="1" operator="equal">
      <formula>0</formula>
    </cfRule>
    <cfRule type="cellIs" dxfId="22" priority="13" stopIfTrue="1" operator="equal">
      <formula>#REF!</formula>
    </cfRule>
    <cfRule type="cellIs" dxfId="21" priority="14" operator="notEqual">
      <formula>#REF!</formula>
    </cfRule>
  </conditionalFormatting>
  <conditionalFormatting sqref="D70:I70">
    <cfRule type="expression" dxfId="20" priority="15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zoomScale="75" zoomScaleNormal="100" workbookViewId="0">
      <selection activeCell="B1" sqref="B1"/>
    </sheetView>
  </sheetViews>
  <sheetFormatPr baseColWidth="10" defaultColWidth="9" defaultRowHeight="13"/>
  <cols>
    <col min="1" max="1" width="29.1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 CashFlows'!$B$2:$B$74, B9) = 0, "acfr:CashFlowsFromOperatingActivitiesCustom", _xlfn.XLOOKUP(B9, 'Lookup PropFunds CashFlows'!$B$2:$B$74, 'Lookup PropFunds CashFlows'!$C$2:$C$74)))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IF(COUNTIF('Lookup PropFunds CashFlows'!$B$2:$B$74, B10) = 0, "acfr:CashFlowsFromOperatingActivitiesCustom", _xlfn.XLOOKUP(B10, 'Lookup PropFunds CashFlows'!$B$2:$B$74, 'Lookup PropFunds CashFlows'!$C$2:$C$74)))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IF(COUNTIF('Lookup PropFunds CashFlows'!$B$2:$B$74, B11) = 0, "acfr:CashFlowsFromOperatingActivitiesCustom", _xlfn.XLOOKUP(B11, 'Lookup PropFunds CashFlows'!$B$2:$B$74, 'Lookup PropFunds CashFlows'!$C$2:$C$74)))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IF(COUNTIF('Lookup PropFunds CashFlows'!$B$2:$B$74, B12) = 0, "acfr:CashFlowsFromOperatingActivitiesCustom", _xlfn.XLOOKUP(B12, 'Lookup PropFunds CashFlows'!$B$2:$B$74, 'Lookup PropFunds CashFlows'!$C$2:$C$74)))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IF(COUNTIF('Lookup PropFunds CashFlows'!$B$2:$B$74, B13) = 0, "acfr:CashFlowsFromOperatingActivitiesCustom", _xlfn.XLOOKUP(B13, 'Lookup PropFunds CashFlows'!$B$2:$B$74, 'Lookup PropFunds CashFlows'!$C$2:$C$74)))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IF(COUNTIF('Lookup PropFunds CashFlows'!$B$2:$B$74, B14) = 0, "acfr:CashFlowsFromOperatingActivitiesCustom", _xlfn.XLOOKUP(B14, 'Lookup PropFunds CashFlows'!$B$2:$B$74, 'Lookup PropFunds CashFlows'!$C$2:$C$74)))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IF(COUNTIF('Lookup PropFunds CashFlows'!$B$2:$B$74, B15) = 0, "acfr:CashFlowsFromOperatingActivitiesCustom", _xlfn.XLOOKUP(B15, 'Lookup PropFunds CashFlows'!$B$2:$B$74, 'Lookup PropFunds CashFlows'!$C$2:$C$74)))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IF(COUNTIF('Lookup PropFunds CashFlows'!$B$2:$B$74, B16) = 0, "acfr:CashFlowsFromOperatingActivitiesCustom", _xlfn.XLOOKUP(B16, 'Lookup PropFunds CashFlows'!$B$2:$B$74, 'Lookup PropFunds CashFlows'!$C$2:$C$74)))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IF(COUNTIF('Lookup PropFunds CashFlows'!$B$2:$B$74, B17) = 0, "acfr:CashFlowsFromOperatingActivitiesCustom", _xlfn.XLOOKUP(B17, 'Lookup PropFunds CashFlows'!$B$2:$B$74, 'Lookup PropFunds CashFlows'!$C$2:$C$74)))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IF(COUNTIF('Lookup PropFunds CashFlows'!$B$2:$B$74, B18) = 0, "acfr:CashFlowsFromOperatingActivitiesCustom", _xlfn.XLOOKUP(B18, 'Lookup PropFunds CashFlows'!$B$2:$B$74, 'Lookup PropFunds CashFlows'!$C$2:$C$74)))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IF(COUNTIF('Lookup PropFunds CashFlows'!$B$2:$B$74, B19) = 0, "acfr:CashFlowsFromOperatingActivitiesCustom", _xlfn.XLOOKUP(B19, 'Lookup PropFunds CashFlows'!$B$2:$B$74, 'Lookup PropFunds CashFlows'!$C$2:$C$74)))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IF(COUNTIF('Lookup PropFunds CashFlows'!$B$2:$B$74, B20) = 0, "acfr:CashFlowsFromOperatingActivitiesCustom", _xlfn.XLOOKUP(B20, 'Lookup PropFunds CashFlows'!$B$2:$B$74, 'Lookup PropFunds CashFlows'!$C$2:$C$74)))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IF(COUNTIF('Lookup PropFunds CashFlows'!$B$2:$B$74, B21) = 0, "acfr:CashFlowsFromOperatingActivitiesCustom", _xlfn.XLOOKUP(B21, 'Lookup PropFunds CashFlows'!$B$2:$B$74, 'Lookup PropFunds CashFlows'!$C$2:$C$74)))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IF(COUNTIF('Lookup PropFunds CashFlows'!$B$2:$B$74, B22) = 0, "acfr:CashFlowsFromOperatingActivitiesCustom", _xlfn.XLOOKUP(B22, 'Lookup PropFunds CashFlows'!$B$2:$B$74, 'Lookup PropFunds CashFlows'!$C$2:$C$74)))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IF(COUNTIF('Lookup PropFunds CashFlows'!$B$2:$B$74, B26) = 0,
"acfr:ProceedsFromPaymentsForOtherNonCapitalFinancingActivitiesCustom", _xlfn.XLOOKUP(B26, 'Lookup PropFunds CashFlows'!$B$2:$B$74, 'Lookup PropFunds CashFlows'!$C$2:$C$74)))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IF(COUNTIF('Lookup PropFunds CashFlows'!$B$2:$B$74, B27) = 0,
"acfr:ProceedsFromPaymentsForOtherNonCapitalFinancingActivitiesCustom", _xlfn.XLOOKUP(B27, 'Lookup PropFunds CashFlows'!$B$2:$B$74, 'Lookup PropFunds CashFlows'!$C$2:$C$74)))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IF(COUNTIF('Lookup PropFunds CashFlows'!$B$2:$B$74, B28) = 0,
"acfr:ProceedsFromPaymentsForOtherNonCapitalFinancingActivitiesCustom", _xlfn.XLOOKUP(B28, 'Lookup PropFunds CashFlows'!$B$2:$B$74, 'Lookup PropFunds CashFlows'!$C$2:$C$74)))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IF(COUNTIF('Lookup PropFunds CashFlows'!$B$2:$B$74, B29) = 0,
"acfr:ProceedsFromPaymentsForOtherNonCapitalFinancingActivitiesCustom", _xlfn.XLOOKUP(B29, 'Lookup PropFunds CashFlows'!$B$2:$B$74, 'Lookup PropFunds CashFlows'!$C$2:$C$74)))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IF(COUNTIF('Lookup PropFunds CashFlows'!$B$2:$B$74, B30) = 0,
"acfr:ProceedsFromPaymentsForOtherNonCapitalFinancingActivitiesCustom", _xlfn.XLOOKUP(B30, 'Lookup PropFunds CashFlows'!$B$2:$B$74, 'Lookup PropFunds CashFlows'!$C$2:$C$74)))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IF(COUNTIF('Lookup PropFunds CashFlows'!$B$2:$B$74, B31) = 0,
"acfr:ProceedsFromPaymentsForOtherNonCapitalFinancingActivitiesCustom", _xlfn.XLOOKUP(B31, 'Lookup PropFunds CashFlows'!$B$2:$B$74, 'Lookup PropFunds CashFlows'!$C$2:$C$74)))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IF(COUNTIF('Lookup PropFunds CashFlows'!$B$2:$B$74, B32) = 0,
"acfr:ProceedsFromPaymentsForOtherNonCapitalFinancingActivitiesCustom", _xlfn.XLOOKUP(B32, 'Lookup PropFunds CashFlows'!$B$2:$B$74, 'Lookup PropFunds CashFlows'!$C$2:$C$74)))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IF(COUNTIF('Lookup PropFunds CashFlows'!$B$2:$B$74, B33) = 0,
"acfr:ProceedsFromPaymentsForOtherNonCapitalFinancingActivitiesCustom", _xlfn.XLOOKUP(B33, 'Lookup PropFunds CashFlows'!$B$2:$B$74, 'Lookup PropFunds CashFlows'!$C$2:$C$74)))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IF(COUNTIF('Lookup PropFunds CashFlows'!$B$2:$B$74, B34) = 0,
"acfr:ProceedsFromPaymentsForOtherNonCapitalFinancingActivitiesCustom", _xlfn.XLOOKUP(B34, 'Lookup PropFunds CashFlows'!$B$2:$B$74, 'Lookup PropFunds CashFlows'!$C$2:$C$74)))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IF(COUNTIF('Lookup PropFunds CashFlows'!$B$2:$B$74, B35) = 0,
"acfr:ProceedsFromPaymentsForOtherNonCapitalFinancingActivitiesCustom", _xlfn.XLOOKUP(B35, 'Lookup PropFunds CashFlows'!$B$2:$B$74, 'Lookup PropFunds CashFlows'!$C$2:$C$74)))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IF(COUNTIF('Lookup PropFunds CashFlows'!$B$2:$B$74, B36) = 0,
"acfr:ProceedsFromPaymentsForOtherNonCapitalFinancingActivitiesCustom", _xlfn.XLOOKUP(B36, 'Lookup PropFunds CashFlows'!$B$2:$B$74, 'Lookup PropFunds CashFlows'!$C$2:$C$74)))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IF(COUNTIF('Lookup PropFunds CashFlows'!$B$2:$B$74, B37) = 0,
"acfr:ProceedsFromPaymentsForOtherNonCapitalFinancingActivitiesCustom", _xlfn.XLOOKUP(B37, 'Lookup PropFunds CashFlows'!$B$2:$B$74, 'Lookup PropFunds CashFlows'!$C$2:$C$74)))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IF(COUNTIF('Lookup PropFunds CashFlows'!$B$2:$B$74, B41) = 0,
"acfr:ProceedsFromPaymentsForOtherCapitalAndFinancingRelatedActivitiesCustom", _xlfn.XLOOKUP(B41, 'Lookup PropFunds CashFlows'!$B$2:$B$74, 'Lookup PropFunds CashFlows'!$C$2:$C$74)))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IF(COUNTIF('Lookup PropFunds CashFlows'!$B$2:$B$74, B42) = 0,
"acfr:ProceedsFromPaymentsForOtherCapitalAndFinancingRelatedActivitiesCustom", _xlfn.XLOOKUP(B42, 'Lookup PropFunds CashFlows'!$B$2:$B$74, 'Lookup PropFunds CashFlows'!$C$2:$C$74)))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IF(COUNTIF('Lookup PropFunds CashFlows'!$B$2:$B$74, B43) = 0,
"acfr:ProceedsFromPaymentsForOtherCapitalAndFinancingRelatedActivitiesCustom", _xlfn.XLOOKUP(B43, 'Lookup PropFunds CashFlows'!$B$2:$B$74, 'Lookup PropFunds CashFlows'!$C$2:$C$74)))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IF(COUNTIF('Lookup PropFunds CashFlows'!$B$2:$B$74, B44) = 0,
"acfr:ProceedsFromPaymentsForOtherCapitalAndFinancingRelatedActivitiesCustom", _xlfn.XLOOKUP(B44, 'Lookup PropFunds CashFlows'!$B$2:$B$74, 'Lookup PropFunds CashFlows'!$C$2:$C$74)))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IF(COUNTIF('Lookup PropFunds CashFlows'!$B$2:$B$74, B45) = 0,
"acfr:ProceedsFromPaymentsForOtherCapitalAndFinancingRelatedActivitiesCustom", _xlfn.XLOOKUP(B45, 'Lookup PropFunds CashFlows'!$B$2:$B$74, 'Lookup PropFunds CashFlows'!$C$2:$C$74)))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IF(COUNTIF('Lookup PropFunds CashFlows'!$B$2:$B$74, B46) = 0,
"acfr:ProceedsFromPaymentsForOtherCapitalAndFinancingRelatedActivitiesCustom", _xlfn.XLOOKUP(B46, 'Lookup PropFunds CashFlows'!$B$2:$B$74, 'Lookup PropFunds CashFlows'!$C$2:$C$74)))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IF(COUNTIF('Lookup PropFunds CashFlows'!$B$2:$B$74, B47) = 0,
"acfr:ProceedsFromPaymentsForOtherCapitalAndFinancingRelatedActivitiesCustom", _xlfn.XLOOKUP(B47, 'Lookup PropFunds CashFlows'!$B$2:$B$74, 'Lookup PropFunds CashFlows'!$C$2:$C$74)))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IF(COUNTIF('Lookup PropFunds CashFlows'!$B$2:$B$74, B48) = 0,
"acfr:ProceedsFromPaymentsForOtherCapitalAndFinancingRelatedActivitiesCustom", _xlfn.XLOOKUP(B48, 'Lookup PropFunds CashFlows'!$B$2:$B$74, 'Lookup PropFunds CashFlows'!$C$2:$C$74)))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IF(COUNTIF('Lookup PropFunds CashFlows'!$B$2:$B$74, B49) = 0,
"acfr:ProceedsFromPaymentsForOtherCapitalAndFinancingRelatedActivitiesCustom", _xlfn.XLOOKUP(B49, 'Lookup PropFunds CashFlows'!$B$2:$B$74, 'Lookup PropFunds CashFlows'!$C$2:$C$74)))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IF(COUNTIF('Lookup PropFunds CashFlows'!$B$2:$B$74, B50) = 0,
"acfr:ProceedsFromPaymentsForOtherCapitalAndFinancingRelatedActivitiesCustom", _xlfn.XLOOKUP(B50, 'Lookup PropFunds CashFlows'!$B$2:$B$74, 'Lookup PropFunds CashFlows'!$C$2:$C$74)))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IF(COUNTIF('Lookup PropFunds CashFlows'!$B$2:$B$74, B51) = 0,
"acfr:ProceedsFromPaymentsForOtherCapitalAndFinancingRelatedActivitiesCustom", _xlfn.XLOOKUP(B51, 'Lookup PropFunds CashFlows'!$B$2:$B$74, 'Lookup PropFunds CashFlows'!$C$2:$C$74)))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IF(COUNTIF('Lookup PropFunds CashFlows'!$B$2:$B$74, B55) = 0,
"acfr:ProceedsFromPaymentsForOtherInvestingActivitiesCustom", _xlfn.XLOOKUP(B55, 'Lookup PropFunds CashFlows'!$B$2:$B$74, 'Lookup PropFunds CashFlows'!$C$2:$C$74)))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IF(COUNTIF('Lookup PropFunds CashFlows'!$B$2:$B$74, B56) = 0,
"acfr:ProceedsFromPaymentsForOtherInvestingActivitiesCustom", _xlfn.XLOOKUP(B56, 'Lookup PropFunds CashFlows'!$B$2:$B$74, 'Lookup PropFunds CashFlows'!$C$2:$C$74)))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IF(COUNTIF('Lookup PropFunds CashFlows'!$B$2:$B$74, B57) = 0,
"acfr:ProceedsFromPaymentsForOtherInvestingActivitiesCustom", _xlfn.XLOOKUP(B57, 'Lookup PropFunds CashFlows'!$B$2:$B$74, 'Lookup PropFunds CashFlows'!$C$2:$C$74)))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IF(COUNTIF('Lookup PropFunds CashFlows'!$B$2:$B$74, B58) = 0,
"acfr:ProceedsFromPaymentsForOtherInvestingActivitiesCustom", _xlfn.XLOOKUP(B58, 'Lookup PropFunds CashFlows'!$B$2:$B$74, 'Lookup PropFunds CashFlows'!$C$2:$C$74)))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IF(COUNTIF('Lookup PropFunds CashFlows'!$B$2:$B$74, B59) = 0,
"acfr:ProceedsFromPaymentsForOtherInvestingActivitiesCustom", _xlfn.XLOOKUP(B59, 'Lookup PropFunds CashFlows'!$B$2:$B$74, 'Lookup PropFunds CashFlows'!$C$2:$C$74)))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IF(COUNTIF('Lookup PropFunds CashFlows'!$B$2:$B$74, B60) = 0,
"acfr:ProceedsFromPaymentsForOtherInvestingActivitiesCustom", _xlfn.XLOOKUP(B60, 'Lookup PropFunds CashFlows'!$B$2:$B$74, 'Lookup PropFunds CashFlows'!$C$2:$C$74)))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IF(COUNTIF('Lookup PropFunds CashFlows'!$B$2:$B$74, B61) = 0,
"acfr:ProceedsFromPaymentsForOtherInvestingActivitiesCustom", _xlfn.XLOOKUP(B61, 'Lookup PropFunds CashFlows'!$B$2:$B$74, 'Lookup PropFunds CashFlows'!$C$2:$C$74)))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IF(COUNTIF('Lookup PropFunds CashFlows'!$B$2:$B$74, B62) = 0,
"acfr:ProceedsFromPaymentsForOtherInvestingActivitiesCustom", _xlfn.XLOOKUP(B62, 'Lookup PropFunds CashFlows'!$B$2:$B$74, 'Lookup PropFunds CashFlows'!$C$2:$C$74)))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IF(COUNTIF('Lookup PropFunds CashFlows'!$B$2:$B$74, B63) = 0,
"acfr:ProceedsFromPaymentsForOtherInvestingActivitiesCustom", _xlfn.XLOOKUP(B63, 'Lookup PropFunds CashFlows'!$B$2:$B$74, 'Lookup PropFunds CashFlows'!$C$2:$C$74)))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C23">
    <cfRule type="expression" dxfId="19" priority="18" stopIfTrue="1">
      <formula>C$7=""</formula>
    </cfRule>
  </conditionalFormatting>
  <conditionalFormatting sqref="C38">
    <cfRule type="expression" dxfId="18" priority="17" stopIfTrue="1">
      <formula>C$7=""</formula>
    </cfRule>
  </conditionalFormatting>
  <conditionalFormatting sqref="C24:I24 C53:I53">
    <cfRule type="expression" dxfId="17" priority="24" stopIfTrue="1">
      <formula>#REF!=""</formula>
    </cfRule>
  </conditionalFormatting>
  <conditionalFormatting sqref="C52:I52">
    <cfRule type="expression" dxfId="16" priority="15" stopIfTrue="1">
      <formula>C$7=""</formula>
    </cfRule>
  </conditionalFormatting>
  <conditionalFormatting sqref="C64:I64">
    <cfRule type="expression" dxfId="15" priority="13" stopIfTrue="1">
      <formula>C$7=""</formula>
    </cfRule>
  </conditionalFormatting>
  <conditionalFormatting sqref="D69:I69">
    <cfRule type="expression" dxfId="14" priority="12" stopIfTrue="1">
      <formula>#REF!=""</formula>
    </cfRule>
  </conditionalFormatting>
  <conditionalFormatting sqref="D65:J65">
    <cfRule type="expression" dxfId="13" priority="3" stopIfTrue="1">
      <formula>D$7=""</formula>
    </cfRule>
    <cfRule type="cellIs" dxfId="12" priority="4" stopIfTrue="1" operator="equal">
      <formula>0</formula>
    </cfRule>
    <cfRule type="cellIs" dxfId="11" priority="5" stopIfTrue="1" operator="equal">
      <formula>#REF!</formula>
    </cfRule>
    <cfRule type="cellIs" dxfId="10" priority="6" operator="notEqual">
      <formula>#REF!</formula>
    </cfRule>
    <cfRule type="expression" dxfId="9" priority="7" stopIfTrue="1">
      <formula>#REF!=""</formula>
    </cfRule>
  </conditionalFormatting>
  <conditionalFormatting sqref="D69:J69">
    <cfRule type="expression" dxfId="8" priority="8" stopIfTrue="1">
      <formula>D$7=""</formula>
    </cfRule>
    <cfRule type="cellIs" dxfId="7" priority="9" stopIfTrue="1" operator="equal">
      <formula>0</formula>
    </cfRule>
    <cfRule type="cellIs" dxfId="6" priority="10" stopIfTrue="1" operator="equal">
      <formula>#REF!</formula>
    </cfRule>
    <cfRule type="cellIs" dxfId="5" priority="11" operator="notEqual">
      <formula>#REF!</formula>
    </cfRule>
  </conditionalFormatting>
  <conditionalFormatting sqref="J1:J4 J8:J22 J24:J64 J70:J1048574">
    <cfRule type="expression" dxfId="4" priority="19" stopIfTrue="1">
      <formula>COUNTA(D2:I2)=1</formula>
    </cfRule>
  </conditionalFormatting>
  <conditionalFormatting sqref="J8:J22 J24:J64 J70:J78">
    <cfRule type="expression" dxfId="3" priority="80" stopIfTrue="1">
      <formula>#REF!=""</formula>
    </cfRule>
  </conditionalFormatting>
  <conditionalFormatting sqref="J68">
    <cfRule type="expression" dxfId="2" priority="1" stopIfTrue="1">
      <formula>COUNTA(D69:I69)=1</formula>
    </cfRule>
    <cfRule type="expression" dxfId="1" priority="2" stopIfTrue="1">
      <formula>#REF!=""</formula>
    </cfRule>
  </conditionalFormatting>
  <conditionalFormatting sqref="J1048575:J1048576">
    <cfRule type="expression" dxfId="0" priority="82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2" zoomScale="120" zoomScaleNormal="120" workbookViewId="0">
      <selection activeCell="D135" sqref="D135:D136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topLeftCell="A273" workbookViewId="0">
      <selection activeCell="D262" sqref="D262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topLeftCell="A146"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5"/>
  <sheetViews>
    <sheetView tabSelected="1" topLeftCell="A39" zoomScaleNormal="140" workbookViewId="0">
      <selection activeCell="C69" sqref="C69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">
        <v>3618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IF(B9="","Choose from drop-down --&gt;",IF(COUNTIF('Lookup Net Position'!$B$2:$B$514,B9)=0,"acfr:CurrentAssetsCustom",_xlfn.XLOOKUP(B9,'Lookup Net Position'!$B$2:$B$514,'Lookup Net Position'!$C$2:$C$514)))</f>
        <v>acfr:CashAndCashEquivalentsAndInvestments</v>
      </c>
      <c r="B9" s="15" t="s">
        <v>73</v>
      </c>
      <c r="C9" s="202">
        <v>3611549</v>
      </c>
      <c r="D9" s="203">
        <v>5528861</v>
      </c>
      <c r="E9" s="200">
        <f t="shared" ref="E9:E31" si="0">IF(OR($E$6="", B9=""),"",SUM(C9:D9))</f>
        <v>9140410</v>
      </c>
      <c r="F9" s="203">
        <v>2548589</v>
      </c>
    </row>
    <row r="10" spans="1:6" ht="15">
      <c r="A10" s="6" t="str">
        <f>IF(B10="","Choose from drop-down --&gt;",IF(COUNTIF('Lookup Net Position'!$B$2:$B$514,B10)=0,"acfr:CurrentAssetsCustom",_xlfn.XLOOKUP(B10,'Lookup Net Position'!$B$2:$B$514,'Lookup Net Position'!$C$2:$C$514)))</f>
        <v>acfr:PropertyTaxesReceivable</v>
      </c>
      <c r="B10" s="15" t="s">
        <v>416</v>
      </c>
      <c r="C10" s="202">
        <v>895333</v>
      </c>
      <c r="D10" s="203">
        <v>0</v>
      </c>
      <c r="E10" s="200">
        <f t="shared" si="0"/>
        <v>895333</v>
      </c>
      <c r="F10" s="203">
        <v>0</v>
      </c>
    </row>
    <row r="11" spans="1:6" ht="15">
      <c r="A11" s="6" t="str">
        <f>IF(B11="","Choose from drop-down --&gt;",IF(COUNTIF('Lookup Net Position'!$B$2:$B$514,B11)=0,"acfr:CurrentAssetsCustom",_xlfn.XLOOKUP(B11,'Lookup Net Position'!$B$2:$B$514,'Lookup Net Position'!$C$2:$C$514)))</f>
        <v>acfr:DelinquentTaxesReceivable</v>
      </c>
      <c r="B11" s="15" t="s">
        <v>510</v>
      </c>
      <c r="C11" s="202">
        <v>0</v>
      </c>
      <c r="D11" s="203">
        <v>1379047</v>
      </c>
      <c r="E11" s="200">
        <f t="shared" si="0"/>
        <v>1379047</v>
      </c>
      <c r="F11" s="203">
        <v>0</v>
      </c>
    </row>
    <row r="12" spans="1:6" ht="15">
      <c r="A12" s="6" t="str">
        <f>IF(B12="","Choose from drop-down --&gt;",IF(COUNTIF('Lookup Net Position'!$B$2:$B$514,B12)=0,"acfr:CurrentAssetsCustom",_xlfn.XLOOKUP(B12,'Lookup Net Position'!$B$2:$B$514,'Lookup Net Position'!$C$2:$C$514)))</f>
        <v>acfr:SpecialAssessmentTaxesReceivable</v>
      </c>
      <c r="B12" s="15" t="s">
        <v>120</v>
      </c>
      <c r="C12" s="202">
        <v>0</v>
      </c>
      <c r="D12" s="203">
        <v>0</v>
      </c>
      <c r="E12" s="200">
        <f t="shared" si="0"/>
        <v>0</v>
      </c>
      <c r="F12" s="203">
        <v>3676</v>
      </c>
    </row>
    <row r="13" spans="1:6" ht="15">
      <c r="A13" s="6" t="str">
        <f>IF(B13="","Choose from drop-down --&gt;",IF(COUNTIF('Lookup Net Position'!$B$2:$B$514,B13)=0,"acfr:CurrentAssetsCustom",_xlfn.XLOOKUP(B13,'Lookup Net Position'!$B$2:$B$514,'Lookup Net Position'!$C$2:$C$514)))</f>
        <v>acfr:DueFromComponentUnit</v>
      </c>
      <c r="B13" s="15" t="s">
        <v>103</v>
      </c>
      <c r="C13" s="202">
        <v>120808</v>
      </c>
      <c r="D13" s="203">
        <v>29102</v>
      </c>
      <c r="E13" s="200">
        <f t="shared" si="0"/>
        <v>149910</v>
      </c>
      <c r="F13" s="203">
        <v>125</v>
      </c>
    </row>
    <row r="14" spans="1:6" ht="15">
      <c r="A14" s="6" t="str">
        <f>IF(B14="","Choose from drop-down --&gt;",IF(COUNTIF('Lookup Net Position'!$B$2:$B$514,B14)=0,"acfr:CurrentAssetsCustom",_xlfn.XLOOKUP(B14,'Lookup Net Position'!$B$2:$B$514,'Lookup Net Position'!$C$2:$C$514)))</f>
        <v>acfr:DueFromStateGovernment</v>
      </c>
      <c r="B14" s="15" t="s">
        <v>470</v>
      </c>
      <c r="C14" s="202">
        <v>288763</v>
      </c>
      <c r="D14" s="203">
        <v>83085</v>
      </c>
      <c r="E14" s="200">
        <f t="shared" si="0"/>
        <v>371848</v>
      </c>
      <c r="F14" s="203">
        <v>632238</v>
      </c>
    </row>
    <row r="15" spans="1:6" ht="15">
      <c r="A15" s="6" t="str">
        <f>IF(B15="","Choose from drop-down --&gt;",IF(COUNTIF('Lookup Net Position'!$B$2:$B$514,B15)=0,"acfr:CurrentAssetsCustom",_xlfn.XLOOKUP(B15,'Lookup Net Position'!$B$2:$B$514,'Lookup Net Position'!$C$2:$C$514)))</f>
        <v>acfr:DueFromGovernment</v>
      </c>
      <c r="B15" s="15" t="s">
        <v>474</v>
      </c>
      <c r="C15" s="202">
        <v>59730</v>
      </c>
      <c r="D15" s="203">
        <v>49160</v>
      </c>
      <c r="E15" s="200">
        <f t="shared" si="0"/>
        <v>108890</v>
      </c>
      <c r="F15" s="203">
        <v>0</v>
      </c>
    </row>
    <row r="16" spans="1:6" ht="15">
      <c r="A16" s="6" t="str">
        <f>IF(B16="","Choose from drop-down --&gt;",IF(COUNTIF('Lookup Net Position'!$B$2:$B$514,B16)=0,"acfr:CurrentAssetsCustom",_xlfn.XLOOKUP(B16,'Lookup Net Position'!$B$2:$B$514,'Lookup Net Position'!$C$2:$C$514)))</f>
        <v>acfr:InternalBalance</v>
      </c>
      <c r="B16" s="15" t="s">
        <v>458</v>
      </c>
      <c r="C16" s="202">
        <v>351478</v>
      </c>
      <c r="D16" s="203">
        <v>351478</v>
      </c>
      <c r="E16" s="200">
        <v>0</v>
      </c>
      <c r="F16" s="203">
        <v>0</v>
      </c>
    </row>
    <row r="17" spans="1:6" ht="15">
      <c r="A17" s="6" t="str">
        <f>IF(B17="","Choose from drop-down --&gt;",IF(COUNTIF('Lookup Net Position'!$B$2:$B$514,B17)=0,"acfr:CurrentAssetsCustom",_xlfn.XLOOKUP(B17,'Lookup Net Position'!$B$2:$B$514,'Lookup Net Position'!$C$2:$C$514)))</f>
        <v>acfr:PrepaidExpenses</v>
      </c>
      <c r="B17" s="15" t="s">
        <v>105</v>
      </c>
      <c r="C17" s="202">
        <v>13255</v>
      </c>
      <c r="D17" s="203">
        <v>0</v>
      </c>
      <c r="E17" s="200">
        <f t="shared" si="0"/>
        <v>13255</v>
      </c>
      <c r="F17" s="203">
        <v>33942</v>
      </c>
    </row>
    <row r="18" spans="1:6" ht="15" hidden="1">
      <c r="A18" s="6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IF(B22="","Choose from drop-down --&gt;",IF(COUNTIF('Lookup Net Position'!$B$2:$B$514,B22)=0,"acfr:CurrentAssetsCustom",_xlfn.XLOOKUP(B22,'Lookup Net Position'!$B$2:$B$514,'Lookup Net Position'!$C$2:$C$514)))</f>
        <v>acfr:Inventory</v>
      </c>
      <c r="B22" s="15" t="s">
        <v>119</v>
      </c>
      <c r="C22" s="202">
        <v>0</v>
      </c>
      <c r="D22" s="203">
        <v>0</v>
      </c>
      <c r="E22" s="200">
        <f t="shared" si="0"/>
        <v>0</v>
      </c>
      <c r="F22" s="203">
        <v>747560</v>
      </c>
    </row>
    <row r="23" spans="1:6" ht="15">
      <c r="A23" s="6" t="s">
        <v>9</v>
      </c>
      <c r="B23" s="6" t="s">
        <v>10</v>
      </c>
      <c r="C23" s="200">
        <f>IF(C6="","",SUM(C9:C22))</f>
        <v>5340916</v>
      </c>
      <c r="D23" s="200">
        <f t="shared" ref="D23:F23" si="1">IF(D6="","",SUM(D9:D22))</f>
        <v>7420733</v>
      </c>
      <c r="E23" s="200">
        <f t="shared" si="1"/>
        <v>12058693</v>
      </c>
      <c r="F23" s="200">
        <f t="shared" si="1"/>
        <v>3966130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IF(B25="","Choose from drop-down --&gt;",IF(COUNTIF('Lookup Net Position'!$B$2:$B$514,B25)=0,"acfr:NoncurrentAssetsCustom",_xlfn.XLOOKUP(B25,'Lookup Net Position'!$B$2:$B$514,'Lookup Net Position'!$C$2:$C$514)))</f>
        <v>Choose from drop-down --&gt;</v>
      </c>
      <c r="B25" s="15"/>
      <c r="C25" s="202">
        <v>1818440</v>
      </c>
      <c r="D25" s="203">
        <v>0</v>
      </c>
      <c r="E25" s="200">
        <v>1818440</v>
      </c>
      <c r="F25" s="203">
        <v>0</v>
      </c>
    </row>
    <row r="26" spans="1:6" ht="15">
      <c r="A26" s="6" t="str">
        <f>IF(B26="","Choose from drop-down --&gt;",IF(COUNTIF('Lookup Net Position'!$B$2:$B$514,B26)=0,"acfr:NoncurrentAssetsCustom",_xlfn.XLOOKUP(B26,'Lookup Net Position'!$B$2:$B$514,'Lookup Net Position'!$C$2:$C$514)))</f>
        <v>acfr:CapitalAssetsNotBeingDepreciated</v>
      </c>
      <c r="B26" s="15" t="s">
        <v>243</v>
      </c>
      <c r="C26" s="202">
        <v>502652</v>
      </c>
      <c r="D26" s="203">
        <v>0</v>
      </c>
      <c r="E26" s="200">
        <v>502652</v>
      </c>
      <c r="F26" s="203">
        <v>26040272</v>
      </c>
    </row>
    <row r="27" spans="1:6" ht="15">
      <c r="A27" s="6" t="str">
        <f>IF(B27="","Choose from drop-down --&gt;",IF(COUNTIF('Lookup Net Position'!$B$2:$B$514,B27)=0,"acfr:NoncurrentAssetsCustom",_xlfn.XLOOKUP(B27,'Lookup Net Position'!$B$2:$B$514,'Lookup Net Position'!$C$2:$C$514)))</f>
        <v>acfr:CapitalAssetsBeingDepreciatedNet</v>
      </c>
      <c r="B27" s="16" t="s">
        <v>247</v>
      </c>
      <c r="C27" s="202">
        <v>5564964</v>
      </c>
      <c r="D27" s="203">
        <v>438844</v>
      </c>
      <c r="E27" s="200">
        <v>6003808</v>
      </c>
      <c r="F27" s="203">
        <v>9871011</v>
      </c>
    </row>
    <row r="28" spans="1:6" ht="15">
      <c r="A28" s="6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7886056</v>
      </c>
      <c r="D37" s="200">
        <f t="shared" ref="D37:F37" si="4">IF(D6="","",SUM(D25:D36))</f>
        <v>438844</v>
      </c>
      <c r="E37" s="200">
        <f t="shared" si="4"/>
        <v>8324900</v>
      </c>
      <c r="F37" s="200">
        <f t="shared" si="4"/>
        <v>35911283</v>
      </c>
    </row>
    <row r="38" spans="1:6" ht="15">
      <c r="A38" s="6" t="s">
        <v>18</v>
      </c>
      <c r="B38" s="8" t="s">
        <v>19</v>
      </c>
      <c r="C38" s="201">
        <f>IF(C$6="","",C23+C37)</f>
        <v>13226972</v>
      </c>
      <c r="D38" s="201">
        <f t="shared" ref="D38:F38" si="5">IF(D$6="","",D23+D37)</f>
        <v>7859577</v>
      </c>
      <c r="E38" s="201">
        <f t="shared" si="5"/>
        <v>20383593</v>
      </c>
      <c r="F38" s="201">
        <f t="shared" si="5"/>
        <v>39877413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IF(B41="","Choose from drop-down --&gt;",IF(COUNTIF('Lookup Net Position'!$B$2:$B$514,B41)=0,"acfr:DeferredOutflowsOfResourcesCustom",_xlfn.XLOOKUP(B41,'Lookup Net Position'!$B$2:$B$514,'Lookup Net Position'!$C$2:$C$514)))</f>
        <v>acfr:DeferredOutflowsOfResourcesPension</v>
      </c>
      <c r="B41" s="15" t="s">
        <v>527</v>
      </c>
      <c r="C41" s="202">
        <v>1190118</v>
      </c>
      <c r="D41" s="203">
        <v>69266</v>
      </c>
      <c r="E41" s="200">
        <f t="shared" ref="E41:E45" si="6">IF(OR($E$6="", B41=""),"",SUM(C41:D41))</f>
        <v>1259384</v>
      </c>
      <c r="F41" s="203">
        <v>1400717</v>
      </c>
    </row>
    <row r="42" spans="1:6" ht="15">
      <c r="A42" s="6" t="str">
        <f>IF(B42="","Choose from drop-down --&gt;",IF(COUNTIF('Lookup Net Position'!$B$2:$B$514,B42)=0,"acfr:DeferredOutflowsOfResourcesCustom",_xlfn.XLOOKUP(B42,'Lookup Net Position'!$B$2:$B$514,'Lookup Net Position'!$C$2:$C$514)))</f>
        <v>acfr:DeferredOutflowsOfResourcesOPEB</v>
      </c>
      <c r="B42" s="15" t="s">
        <v>520</v>
      </c>
      <c r="C42" s="202">
        <v>13221</v>
      </c>
      <c r="D42" s="203">
        <v>0</v>
      </c>
      <c r="E42" s="200">
        <f t="shared" si="6"/>
        <v>13221</v>
      </c>
      <c r="F42" s="203">
        <v>91653</v>
      </c>
    </row>
    <row r="43" spans="1:6" ht="15">
      <c r="A43" s="6" t="str">
        <f>IF(B43="","Choose from drop-down --&gt;",IF(COUNTIF('Lookup Net Position'!$B$2:$B$514,B43)=0,"acfr:DeferredOutflowsOfResourcesCustom",_xlfn.XLOOKUP(B43,'Lookup Net Position'!$B$2:$B$514,'Lookup Net Position'!$C$2:$C$514)))</f>
        <v>acfr:DeferredOutflowsOfResourcesCustom</v>
      </c>
      <c r="B43" s="15" t="s">
        <v>3619</v>
      </c>
      <c r="C43" s="202">
        <v>426246</v>
      </c>
      <c r="D43" s="203">
        <v>0</v>
      </c>
      <c r="E43" s="200">
        <v>426246</v>
      </c>
      <c r="F43" s="203">
        <v>0</v>
      </c>
    </row>
    <row r="44" spans="1:6" ht="15">
      <c r="A44" s="6" t="str">
        <f>IF(B44="","Choose from drop-down --&gt;",IF(COUNTIF('Lookup Net Position'!$B$2:$B$514,B44)=0,"acfr:DeferredOutflowsOfResourcesCustom",_xlfn.XLOOKUP(B44,'Lookup Net Position'!$B$2:$B$514,'Lookup Net Position'!$C$2:$C$514)))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IF(B45="","Choose from drop-down --&gt;",IF(COUNTIF('Lookup Net Position'!$B$2:$B$514,B45)=0,"acfr:DeferredOutflowsOfResourcesCustom",_xlfn.XLOOKUP(B45,'Lookup Net Position'!$B$2:$B$514,'Lookup Net Position'!$C$2:$C$514)))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1629585</v>
      </c>
      <c r="D50" s="204">
        <f>IF(D6="","",SUM(D41:D49))</f>
        <v>69266</v>
      </c>
      <c r="E50" s="204">
        <f t="shared" ref="E50:F50" si="9">IF(E6="","",SUM(E41:E49))</f>
        <v>1698851</v>
      </c>
      <c r="F50" s="204">
        <f t="shared" si="9"/>
        <v>1492370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IF(B54="","Choose from drop-down --&gt;",IF(COUNTIF('Lookup Net Position'!$B$2:$B$514,B54)=0,"acfr:CurrentLiabilitiesCustom",_xlfn.XLOOKUP(B54,'Lookup Net Position'!$B$2:$B$514,'Lookup Net Position'!$C$2:$C$514)))</f>
        <v>acfr:AccountsPayable</v>
      </c>
      <c r="B54" s="15" t="s">
        <v>434</v>
      </c>
      <c r="C54" s="202"/>
      <c r="D54" s="202"/>
      <c r="E54" s="200">
        <f t="shared" ref="E54:E59" si="10">IF(OR($E$6="", B54=""),"",SUM(C54:D54))</f>
        <v>0</v>
      </c>
      <c r="F54" s="202"/>
    </row>
    <row r="55" spans="1:6" ht="15">
      <c r="A55" s="6" t="str">
        <f>IF(B55="","Choose from drop-down --&gt;",IF(COUNTIF('Lookup Net Position'!$B$2:$B$420,B55)=0,"acfr:CurrentLiabilitiesCustom",_xlfn.XLOOKUP(B55,'Lookup Net Position'!$B$2:$B$420,'Lookup Net Position'!$C$2:$C$420)))</f>
        <v>acfr:DueToCities</v>
      </c>
      <c r="B55" s="15" t="s">
        <v>338</v>
      </c>
      <c r="C55" s="203"/>
      <c r="D55" s="202"/>
      <c r="E55" s="200">
        <f t="shared" si="10"/>
        <v>0</v>
      </c>
      <c r="F55" s="202"/>
    </row>
    <row r="56" spans="1:6" ht="15">
      <c r="A56" s="6" t="str">
        <f>IF(B56="","Choose from drop-down --&gt;",IF(COUNTIF('Lookup Net Position'!$B$2:$B$420,B56)=0,"acfr:CurrentLiabilitiesCustom",_xlfn.XLOOKUP(B56,'Lookup Net Position'!$B$2:$B$420,'Lookup Net Position'!$C$2:$C$420)))</f>
        <v>acfr:DueToOtherGovernments</v>
      </c>
      <c r="B56" s="15" t="s">
        <v>347</v>
      </c>
      <c r="C56" s="202"/>
      <c r="D56" s="203"/>
      <c r="E56" s="200">
        <f t="shared" si="10"/>
        <v>0</v>
      </c>
      <c r="F56" s="203"/>
    </row>
    <row r="57" spans="1:6" ht="16" customHeight="1">
      <c r="A57" s="6" t="str">
        <f>IF(B57="","Choose from drop-down --&gt;",IF(COUNTIF('Lookup Net Position'!$B$2:$B$420,B57)=0,"acfr:CurrentLiabilitiesCustom",_xlfn.XLOOKUP(B57,'Lookup Net Position'!$B$2:$B$420,'Lookup Net Position'!$C$2:$C$420)))</f>
        <v>acfr:AdvancesCurrent</v>
      </c>
      <c r="B57" s="15" t="s">
        <v>425</v>
      </c>
      <c r="C57" s="202"/>
      <c r="D57" s="203"/>
      <c r="E57" s="200">
        <f t="shared" si="10"/>
        <v>0</v>
      </c>
      <c r="F57" s="203"/>
    </row>
    <row r="58" spans="1:6" ht="16" customHeight="1">
      <c r="A58" s="6" t="str">
        <f>IF(B58="","Choose from drop-down --&gt;",IF(COUNTIF('Lookup Net Position'!$B$2:$B$420,B58)=0,"acfr:CurrentLiabilitiesCustom",_xlfn.XLOOKUP(B58,'Lookup Net Position'!$B$2:$B$420,'Lookup Net Position'!$C$2:$C$420)))</f>
        <v>acfr:AccruedInterestPayable</v>
      </c>
      <c r="B58" s="15" t="s">
        <v>518</v>
      </c>
      <c r="C58" s="202"/>
      <c r="D58" s="203"/>
      <c r="E58" s="200">
        <f t="shared" si="10"/>
        <v>0</v>
      </c>
      <c r="F58" s="203"/>
    </row>
    <row r="59" spans="1:6" ht="16" customHeight="1">
      <c r="A59" s="6" t="str">
        <f>IF(B59="","Choose from drop-down --&gt;",IF(COUNTIF('Lookup Net Position'!$B$2:$B$420,B59)=0,"acfr:CurrentLiabilitiesCustom",_xlfn.XLOOKUP(B59,'Lookup Net Position'!$B$2:$B$420,'Lookup Net Position'!$C$2:$C$420)))</f>
        <v>acfr:AccruedLiabilities</v>
      </c>
      <c r="B59" s="15" t="s">
        <v>564</v>
      </c>
      <c r="C59" s="202"/>
      <c r="D59" s="203"/>
      <c r="E59" s="200">
        <f t="shared" si="10"/>
        <v>0</v>
      </c>
      <c r="F59" s="203"/>
    </row>
    <row r="60" spans="1:6" ht="16" hidden="1" customHeight="1">
      <c r="A60" s="6" t="str">
        <f>IF(B60="","Choose from drop-down --&gt;",IF(COUNTIF('Lookup Net Position'!$B$2:$B$420,B60)=0,"acfr:CurrentLiabilitiesCustom",_xlfn.XLOOKUP(B60,'Lookup Net Position'!$B$2:$B$420,'Lookup Net Position'!$C$2:$C$420)))</f>
        <v>acfr:AccruedLiabilities</v>
      </c>
      <c r="B60" s="15" t="s">
        <v>564</v>
      </c>
      <c r="C60" s="202"/>
      <c r="D60" s="203"/>
      <c r="E60" s="200">
        <f t="shared" ref="E60:E76" si="11">IF($E$6="","",SUM(C60:D60))</f>
        <v>0</v>
      </c>
      <c r="F60" s="203"/>
    </row>
    <row r="61" spans="1:6" ht="16" hidden="1" customHeight="1">
      <c r="A61" s="6" t="str">
        <f>IF(B61="","Choose from drop-down --&gt;",IF(COUNTIF('Lookup Net Position'!$B$2:$B$420,B61)=0,"acfr:CurrentLiabilitiesCustom",_xlfn.XLOOKUP(B61,'Lookup Net Position'!$B$2:$B$420,'Lookup Net Position'!$C$2:$C$420)))</f>
        <v>acfr:AccruedLiabilities</v>
      </c>
      <c r="B61" s="15" t="s">
        <v>564</v>
      </c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IF(B62="","Choose from drop-down --&gt;",IF(COUNTIF('Lookup Net Position'!$B$2:$B$420,B62)=0,"acfr:CurrentLiabilitiesCustom",_xlfn.XLOOKUP(B62,'Lookup Net Position'!$B$2:$B$420,'Lookup Net Position'!$C$2:$C$420)))</f>
        <v>acfr:AccruedLiabilities</v>
      </c>
      <c r="B62" s="15" t="s">
        <v>564</v>
      </c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IF(B63="","Choose from drop-down --&gt;",IF(COUNTIF('Lookup Net Position'!$B$2:$B$420,B63)=0,"acfr:CurrentLiabilitiesCustom",_xlfn.XLOOKUP(B63,'Lookup Net Position'!$B$2:$B$420,'Lookup Net Position'!$C$2:$C$420)))</f>
        <v>acfr:AccruedLiabilities</v>
      </c>
      <c r="B63" s="15" t="s">
        <v>564</v>
      </c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IF(B64="","Choose from drop-down --&gt;",IF(COUNTIF('Lookup Net Position'!$B$2:$B$420,B64)=0,"acfr:CurrentLiabilitiesCustom",_xlfn.XLOOKUP(B64,'Lookup Net Position'!$B$2:$B$420,'Lookup Net Position'!$C$2:$C$420)))</f>
        <v>acfr:AccruedLiabilities</v>
      </c>
      <c r="B64" s="15" t="s">
        <v>564</v>
      </c>
      <c r="C64" s="202"/>
      <c r="D64" s="203"/>
      <c r="E64" s="200">
        <f t="shared" si="11"/>
        <v>0</v>
      </c>
      <c r="F64" s="203"/>
    </row>
    <row r="65" spans="1:6" ht="15">
      <c r="A65" s="6" t="str">
        <f>IF(B65="","Choose from drop-down --&gt;",IF(COUNTIF('Lookup Net Position'!$B$2:$B$420,B65)=0,"acfr:CurrentLiabilitiesCustom",_xlfn.XLOOKUP(B65,'Lookup Net Position'!$B$2:$B$420,'Lookup Net Position'!$C$2:$C$420)))</f>
        <v>acfr:UnearnedRevenue</v>
      </c>
      <c r="B65" s="15" t="s">
        <v>298</v>
      </c>
      <c r="C65" s="202"/>
      <c r="D65" s="203"/>
      <c r="E65" s="200"/>
      <c r="F65" s="203"/>
    </row>
    <row r="66" spans="1:6" ht="15">
      <c r="A66" s="6" t="s">
        <v>32</v>
      </c>
      <c r="B66" s="6" t="s">
        <v>33</v>
      </c>
      <c r="C66" s="200">
        <f>IF(C6="","",SUM(C54:C64))</f>
        <v>0</v>
      </c>
      <c r="D66" s="200">
        <f t="shared" ref="D66:F66" si="12">IF(D6="","",SUM(D54:D64))</f>
        <v>0</v>
      </c>
      <c r="E66" s="200">
        <f t="shared" si="12"/>
        <v>0</v>
      </c>
      <c r="F66" s="200">
        <f t="shared" si="12"/>
        <v>0</v>
      </c>
    </row>
    <row r="67" spans="1:6" ht="15">
      <c r="A67" s="5"/>
      <c r="B67" s="13" t="s">
        <v>1065</v>
      </c>
      <c r="C67" s="13"/>
      <c r="D67" s="13"/>
      <c r="E67" s="13"/>
    </row>
    <row r="68" spans="1:6" ht="15">
      <c r="A68" s="6" t="str">
        <f>IF(B68="","Choose from drop-down --&gt;",IF(COUNTIF('Lookup Net Position'!$B$2:$B$514,B68)=0,"acfr:NoncurrentLiabilitiesCustom",_xlfn.XLOOKUP(B68,'Lookup Net Position'!$B$2:$B$514,'Lookup Net Position'!$C$2:$C$514)))</f>
        <v>acfr:NetPensionLiability</v>
      </c>
      <c r="B68" s="15" t="s">
        <v>233</v>
      </c>
      <c r="C68" s="202"/>
      <c r="D68" s="203"/>
      <c r="E68" s="200"/>
      <c r="F68" s="203"/>
    </row>
    <row r="69" spans="1:6" ht="15">
      <c r="A69" s="6" t="str">
        <f>IF(B69="","Choose from drop-down --&gt;",IF(COUNTIF('Lookup Net Position'!$B$2:$B$514,B69)=0,"acfr:NoncurrentLiabilitiesCustom",_xlfn.XLOOKUP(B69,'Lookup Net Position'!$B$2:$B$514,'Lookup Net Position'!$C$2:$C$514)))</f>
        <v>acfr:NetOPEBLiability</v>
      </c>
      <c r="B69" s="15" t="s">
        <v>234</v>
      </c>
      <c r="C69" s="202"/>
      <c r="D69" s="203"/>
      <c r="E69" s="200"/>
      <c r="F69" s="203"/>
    </row>
    <row r="70" spans="1:6" ht="15">
      <c r="A70" s="6" t="str">
        <f>IF(B70="","Choose from drop-down --&gt;",IF(COUNTIF('Lookup Net Position'!$B$2:$B$514,B70)=0,"acfr:NoncurrentLiabilitiesCustom",_xlfn.XLOOKUP(B70,'Lookup Net Position'!$B$2:$B$514,'Lookup Net Position'!$C$2:$C$514)))</f>
        <v>Choose from drop-down --&gt;</v>
      </c>
      <c r="B70" s="15"/>
      <c r="C70" s="202"/>
      <c r="D70" s="203"/>
      <c r="E70" s="200"/>
      <c r="F70" s="203"/>
    </row>
    <row r="71" spans="1:6" ht="15">
      <c r="A71" s="6" t="str">
        <f>IF(B71="","Choose from drop-down --&gt;",IF(COUNTIF('Lookup Net Position'!$B$2:$B$514,B71)=0,"acfr:NoncurrentLiabilitiesCustom",_xlfn.XLOOKUP(B71,'Lookup Net Position'!$B$2:$B$514,'Lookup Net Position'!$C$2:$C$514)))</f>
        <v>Choose from drop-down --&gt;</v>
      </c>
      <c r="B71" s="15"/>
      <c r="C71" s="202"/>
      <c r="D71" s="203"/>
      <c r="E71" s="200" t="str">
        <f t="shared" ref="E71" si="13">IF(OR($E$6="", B71=""),"",SUM(C71:D71))</f>
        <v/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 hidden="1">
      <c r="A76" s="6" t="str">
        <f>IF(B76="", "Choose from drop-down --&gt;", _xlfn.XLOOKUP(B76,'Lookup Net Position'!$B$2:$B$420,'Lookup Net Position'!$C$2:$C$420))</f>
        <v>Choose from drop-down --&gt;</v>
      </c>
      <c r="B76" s="15"/>
      <c r="C76" s="202"/>
      <c r="D76" s="203"/>
      <c r="E76" s="200">
        <f t="shared" si="11"/>
        <v>0</v>
      </c>
      <c r="F76" s="203"/>
    </row>
    <row r="77" spans="1:6" ht="15">
      <c r="A77" s="6" t="s">
        <v>37</v>
      </c>
      <c r="B77" s="6" t="s">
        <v>38</v>
      </c>
      <c r="C77" s="200">
        <f>IF(C6="","",SUM(C68:C76))</f>
        <v>0</v>
      </c>
      <c r="D77" s="200">
        <f>IF(D$6="","",SUM(D68:D76))</f>
        <v>0</v>
      </c>
      <c r="E77" s="200">
        <f>IF(E$6="","",SUM(E68:E76))</f>
        <v>0</v>
      </c>
      <c r="F77" s="200">
        <f t="shared" ref="F77" si="14">IF(F6="","",SUM(F68:F76))</f>
        <v>0</v>
      </c>
    </row>
    <row r="78" spans="1:6" ht="15">
      <c r="A78" s="7" t="s">
        <v>39</v>
      </c>
      <c r="B78" s="8" t="s">
        <v>40</v>
      </c>
      <c r="C78" s="201">
        <f>IF(C$6="","",C66+C77)</f>
        <v>0</v>
      </c>
      <c r="D78" s="201">
        <f t="shared" ref="D78:F78" si="15">IF(D$6="","",D66+D77)</f>
        <v>0</v>
      </c>
      <c r="E78" s="201">
        <f t="shared" si="15"/>
        <v>0</v>
      </c>
      <c r="F78" s="201">
        <f t="shared" si="15"/>
        <v>0</v>
      </c>
    </row>
    <row r="79" spans="1:6" ht="15">
      <c r="A79" s="5"/>
      <c r="B79" s="5"/>
      <c r="C79" s="18"/>
      <c r="D79" s="18"/>
      <c r="E79" s="18"/>
    </row>
    <row r="80" spans="1:6" ht="15">
      <c r="A80" s="5"/>
      <c r="B80" s="11" t="s">
        <v>41</v>
      </c>
      <c r="C80" s="11"/>
      <c r="D80" s="11"/>
      <c r="E80" s="11"/>
      <c r="F80" s="11"/>
    </row>
    <row r="81" spans="1:6" ht="15">
      <c r="A81" s="6" t="str">
        <f>IF(B81="","Choose from drop-down --&gt;",IF(COUNTIF('Lookup Net Position'!$B$2:$B$514,B81)=0,"acfr:DeferredInflowsOfResourcesCustom",_xlfn.XLOOKUP(B81,'Lookup Net Position'!$B$2:$B$514,'Lookup Net Position'!$C$2:$C$514)))</f>
        <v>acfr:DeferredInflowsOfResourcesPension</v>
      </c>
      <c r="B81" s="15" t="s">
        <v>496</v>
      </c>
      <c r="C81" s="202"/>
      <c r="D81" s="203"/>
      <c r="E81" s="200">
        <f t="shared" ref="E81:E84" si="16">IF(OR($E$6="", B81=""),"",SUM(C81:D81))</f>
        <v>0</v>
      </c>
      <c r="F81" s="203"/>
    </row>
    <row r="82" spans="1:6" ht="15">
      <c r="A82" s="6" t="str">
        <f>IF(B82="","Choose from drop-down --&gt;",IF(COUNTIF('Lookup Net Position'!$B$2:$B$514,B82)=0,"acfr:DeferredInflowsOfResourcesCustom",_xlfn.XLOOKUP(B82,'Lookup Net Position'!$B$2:$B$514,'Lookup Net Position'!$C$2:$C$514)))</f>
        <v>acfr:DeferredInflowsOfResourcesOPEB</v>
      </c>
      <c r="B82" s="15" t="s">
        <v>489</v>
      </c>
      <c r="C82" s="202"/>
      <c r="D82" s="203"/>
      <c r="E82" s="200">
        <f t="shared" si="16"/>
        <v>0</v>
      </c>
      <c r="F82" s="203"/>
    </row>
    <row r="83" spans="1:6" ht="15">
      <c r="A83" s="6" t="str">
        <f>IF(B83="","Choose from drop-down --&gt;",IF(COUNTIF('Lookup Net Position'!$B$2:$B$514,B83)=0,"acfr:DeferredInflowsOfResourcesCustom",_xlfn.XLOOKUP(B83,'Lookup Net Position'!$B$2:$B$514,'Lookup Net Position'!$C$2:$C$514)))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>
      <c r="A84" s="6" t="str">
        <f>IF(B84="","Choose from drop-down --&gt;",IF(COUNTIF('Lookup Net Position'!$B$2:$B$514,B84)=0,"acfr:DeferredInflowsOfResourcesCustom",_xlfn.XLOOKUP(B84,'Lookup Net Position'!$B$2:$B$514,'Lookup Net Position'!$C$2:$C$514)))</f>
        <v>Choose from drop-down --&gt;</v>
      </c>
      <c r="B84" s="15"/>
      <c r="C84" s="202"/>
      <c r="D84" s="203"/>
      <c r="E84" s="200" t="str">
        <f t="shared" si="16"/>
        <v/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ref="E85:E88" si="17">SUM(C85:D85)</f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2"/>
      <c r="D88" s="203"/>
      <c r="E88" s="205">
        <f t="shared" si="17"/>
        <v>0</v>
      </c>
      <c r="F88" s="203"/>
    </row>
    <row r="89" spans="1:6" ht="15" hidden="1">
      <c r="A89" s="6" t="str">
        <f>IF(B89="", "Choose from drop-down --&gt;", _xlfn.XLOOKUP(B89,'Lookup Net Position'!$B$2:$B$420,'Lookup Net Position'!$C$2:$C$420))</f>
        <v>Choose from drop-down --&gt;</v>
      </c>
      <c r="B89" s="15"/>
      <c r="C89" s="203"/>
      <c r="D89" s="203"/>
      <c r="E89" s="205">
        <f t="shared" ref="E89" si="18">SUM(C89:D89)</f>
        <v>0</v>
      </c>
      <c r="F89" s="203"/>
    </row>
    <row r="90" spans="1:6" ht="15">
      <c r="A90" s="7" t="s">
        <v>44</v>
      </c>
      <c r="B90" s="8" t="s">
        <v>45</v>
      </c>
      <c r="C90" s="206">
        <f>IF(C6="","",SUM(C81:C89))</f>
        <v>0</v>
      </c>
      <c r="D90" s="206">
        <f>IF(D6="","",SUM(D81:D89))</f>
        <v>0</v>
      </c>
      <c r="E90" s="206">
        <f t="shared" ref="E90:F90" si="19">IF(E6="","",SUM(E81:E89))</f>
        <v>0</v>
      </c>
      <c r="F90" s="206">
        <f t="shared" si="19"/>
        <v>0</v>
      </c>
    </row>
    <row r="91" spans="1:6" ht="15">
      <c r="A91" s="5"/>
      <c r="B91" s="20"/>
      <c r="C91" s="20"/>
      <c r="D91" s="20"/>
      <c r="E91" s="20"/>
    </row>
    <row r="92" spans="1:6" ht="15">
      <c r="A92" s="5"/>
      <c r="B92" s="11" t="s">
        <v>46</v>
      </c>
      <c r="C92" s="11"/>
      <c r="D92" s="11"/>
      <c r="E92" s="11"/>
      <c r="F92" s="11"/>
    </row>
    <row r="93" spans="1:6" ht="15">
      <c r="A93" s="6" t="str">
        <f>IF(B93="","Choose from drop-down --&gt;",IF(COUNTIF('Lookup Net Position'!$B$2:$B$514,B93)=0,"acfr:RestrictedComponentsOfNetPositionCustom",_xlfn.XLOOKUP(B93,'Lookup Net Position'!$B$2:$B$514,'Lookup Net Position'!$C$2:$C$514)))</f>
        <v>acfr:RestrictedNetPositionForPublicSafety</v>
      </c>
      <c r="B93" s="15" t="s">
        <v>443</v>
      </c>
      <c r="C93" s="202"/>
      <c r="D93" s="202"/>
      <c r="E93" s="200"/>
      <c r="F93" s="202"/>
    </row>
    <row r="94" spans="1:6" ht="15">
      <c r="A94" s="6" t="str">
        <f>IF(B94="","Choose from drop-down --&gt;",IF(COUNTIF('Lookup Net Position'!$B$2:$B$514,B94)=0,"acfr:RestrictedComponentsOfNetPositionCustom",_xlfn.XLOOKUP(B94,'Lookup Net Position'!$B$2:$B$514,'Lookup Net Position'!$C$2:$C$514)))</f>
        <v>acfr:RestrictedNetPositionForCapitalProjects</v>
      </c>
      <c r="B94" s="15" t="s">
        <v>436</v>
      </c>
      <c r="C94" s="202"/>
      <c r="D94" s="202"/>
      <c r="E94" s="200"/>
      <c r="F94" s="202"/>
    </row>
    <row r="95" spans="1:6" ht="15">
      <c r="A95" s="6" t="str">
        <f>IF(B95="","Choose from drop-down --&gt;",IF(COUNTIF('Lookup Net Position'!$B$2:$B$514,B95)=0,"acfr:RestrictedComponentsOfNetPositionCustom",_xlfn.XLOOKUP(B95,'Lookup Net Position'!$B$2:$B$514,'Lookup Net Position'!$C$2:$C$514)))</f>
        <v>acfr:RestrictedNetPositionForCommunityDevelopment</v>
      </c>
      <c r="B95" s="15" t="s">
        <v>440</v>
      </c>
      <c r="C95" s="202"/>
      <c r="D95" s="202"/>
      <c r="E95" s="200"/>
      <c r="F95" s="202"/>
    </row>
    <row r="96" spans="1:6" ht="15">
      <c r="A96" s="6" t="str">
        <f>IF(B96="","Choose from drop-down --&gt;",IF(COUNTIF('Lookup Net Position'!$B$2:$B$514,B96)=0,"acfr:RestrictedComponentsOfNetPositionCustom",_xlfn.XLOOKUP(B96,'Lookup Net Position'!$B$2:$B$514,'Lookup Net Position'!$C$2:$C$514)))</f>
        <v>acfr:RestrictedNetPositionForOther</v>
      </c>
      <c r="B96" s="15" t="s">
        <v>450</v>
      </c>
      <c r="C96" s="202"/>
      <c r="D96" s="202"/>
      <c r="E96" s="200"/>
      <c r="F96" s="202"/>
    </row>
    <row r="97" spans="1:6" ht="15">
      <c r="A97" s="6" t="str">
        <f>IF(B97="","Choose from drop-down --&gt;",IF(COUNTIF('Lookup Net Position'!$B$2:$B$514,B97)=0,"acfr:RestrictedComponentsOfNetPositionCustom",_xlfn.XLOOKUP(B97,'Lookup Net Position'!$B$2:$B$514,'Lookup Net Position'!$C$2:$C$514)))</f>
        <v>Choose from drop-down --&gt;</v>
      </c>
      <c r="B97" s="15"/>
      <c r="C97" s="202"/>
      <c r="D97" s="202"/>
      <c r="E97" s="200"/>
      <c r="F97" s="202"/>
    </row>
    <row r="98" spans="1:6" ht="15">
      <c r="A98" s="6" t="str">
        <f>IF(B98="","Choose from drop-down --&gt;",IF(COUNTIF('Lookup Net Position'!$B$2:$B$514,B98)=0,"acfr:RestrictedComponentsOfNetPositionCustom",_xlfn.XLOOKUP(B98,'Lookup Net Position'!$B$2:$B$514,'Lookup Net Position'!$C$2:$C$514)))</f>
        <v>Choose from drop-down --&gt;</v>
      </c>
      <c r="B98" s="15"/>
      <c r="C98" s="202"/>
      <c r="D98" s="202"/>
      <c r="E98" s="200"/>
      <c r="F98" s="202"/>
    </row>
    <row r="99" spans="1:6" ht="15" hidden="1">
      <c r="A99" s="6" t="str">
        <f>IF(B99="", "Choose from drop-down --&gt;", _xlfn.XLOOKUP(B99,'Lookup Net Position'!$B$2:$B$420,'Lookup Net Position'!$C$2:$C$420))</f>
        <v>Choose from drop-down --&gt;</v>
      </c>
      <c r="B99" s="15"/>
      <c r="C99" s="202"/>
      <c r="D99" s="202"/>
      <c r="E99" s="200">
        <f t="shared" ref="E99:E101" si="20">SUM(C99:D99)</f>
        <v>0</v>
      </c>
      <c r="F99" s="202"/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si="20"/>
        <v>0</v>
      </c>
      <c r="F100" s="202"/>
    </row>
    <row r="101" spans="1:6" ht="15" hidden="1">
      <c r="A101" s="6" t="str">
        <f>IF(B101="", "Choose from drop-down --&gt;", _xlfn.XLOOKUP(B101,'Lookup Net Position'!$B$2:$B$420,'Lookup Net Position'!$C$2:$C$420))</f>
        <v>Choose from drop-down --&gt;</v>
      </c>
      <c r="B101" s="15"/>
      <c r="C101" s="202"/>
      <c r="D101" s="202"/>
      <c r="E101" s="200">
        <f t="shared" si="20"/>
        <v>0</v>
      </c>
      <c r="F101" s="202"/>
    </row>
    <row r="102" spans="1:6" ht="15" hidden="1">
      <c r="A102" s="6" t="str">
        <f>IF(B102="", "Choose from drop-down --&gt;", _xlfn.XLOOKUP(B102,'Lookup Net Position'!$B$2:$B$420,'Lookup Net Position'!$C$2:$C$420))</f>
        <v>Choose from drop-down --&gt;</v>
      </c>
      <c r="B102" s="15"/>
      <c r="C102" s="202"/>
      <c r="D102" s="203"/>
      <c r="E102" s="200">
        <f t="shared" ref="E102:E103" si="21">SUM(C102:D102)</f>
        <v>0</v>
      </c>
      <c r="F102" s="203"/>
    </row>
    <row r="103" spans="1:6" ht="15" hidden="1">
      <c r="A103" s="6" t="str">
        <f>IF(B103="", "Choose from drop-down --&gt;", _xlfn.XLOOKUP(B103,'Lookup Net Position'!$B$2:$B$420,'Lookup Net Position'!$C$2:$C$420))</f>
        <v>Choose from drop-down --&gt;</v>
      </c>
      <c r="B103" s="15"/>
      <c r="C103" s="202"/>
      <c r="D103" s="202"/>
      <c r="E103" s="200">
        <f t="shared" si="21"/>
        <v>0</v>
      </c>
      <c r="F103" s="202"/>
    </row>
    <row r="104" spans="1:6" ht="15">
      <c r="A104" s="8" t="s">
        <v>50</v>
      </c>
      <c r="B104" s="8" t="s">
        <v>51</v>
      </c>
      <c r="C104" s="201">
        <f>IF(C6="","",SUM(C93:C103))</f>
        <v>0</v>
      </c>
      <c r="D104" s="201">
        <f>IF(D6="","",SUM(D93:D103))</f>
        <v>0</v>
      </c>
      <c r="E104" s="201">
        <f t="shared" ref="E104:F104" si="22">IF(E6="","",SUM(E93:E103))</f>
        <v>0</v>
      </c>
      <c r="F104" s="201">
        <f t="shared" si="22"/>
        <v>0</v>
      </c>
    </row>
    <row r="105" spans="1:6" ht="16">
      <c r="C105" s="36"/>
      <c r="D105" s="37"/>
    </row>
  </sheetData>
  <sheetProtection formatRows="0" insertRows="0" deleteRows="0"/>
  <conditionalFormatting sqref="C104:F104">
    <cfRule type="cellIs" dxfId="50" priority="18" stopIfTrue="1" operator="equal">
      <formula>0</formula>
    </cfRule>
    <cfRule type="cellIs" dxfId="49" priority="19" stopIfTrue="1" operator="equal">
      <formula>#REF!</formula>
    </cfRule>
    <cfRule type="cellIs" dxfId="48" priority="20" operator="notEqual">
      <formula>#REF!</formula>
    </cfRule>
  </conditionalFormatting>
  <conditionalFormatting sqref="D6:F37 C23:F23 C37:F37 D39:F104 C50 C66:F66 C77:C78 C90 C104">
    <cfRule type="expression" dxfId="47" priority="2" stopIfTrue="1">
      <formula>C$6=""</formula>
    </cfRule>
  </conditionalFormatting>
  <dataValidations count="5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72:B76" xr:uid="{01A12B58-D8F7-4A4C-8642-43B379BF3185}">
      <formula1>noncurrent_liabilities</formula1>
    </dataValidation>
    <dataValidation type="list" allowBlank="1" showInputMessage="1" showErrorMessage="1" sqref="B85:B89" xr:uid="{D2A1AADB-B38D-4100-8257-A24270B336AA}">
      <formula1>deferred_inflows</formula1>
    </dataValidation>
    <dataValidation type="list" allowBlank="1" showInputMessage="1" showErrorMessage="1" sqref="B99:B103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7" formula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xr:uid="{5E57702C-3DA0-0A46-8890-D2C20B8F1A6A}">
          <x14:formula1>
            <xm:f>'Lookup Net Position'!$B$202:$B$315</xm:f>
          </x14:formula1>
          <xm:sqref>B54:B65</xm:sqref>
        </x14:dataValidation>
        <x14:dataValidation type="list" allowBlank="1" showInputMessage="1" xr:uid="{89640B5B-A8EB-F245-8EA4-3FEF01E0F642}">
          <x14:formula1>
            <xm:f>'Lookup Net Position'!$B$469:$B$514</xm:f>
          </x14:formula1>
          <xm:sqref>B68:B71</xm:sqref>
        </x14:dataValidation>
        <x14:dataValidation type="list" allowBlank="1" showInputMessage="1" xr:uid="{AC956507-5236-0F49-901C-44C6F0615B5B}">
          <x14:formula1>
            <xm:f>'Lookup Net Position'!$B$316:$B$337</xm:f>
          </x14:formula1>
          <xm:sqref>B81:B84</xm:sqref>
        </x14:dataValidation>
        <x14:dataValidation type="list" allowBlank="1" showInputMessage="1" xr:uid="{70A74EAE-D4A3-124D-8A1A-56BFB96B62AC}">
          <x14:formula1>
            <xm:f>'Lookup Net Position'!$B$355:$B$375</xm:f>
          </x14:formula1>
          <xm:sqref>B93:B98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opLeftCell="A23" zoomScale="75" zoomScaleNormal="110" workbookViewId="0">
      <selection activeCell="A68" sqref="A68"/>
    </sheetView>
  </sheetViews>
  <sheetFormatPr baseColWidth="10" defaultColWidth="9" defaultRowHeight="13"/>
  <cols>
    <col min="1" max="1" width="68.664062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IF(COUNTIF('Lookup GovWide Stmt Activities'!$B:$B, B9) = 0, "acfr:ExpensesCustom, acfr:RevenueForOtherProgramsCustom, acfr:NetExpenseRevenueCustom", _xlfn.CONCAT(_xlfn.XLOOKUP(B9, 'Lookup GovWide Stmt Activities'!$B:$B, 'Lookup GovWide Stmt Activities'!$D:$D), ",", _xlfn.XLOOKUP(B9, 'Lookup GovWide Stmt Activities'!$B:$B, 'Lookup GovWide Stmt Activities'!$C:$C), ",", _xlfn.XLOOKUP(B9, 'Lookup GovWide Stmt Activities'!$B:$B, 'Lookup GovWide Stmt Activities'!$E:$E))))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6">
      <c r="A10" s="50" t="str">
        <f>IF(B10="", "Choose from drop-down --&gt;", IF(COUNTIF('Lookup GovWide Stmt Activities'!$B:$B, B10) = 0, "acfr:ExpensesCustom, acfr:RevenueForOtherProgramsCustom, acfr:NetExpenseRevenueCustom", _xlfn.CONCAT(_xlfn.XLOOKUP(B10, 'Lookup GovWide Stmt Activities'!$B:$B, 'Lookup GovWide Stmt Activities'!$D:$D), ",", _xlfn.XLOOKUP(B10, 'Lookup GovWide Stmt Activities'!$B:$B, 'Lookup GovWide Stmt Activities'!$C:$C), ",", _xlfn.XLOOKUP(B10, 'Lookup GovWide Stmt Activities'!$B:$B, 'Lookup GovWide Stmt Activities'!$E:$E))))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6">
      <c r="A11" s="50" t="str">
        <f>IF(B11="", "Choose from drop-down --&gt;", IF(COUNTIF('Lookup GovWide Stmt Activities'!$B:$B, B11) = 0, "acfr:ExpensesCustom, acfr:RevenueForOtherProgramsCustom, acfr:NetExpenseRevenueCustom", _xlfn.CONCAT(_xlfn.XLOOKUP(B11, 'Lookup GovWide Stmt Activities'!$B:$B, 'Lookup GovWide Stmt Activities'!$D:$D), ",", _xlfn.XLOOKUP(B11, 'Lookup GovWide Stmt Activities'!$B:$B, 'Lookup GovWide Stmt Activities'!$C:$C), ",", _xlfn.XLOOKUP(B11, 'Lookup GovWide Stmt Activities'!$B:$B, 'Lookup GovWide Stmt Activities'!$E:$E))))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6">
      <c r="A12" s="50" t="str">
        <f>IF(B12="", "Choose from drop-down --&gt;", IF(COUNTIF('Lookup GovWide Stmt Activities'!$B:$B, B12) = 0, "acfr:ExpensesCustom, acfr:RevenueForOtherProgramsCustom, acfr:NetExpenseRevenueCustom", _xlfn.CONCAT(_xlfn.XLOOKUP(B12, 'Lookup GovWide Stmt Activities'!$B:$B, 'Lookup GovWide Stmt Activities'!$D:$D), ",", _xlfn.XLOOKUP(B12, 'Lookup GovWide Stmt Activities'!$B:$B, 'Lookup GovWide Stmt Activities'!$C:$C), ",", _xlfn.XLOOKUP(B12, 'Lookup GovWide Stmt Activities'!$B:$B, 'Lookup GovWide Stmt Activities'!$E:$E))))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6">
      <c r="A13" s="50" t="str">
        <f>IF(B13="", "Choose from drop-down --&gt;", IF(COUNTIF('Lookup GovWide Stmt Activities'!$B:$B, B13) = 0, "acfr:ExpensesCustom, acfr:RevenueForOtherProgramsCustom, acfr:NetExpenseRevenueCustom", _xlfn.CONCAT(_xlfn.XLOOKUP(B13, 'Lookup GovWide Stmt Activities'!$B:$B, 'Lookup GovWide Stmt Activities'!$D:$D), ",", _xlfn.XLOOKUP(B13, 'Lookup GovWide Stmt Activities'!$B:$B, 'Lookup GovWide Stmt Activities'!$C:$C), ",", _xlfn.XLOOKUP(B13, 'Lookup GovWide Stmt Activities'!$B:$B, 'Lookup GovWide Stmt Activities'!$E:$E))))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6">
      <c r="A14" s="50" t="str">
        <f>IF(B14="", "Choose from drop-down --&gt;", IF(COUNTIF('Lookup GovWide Stmt Activities'!$B:$B, B14) = 0, "acfr:ExpensesCustom, acfr:RevenueForOtherProgramsCustom, acfr:NetExpenseRevenueCustom", _xlfn.CONCAT(_xlfn.XLOOKUP(B14, 'Lookup GovWide Stmt Activities'!$B:$B, 'Lookup GovWide Stmt Activities'!$D:$D), ",", _xlfn.XLOOKUP(B14, 'Lookup GovWide Stmt Activities'!$B:$B, 'Lookup GovWide Stmt Activities'!$C:$C), ",", _xlfn.XLOOKUP(B14, 'Lookup GovWide Stmt Activities'!$B:$B, 'Lookup GovWide Stmt Activities'!$E:$E))))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6">
      <c r="A15" s="50" t="str">
        <f>IF(B15="", "Choose from drop-down --&gt;", IF(COUNTIF('Lookup GovWide Stmt Activities'!$B:$B, B15) = 0, "acfr:ExpensesCustom, acfr:RevenueForOtherProgramsCustom, acfr:NetExpenseRevenueCustom", _xlfn.CONCAT(_xlfn.XLOOKUP(B15, 'Lookup GovWide Stmt Activities'!$B:$B, 'Lookup GovWide Stmt Activities'!$D:$D), ",", _xlfn.XLOOKUP(B15, 'Lookup GovWide Stmt Activities'!$B:$B, 'Lookup GovWide Stmt Activities'!$C:$C), ",", _xlfn.XLOOKUP(B15, 'Lookup GovWide Stmt Activities'!$B:$B, 'Lookup GovWide Stmt Activities'!$E:$E))))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6">
      <c r="A16" s="50" t="str">
        <f>IF(B16="", "Choose from drop-down --&gt;", IF(COUNTIF('Lookup GovWide Stmt Activities'!$B:$B, B16) = 0, "acfr:ExpensesCustom, acfr:RevenueForOtherProgramsCustom, acfr:NetExpenseRevenueCustom", _xlfn.CONCAT(_xlfn.XLOOKUP(B16, 'Lookup GovWide Stmt Activities'!$B:$B, 'Lookup GovWide Stmt Activities'!$D:$D), ",", _xlfn.XLOOKUP(B16, 'Lookup GovWide Stmt Activities'!$B:$B, 'Lookup GovWide Stmt Activities'!$C:$C), ",", _xlfn.XLOOKUP(B16, 'Lookup GovWide Stmt Activities'!$B:$B, 'Lookup GovWide Stmt Activities'!$E:$E))))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6">
      <c r="A17" s="50" t="str">
        <f>IF(B17="", "Choose from drop-down --&gt;", IF(COUNTIF('Lookup GovWide Stmt Activities'!$B:$B, B17) = 0, "acfr:ExpensesCustom, acfr:RevenueForOtherProgramsCustom, acfr:NetExpenseRevenueCustom", _xlfn.CONCAT(_xlfn.XLOOKUP(B17, 'Lookup GovWide Stmt Activities'!$B:$B, 'Lookup GovWide Stmt Activities'!$D:$D), ",", _xlfn.XLOOKUP(B17, 'Lookup GovWide Stmt Activities'!$B:$B, 'Lookup GovWide Stmt Activities'!$C:$C), ",", _xlfn.XLOOKUP(B17, 'Lookup GovWide Stmt Activities'!$B:$B, 'Lookup GovWide Stmt Activities'!$E:$E))))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6" hidden="1">
      <c r="A18" s="50" t="str">
        <f>IF(B18="", "Choose from drop-down --&gt;", IF(COUNTIF('Lookup GovWide Stmt Activities'!$B:$B, B18) = 0, "acfr:ExpensesCustom, acfr:RevenueForOtherProgramsCustom, acfr:NetExpenseRevenueCustom", _xlfn.CONCAT(_xlfn.XLOOKUP(B18, 'Lookup GovWide Stmt Activities'!$B:$B, 'Lookup GovWide Stmt Activities'!$D:$D), ",", _xlfn.XLOOKUP(B18, 'Lookup GovWide Stmt Activities'!$B:$B, 'Lookup GovWide Stmt Activities'!$C:$C), ",", _xlfn.XLOOKUP(B18, 'Lookup GovWide Stmt Activities'!$B:$B, 'Lookup GovWide Stmt Activities'!$E:$E))))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6" hidden="1">
      <c r="A19" s="50" t="str">
        <f>IF(B19="", "Choose from drop-down --&gt;", IF(COUNTIF('Lookup GovWide Stmt Activities'!$B:$B, B19) = 0, "acfr:ExpensesCustom, acfr:RevenueForOtherProgramsCustom, acfr:NetExpenseRevenueCustom", _xlfn.CONCAT(_xlfn.XLOOKUP(B19, 'Lookup GovWide Stmt Activities'!$B:$B, 'Lookup GovWide Stmt Activities'!$D:$D), ",", _xlfn.XLOOKUP(B19, 'Lookup GovWide Stmt Activities'!$B:$B, 'Lookup GovWide Stmt Activities'!$C:$C), ",", _xlfn.XLOOKUP(B19, 'Lookup GovWide Stmt Activities'!$B:$B, 'Lookup GovWide Stmt Activities'!$E:$E))))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6" hidden="1">
      <c r="A20" s="50" t="str">
        <f>IF(B20="", "Choose from drop-down --&gt;", IF(COUNTIF('Lookup GovWide Stmt Activities'!$B:$B, B20) = 0, "acfr:ExpensesCustom, acfr:RevenueForOtherProgramsCustom, acfr:NetExpenseRevenueCustom", _xlfn.CONCAT(_xlfn.XLOOKUP(B20, 'Lookup GovWide Stmt Activities'!$B:$B, 'Lookup GovWide Stmt Activities'!$D:$D), ",", _xlfn.XLOOKUP(B20, 'Lookup GovWide Stmt Activities'!$B:$B, 'Lookup GovWide Stmt Activities'!$C:$C), ",", _xlfn.XLOOKUP(B20, 'Lookup GovWide Stmt Activities'!$B:$B, 'Lookup GovWide Stmt Activities'!$E:$E))))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6" hidden="1">
      <c r="A21" s="50" t="str">
        <f>IF(B21="", "Choose from drop-down --&gt;", IF(COUNTIF('Lookup GovWide Stmt Activities'!$B:$B, B21) = 0, "acfr:ExpensesCustom, acfr:RevenueForOtherProgramsCustom, acfr:NetExpenseRevenueCustom", _xlfn.CONCAT(_xlfn.XLOOKUP(B21, 'Lookup GovWide Stmt Activities'!$B:$B, 'Lookup GovWide Stmt Activities'!$D:$D), ",", _xlfn.XLOOKUP(B21, 'Lookup GovWide Stmt Activities'!$B:$B, 'Lookup GovWide Stmt Activities'!$C:$C), ",", _xlfn.XLOOKUP(B21, 'Lookup GovWide Stmt Activities'!$B:$B, 'Lookup GovWide Stmt Activities'!$E:$E))))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6">
      <c r="A22" s="50" t="str">
        <f>IF(B22="", "Choose from drop-down --&gt;", IF(COUNTIF('Lookup GovWide Stmt Activities'!$B:$B, B22) = 0, "acfr:ExpensesCustom, acfr:RevenueForOtherProgramsCustom, acfr:NetExpenseRevenueCustom", _xlfn.CONCAT(_xlfn.XLOOKUP(B22, 'Lookup GovWide Stmt Activities'!$B:$B, 'Lookup GovWide Stmt Activities'!$D:$D), ",", _xlfn.XLOOKUP(B22, 'Lookup GovWide Stmt Activities'!$B:$B, 'Lookup GovWide Stmt Activities'!$C:$C), ",", _xlfn.XLOOKUP(B22, 'Lookup GovWide Stmt Activities'!$B:$B, 'Lookup GovWide Stmt Activities'!$E:$E))))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IF(COUNTIF('Lookup GovWide Stmt Activities'!$B:$B, B25) = 0, "acfr:ExpensesCustom, acfr:RevenueForOtherProgramsCustom, acfr:NetExpenseRevenueCustom", _xlfn.CONCAT(_xlfn.XLOOKUP(B25, 'Lookup GovWide Stmt Activities'!$B:$B, 'Lookup GovWide Stmt Activities'!$D:$D), ",", _xlfn.XLOOKUP(B25, 'Lookup GovWide Stmt Activities'!$B:$B, 'Lookup GovWide Stmt Activities'!$C:$C), ",", _xlfn.XLOOKUP(B25, 'Lookup GovWide Stmt Activities'!$B:$B, 'Lookup GovWide Stmt Activities'!$E:$E))))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IF(COUNTIF('Lookup GovWide Stmt Activities'!$B:$B, B26) = 0, "acfr:ExpensesCustom, acfr:RevenueForOtherProgramsCustom, acfr:NetExpenseRevenueCustom", _xlfn.CONCAT(_xlfn.XLOOKUP(B26, 'Lookup GovWide Stmt Activities'!$B:$B, 'Lookup GovWide Stmt Activities'!$D:$D), ",", _xlfn.XLOOKUP(B26, 'Lookup GovWide Stmt Activities'!$B:$B, 'Lookup GovWide Stmt Activities'!$C:$C), ",", _xlfn.XLOOKUP(B26, 'Lookup GovWide Stmt Activities'!$B:$B, 'Lookup GovWide Stmt Activities'!$E:$E))))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IF(COUNTIF('Lookup GovWide Stmt Activities'!$B:$B, B27) = 0, "acfr:ExpensesCustom, acfr:RevenueForOtherProgramsCustom, acfr:NetExpenseRevenueCustom", _xlfn.CONCAT(_xlfn.XLOOKUP(B27, 'Lookup GovWide Stmt Activities'!$B:$B, 'Lookup GovWide Stmt Activities'!$D:$D), ",", _xlfn.XLOOKUP(B27, 'Lookup GovWide Stmt Activities'!$B:$B, 'Lookup GovWide Stmt Activities'!$C:$C), ",", _xlfn.XLOOKUP(B27, 'Lookup GovWide Stmt Activities'!$B:$B, 'Lookup GovWide Stmt Activities'!$E:$E))))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IF(COUNTIF('Lookup GovWide Stmt Activities'!$B:$B, B28) = 0, "acfr:ExpensesCustom, acfr:RevenueForOtherProgramsCustom, acfr:NetExpenseRevenueCustom", _xlfn.CONCAT(_xlfn.XLOOKUP(B28, 'Lookup GovWide Stmt Activities'!$B:$B, 'Lookup GovWide Stmt Activities'!$D:$D), ",", _xlfn.XLOOKUP(B28, 'Lookup GovWide Stmt Activities'!$B:$B, 'Lookup GovWide Stmt Activities'!$C:$C), ",", _xlfn.XLOOKUP(B28, 'Lookup GovWide Stmt Activities'!$B:$B, 'Lookup GovWide Stmt Activities'!$E:$E))))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IF(COUNTIF('Lookup GovWide Stmt Activities'!$B:$B, B29) = 0, "acfr:ExpensesCustom, acfr:RevenueForOtherProgramsCustom, acfr:NetExpenseRevenueCustom", _xlfn.CONCAT(_xlfn.XLOOKUP(B29, 'Lookup GovWide Stmt Activities'!$B:$B, 'Lookup GovWide Stmt Activities'!$D:$D), ",", _xlfn.XLOOKUP(B29, 'Lookup GovWide Stmt Activities'!$B:$B, 'Lookup GovWide Stmt Activities'!$C:$C), ",", _xlfn.XLOOKUP(B29, 'Lookup GovWide Stmt Activities'!$B:$B, 'Lookup GovWide Stmt Activities'!$E:$E))))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IF(COUNTIF('Lookup GovWide Stmt Activities'!$B:$B, B30) = 0, "acfr:ExpensesCustom, acfr:RevenueForOtherProgramsCustom, acfr:NetExpenseRevenueCustom", _xlfn.CONCAT(_xlfn.XLOOKUP(B30, 'Lookup GovWide Stmt Activities'!$B:$B, 'Lookup GovWide Stmt Activities'!$D:$D), ",", _xlfn.XLOOKUP(B30, 'Lookup GovWide Stmt Activities'!$B:$B, 'Lookup GovWide Stmt Activities'!$C:$C), ",", _xlfn.XLOOKUP(B30, 'Lookup GovWide Stmt Activities'!$B:$B, 'Lookup GovWide Stmt Activities'!$E:$E))))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IF(COUNTIF('Lookup GovWide Stmt Activities'!$B:$B, B31) = 0, "acfr:ExpensesCustom, acfr:RevenueForOtherProgramsCustom, acfr:NetExpenseRevenueCustom", _xlfn.CONCAT(_xlfn.XLOOKUP(B31, 'Lookup GovWide Stmt Activities'!$B:$B, 'Lookup GovWide Stmt Activities'!$D:$D), ",", _xlfn.XLOOKUP(B31, 'Lookup GovWide Stmt Activities'!$B:$B, 'Lookup GovWide Stmt Activities'!$C:$C), ",", _xlfn.XLOOKUP(B31, 'Lookup GovWide Stmt Activities'!$B:$B, 'Lookup GovWide Stmt Activities'!$E:$E))))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IF(COUNTIF('Lookup GovWide Stmt Activities'!$B:$B, B32) = 0, "acfr:ExpensesCustom, acfr:RevenueForOtherProgramsCustom, acfr:NetExpenseRevenueCustom", _xlfn.CONCAT(_xlfn.XLOOKUP(B32, 'Lookup GovWide Stmt Activities'!$B:$B, 'Lookup GovWide Stmt Activities'!$D:$D), ",", _xlfn.XLOOKUP(B32, 'Lookup GovWide Stmt Activities'!$B:$B, 'Lookup GovWide Stmt Activities'!$C:$C), ",", _xlfn.XLOOKUP(B32, 'Lookup GovWide Stmt Activities'!$B:$B, 'Lookup GovWide Stmt Activities'!$E:$E))))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IF(COUNTIF('Lookup GovWide Stmt Activities'!$B:$B, B33) = 0, "acfr:ExpensesCustom, acfr:RevenueForOtherProgramsCustom, acfr:NetExpenseRevenueCustom", _xlfn.CONCAT(_xlfn.XLOOKUP(B33, 'Lookup GovWide Stmt Activities'!$B:$B, 'Lookup GovWide Stmt Activities'!$D:$D), ",", _xlfn.XLOOKUP(B33, 'Lookup GovWide Stmt Activities'!$B:$B, 'Lookup GovWide Stmt Activities'!$C:$C), ",", _xlfn.XLOOKUP(B33, 'Lookup GovWide Stmt Activities'!$B:$B, 'Lookup GovWide Stmt Activities'!$E:$E))))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IF(COUNTIF('Lookup GovWide Stmt Activities'!$B:$B, B34) = 0, "acfr:ExpensesCustom, acfr:RevenueForOtherProgramsCustom, acfr:NetExpenseRevenueCustom", _xlfn.CONCAT(_xlfn.XLOOKUP(B34, 'Lookup GovWide Stmt Activities'!$B:$B, 'Lookup GovWide Stmt Activities'!$D:$D), ",", _xlfn.XLOOKUP(B34, 'Lookup GovWide Stmt Activities'!$B:$B, 'Lookup GovWide Stmt Activities'!$C:$C), ",", _xlfn.XLOOKUP(B34, 'Lookup GovWide Stmt Activities'!$B:$B, 'Lookup GovWide Stmt Activities'!$E:$E))))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IF(COUNTIF('Lookup GovWide Stmt Activities'!$B:$B, B35) = 0, "acfr:ExpensesCustom, acfr:RevenueForOtherProgramsCustom, acfr:NetExpenseRevenueCustom", _xlfn.CONCAT(_xlfn.XLOOKUP(B35, 'Lookup GovWide Stmt Activities'!$B:$B, 'Lookup GovWide Stmt Activities'!$D:$D), ",", _xlfn.XLOOKUP(B35, 'Lookup GovWide Stmt Activities'!$B:$B, 'Lookup GovWide Stmt Activities'!$C:$C), ",", _xlfn.XLOOKUP(B35, 'Lookup GovWide Stmt Activities'!$B:$B, 'Lookup GovWide Stmt Activities'!$E:$E))))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IF(COUNTIF('Lookup GovWide Stmt Activities'!$B:$B, B36) = 0, "acfr:ExpensesCustom, acfr:RevenueForOtherProgramsCustom, acfr:NetExpenseRevenueCustom", _xlfn.CONCAT(_xlfn.XLOOKUP(B36, 'Lookup GovWide Stmt Activities'!$B:$B, 'Lookup GovWide Stmt Activities'!$D:$D), ",", _xlfn.XLOOKUP(B36, 'Lookup GovWide Stmt Activities'!$B:$B, 'Lookup GovWide Stmt Activities'!$C:$C), ",", _xlfn.XLOOKUP(B36, 'Lookup GovWide Stmt Activities'!$B:$B, 'Lookup GovWide Stmt Activities'!$E:$E))))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IF(COUNTIF('Lookup GovWide Stmt Activities'!$B:$B, B41) = 0, "acfr:ExpensesCustom, acfr:RevenueForOtherProgramsCustom, acfr:NetExpenseRevenueCustom", _xlfn.CONCAT(_xlfn.XLOOKUP(B41, 'Lookup GovWide Stmt Activities'!$B:$B, 'Lookup GovWide Stmt Activities'!$D:$D), ",", _xlfn.XLOOKUP(B41, 'Lookup GovWide Stmt Activities'!$B:$B, 'Lookup GovWide Stmt Activities'!$C:$C), ",", _xlfn.XLOOKUP(B41, 'Lookup GovWide Stmt Activities'!$B:$B, 'Lookup GovWide Stmt Activities'!$E:$E))))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IF(COUNTIF('Lookup GovWide Stmt Activities'!$B:$B, B42) = 0, "acfr:ExpensesCustom, acfr:RevenueForOtherProgramsCustom, acfr:NetExpenseRevenueCustom", _xlfn.CONCAT(_xlfn.XLOOKUP(B42, 'Lookup GovWide Stmt Activities'!$B:$B, 'Lookup GovWide Stmt Activities'!$D:$D), ",", _xlfn.XLOOKUP(B42, 'Lookup GovWide Stmt Activities'!$B:$B, 'Lookup GovWide Stmt Activities'!$C:$C), ",", _xlfn.XLOOKUP(B42, 'Lookup GovWide Stmt Activities'!$B:$B, 'Lookup GovWide Stmt Activities'!$E:$E))))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IF(COUNTIF('Lookup GovWide Stmt Activities'!$B:$B, B43) = 0, "acfr:ExpensesCustom, acfr:RevenueForOtherProgramsCustom, acfr:NetExpenseRevenueCustom", _xlfn.CONCAT(_xlfn.XLOOKUP(B43, 'Lookup GovWide Stmt Activities'!$B:$B, 'Lookup GovWide Stmt Activities'!$D:$D), ",", _xlfn.XLOOKUP(B43, 'Lookup GovWide Stmt Activities'!$B:$B, 'Lookup GovWide Stmt Activities'!$C:$C), ",", _xlfn.XLOOKUP(B43, 'Lookup GovWide Stmt Activities'!$B:$B, 'Lookup GovWide Stmt Activities'!$E:$E))))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IF(COUNTIF('Lookup GovWide Stmt Activities'!$B:$B, B44) = 0, "acfr:ExpensesCustom, acfr:RevenueForOtherProgramsCustom, acfr:NetExpenseRevenueCustom", _xlfn.CONCAT(_xlfn.XLOOKUP(B44, 'Lookup GovWide Stmt Activities'!$B:$B, 'Lookup GovWide Stmt Activities'!$D:$D), ",", _xlfn.XLOOKUP(B44, 'Lookup GovWide Stmt Activities'!$B:$B, 'Lookup GovWide Stmt Activities'!$C:$C), ",", _xlfn.XLOOKUP(B44, 'Lookup GovWide Stmt Activities'!$B:$B, 'Lookup GovWide Stmt Activities'!$E:$E))))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IF(COUNTIF('Lookup GovWide Stmt Activities'!$B:$B, B45) = 0, "acfr:ExpensesCustom, acfr:RevenueForOtherProgramsCustom, acfr:NetExpenseRevenueCustom", _xlfn.CONCAT(_xlfn.XLOOKUP(B45, 'Lookup GovWide Stmt Activities'!$B:$B, 'Lookup GovWide Stmt Activities'!$D:$D), ",", _xlfn.XLOOKUP(B45, 'Lookup GovWide Stmt Activities'!$B:$B, 'Lookup GovWide Stmt Activities'!$C:$C), ",", _xlfn.XLOOKUP(B45, 'Lookup GovWide Stmt Activities'!$B:$B, 'Lookup GovWide Stmt Activities'!$E:$E))))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IF(COUNTIF('Lookup GovWide Stmt Activities'!$B:$B, B46) = 0, "acfr:ExpensesCustom, acfr:RevenueForOtherProgramsCustom, acfr:NetExpenseRevenueCustom", _xlfn.CONCAT(_xlfn.XLOOKUP(B46, 'Lookup GovWide Stmt Activities'!$B:$B, 'Lookup GovWide Stmt Activities'!$D:$D), ",", _xlfn.XLOOKUP(B46, 'Lookup GovWide Stmt Activities'!$B:$B, 'Lookup GovWide Stmt Activities'!$C:$C), ",", _xlfn.XLOOKUP(B46, 'Lookup GovWide Stmt Activities'!$B:$B, 'Lookup GovWide Stmt Activities'!$E:$E))))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IF(COUNTIF('Lookup GovWide Stmt Activities'!$B:$B, B47) = 0, "acfr:ExpensesCustom, acfr:RevenueForOtherProgramsCustom, acfr:NetExpenseRevenueCustom", _xlfn.CONCAT(_xlfn.XLOOKUP(B47, 'Lookup GovWide Stmt Activities'!$B:$B, 'Lookup GovWide Stmt Activities'!$D:$D), ",", _xlfn.XLOOKUP(B47, 'Lookup GovWide Stmt Activities'!$B:$B, 'Lookup GovWide Stmt Activities'!$C:$C), ",", _xlfn.XLOOKUP(B47, 'Lookup GovWide Stmt Activities'!$B:$B, 'Lookup GovWide Stmt Activities'!$E:$E))))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IF(COUNTIF('Lookup GovWide Stmt Activities'!$B:$B, B48) = 0, "acfr:ExpensesCustom, acfr:RevenueForOtherProgramsCustom, acfr:NetExpenseRevenueCustom", _xlfn.CONCAT(_xlfn.XLOOKUP(B48, 'Lookup GovWide Stmt Activities'!$B:$B, 'Lookup GovWide Stmt Activities'!$D:$D), ",", _xlfn.XLOOKUP(B48, 'Lookup GovWide Stmt Activities'!$B:$B, 'Lookup GovWide Stmt Activities'!$C:$C), ",", _xlfn.XLOOKUP(B48, 'Lookup GovWide Stmt Activities'!$B:$B, 'Lookup GovWide Stmt Activities'!$E:$E))))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IF(COUNTIF('Lookup GovWide Stmt Activities'!$B:$B, B49) = 0, "acfr:ExpensesCustom, acfr:RevenueForOtherProgramsCustom, acfr:NetExpenseRevenueCustom", _xlfn.CONCAT(_xlfn.XLOOKUP(B49, 'Lookup GovWide Stmt Activities'!$B:$B, 'Lookup GovWide Stmt Activities'!$D:$D), ",", _xlfn.XLOOKUP(B49, 'Lookup GovWide Stmt Activities'!$B:$B, 'Lookup GovWide Stmt Activities'!$C:$C), ",", _xlfn.XLOOKUP(B49, 'Lookup GovWide Stmt Activities'!$B:$B, 'Lookup GovWide Stmt Activities'!$E:$E))))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IF(COUNTIF('Lookup GovWide Stmt Activities'!$B:$B, B54) = 0, "acfr:GeneralRevenuesCustom", _xlfn.XLOOKUP(B54, 'Lookup GovWide Stmt Activities'!$B:$B, 'Lookup GovWide Stmt Activities'!$D:$D)))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IF(COUNTIF('Lookup GovWide Stmt Activities'!$B:$B, B55) = 0, "acfr:GeneralRevenuesCustom", _xlfn.XLOOKUP(B55, 'Lookup GovWide Stmt Activities'!$B:$B, 'Lookup GovWide Stmt Activities'!$D:$D)))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IF(COUNTIF('Lookup GovWide Stmt Activities'!$B:$B, B56) = 0, "acfr:GeneralRevenuesCustom", _xlfn.XLOOKUP(B56, 'Lookup GovWide Stmt Activities'!$B:$B, 'Lookup GovWide Stmt Activities'!$D:$D)))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IF(COUNTIF('Lookup GovWide Stmt Activities'!$B:$B, B57) = 0, "acfr:GeneralRevenuesCustom", _xlfn.XLOOKUP(B57, 'Lookup GovWide Stmt Activities'!$B:$B, 'Lookup GovWide Stmt Activities'!$D:$D)))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IF(COUNTIF('Lookup GovWide Stmt Activities'!$B:$B, B58) = 0, "acfr:GeneralRevenuesCustom", _xlfn.XLOOKUP(B58, 'Lookup GovWide Stmt Activities'!$B:$B, 'Lookup GovWide Stmt Activities'!$D:$D)))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IF(COUNTIF('Lookup GovWide Stmt Activities'!$B:$B, B59) = 0, "acfr:GeneralRevenuesCustom", _xlfn.XLOOKUP(B59, 'Lookup GovWide Stmt Activities'!$B:$B, 'Lookup GovWide Stmt Activities'!$D:$D)))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IF(COUNTIF('Lookup GovWide Stmt Activities'!$B:$B, B60) = 0, "acfr:GeneralRevenuesCustom", _xlfn.XLOOKUP(B60, 'Lookup GovWide Stmt Activities'!$B:$B, 'Lookup GovWide Stmt Activities'!$D:$D)))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IF(COUNTIF('Lookup GovWide Stmt Activities'!$B:$B, B61) = 0, "acfr:GeneralRevenuesCustom", _xlfn.XLOOKUP(B61, 'Lookup GovWide Stmt Activities'!$B:$B, 'Lookup GovWide Stmt Activities'!$D:$D)))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IF(COUNTIF('Lookup GovWide Stmt Activities'!$B:$B, B62) = 0, "acfr:GeneralRevenuesCustom", _xlfn.XLOOKUP(B62, 'Lookup GovWide Stmt Activities'!$B:$B, 'Lookup GovWide Stmt Activities'!$D:$D)))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IF(COUNTIF('Lookup GovWide Stmt Activities'!$B:$B, B63) = 0, "acfr:GeneralRevenuesCustom", _xlfn.XLOOKUP(B63, 'Lookup GovWide Stmt Activities'!$B:$B, 'Lookup GovWide Stmt Activities'!$D:$D)))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IF(COUNTIF('Lookup GovWide Stmt Activities'!$B:$B, B66) = 0, "acfr:AdjustmentsForTransferOfRevenuesWithinActivitiesCustom", _xlfn.XLOOKUP(B66, 'Lookup GovWide Stmt Activities'!$B:$B, 'Lookup GovWide Stmt Activities'!$D:$D)))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IF(COUNTIF('Lookup GovWide Stmt Activities'!$B:$B, B67) = 0, "acfr:AdjustmentsForTransferOfRevenuesWithinActivitiesCustom", _xlfn.XLOOKUP(B67, 'Lookup GovWide Stmt Activities'!$B:$B, 'Lookup GovWide Stmt Activities'!$D:$D)))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IF(COUNTIF('Lookup GovWide Stmt Activities'!$B:$B, B68) = 0, "acfr:AdjustmentsForTransferOfRevenuesWithinActivitiesCustom", _xlfn.XLOOKUP(B68, 'Lookup GovWide Stmt Activities'!$B:$B, 'Lookup GovWide Stmt Activities'!$D:$D)))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IF(COUNTIF('Lookup GovWide Stmt Activities'!$B:$B, B69) = 0, "acfr:AdjustmentsForTransferOfRevenuesWithinActivitiesCustom", _xlfn.XLOOKUP(B69, 'Lookup GovWide Stmt Activities'!$B:$B, 'Lookup GovWide Stmt Activities'!$D:$D)))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IF(COUNTIF('Lookup GovWide Stmt Activities'!$B:$B, B70) = 0, "acfr:AdjustmentsForTransferOfRevenuesWithinActivitiesCustom", _xlfn.XLOOKUP(B70, 'Lookup GovWide Stmt Activities'!$B:$B, 'Lookup GovWide Stmt Activities'!$D:$D)))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C23 C37 C50 D53:G63">
    <cfRule type="expression" dxfId="46" priority="49" stopIfTrue="1">
      <formula>C$6=""</formula>
    </cfRule>
  </conditionalFormatting>
  <conditionalFormatting sqref="C64:J64">
    <cfRule type="expression" dxfId="45" priority="34" stopIfTrue="1">
      <formula>C$6=""</formula>
    </cfRule>
  </conditionalFormatting>
  <conditionalFormatting sqref="C71:J72">
    <cfRule type="expression" dxfId="44" priority="10" stopIfTrue="1">
      <formula>C$6=""</formula>
    </cfRule>
  </conditionalFormatting>
  <conditionalFormatting sqref="D6:F6 D52:F52">
    <cfRule type="expression" dxfId="43" priority="46" stopIfTrue="1">
      <formula>D$6=""</formula>
    </cfRule>
  </conditionalFormatting>
  <conditionalFormatting sqref="D39:G51">
    <cfRule type="expression" dxfId="42" priority="6" stopIfTrue="1">
      <formula>D$6=""</formula>
    </cfRule>
  </conditionalFormatting>
  <conditionalFormatting sqref="D65:J70">
    <cfRule type="expression" dxfId="41" priority="2" stopIfTrue="1">
      <formula>D$6=""</formula>
    </cfRule>
  </conditionalFormatting>
  <conditionalFormatting sqref="D74:J77 I78:I99">
    <cfRule type="expression" dxfId="40" priority="1" stopIfTrue="1">
      <formula>D$6=""</formula>
    </cfRule>
  </conditionalFormatting>
  <conditionalFormatting sqref="H39:H50">
    <cfRule type="expression" dxfId="39" priority="5" stopIfTrue="1">
      <formula>H$6=""</formula>
    </cfRule>
  </conditionalFormatting>
  <conditionalFormatting sqref="H38:I38">
    <cfRule type="expression" dxfId="38" priority="43" stopIfTrue="1">
      <formula>H$6=""</formula>
    </cfRule>
  </conditionalFormatting>
  <conditionalFormatting sqref="H5:J6 D7:I37 I39:I51">
    <cfRule type="expression" dxfId="37" priority="39" stopIfTrue="1">
      <formula>D$6=""</formula>
    </cfRule>
  </conditionalFormatting>
  <conditionalFormatting sqref="H52:J63">
    <cfRule type="expression" dxfId="36" priority="3" stopIfTrue="1">
      <formula>H$6=""</formula>
    </cfRule>
  </conditionalFormatting>
  <conditionalFormatting sqref="J7:J50">
    <cfRule type="expression" dxfId="35" priority="4" stopIfTrue="1">
      <formula>J$6=""</formula>
    </cfRule>
  </conditionalFormatting>
  <dataValidations count="3">
    <dataValidation type="list" allowBlank="1" showInputMessage="1" sqref="B41:B49 B9:B22 B25:B36" xr:uid="{F3C11D5E-2141-5546-AF1F-2279D6DA74D8}">
      <formula1>program_revenues</formula1>
    </dataValidation>
    <dataValidation type="list" allowBlank="1" showInputMessage="1" sqref="B54:B63" xr:uid="{96AC2388-DB7C-8442-BE26-CB837586D707}">
      <formula1>general_revenues</formula1>
    </dataValidation>
    <dataValidation type="list" allowBlank="1" showInput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2024-06-19T17:15:41Z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