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7C595A0A-074C-C142-9107-C54D536F66B2}" xr6:coauthVersionLast="47" xr6:coauthVersionMax="47" xr10:uidLastSave="{00000000-0000-0000-0000-000000000000}"/>
  <bookViews>
    <workbookView xWindow="-33440" yWindow="-6820" windowWidth="28800" windowHeight="15720" tabRatio="834" activeTab="1" xr2:uid="{00000000-000D-0000-FFFF-FFFF00000000}"/>
  </bookViews>
  <sheets>
    <sheet name="Label Dropdowns" sheetId="8" r:id="rId1"/>
    <sheet name="Statement of Net Position" sheetId="9" r:id="rId2"/>
  </sheets>
  <definedNames>
    <definedName name="_xlnm._FilterDatabase" localSheetId="0" hidden="1">'Label Dropdowns'!$A$1:$C$522</definedName>
    <definedName name="_xlnm._FilterDatabase" localSheetId="1" hidden="1">'Statement of Net Position'!$B$16:$B$19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9" l="1"/>
  <c r="E13" i="9"/>
  <c r="A52" i="9"/>
  <c r="E52" i="9"/>
  <c r="A53" i="9"/>
  <c r="E53" i="9"/>
  <c r="A47" i="9"/>
  <c r="E47" i="9"/>
  <c r="A39" i="9"/>
  <c r="E39" i="9"/>
  <c r="A25" i="9"/>
  <c r="E25" i="9"/>
  <c r="E18" i="9" l="1"/>
  <c r="E19" i="9"/>
  <c r="E35" i="9"/>
  <c r="A35" i="9"/>
  <c r="A51" i="9"/>
  <c r="A46" i="9"/>
  <c r="A41" i="9"/>
  <c r="A40" i="9"/>
  <c r="A38" i="9"/>
  <c r="A18" i="9"/>
  <c r="A19" i="9"/>
  <c r="A31" i="9"/>
  <c r="A32" i="9"/>
  <c r="A33" i="9"/>
  <c r="A34" i="9"/>
  <c r="A30" i="9"/>
  <c r="A24" i="9"/>
  <c r="A17" i="9"/>
  <c r="A16" i="9"/>
  <c r="A10" i="9"/>
  <c r="A11" i="9"/>
  <c r="A12" i="9"/>
  <c r="A13" i="9"/>
  <c r="A9" i="9"/>
  <c r="E51" i="9"/>
  <c r="E46" i="9"/>
  <c r="E40" i="9"/>
  <c r="E41" i="9"/>
  <c r="E38" i="9"/>
  <c r="E31" i="9"/>
  <c r="E32" i="9"/>
  <c r="E33" i="9"/>
  <c r="E34" i="9"/>
  <c r="E30" i="9"/>
  <c r="E24" i="9"/>
  <c r="E17" i="9"/>
  <c r="E16" i="9"/>
  <c r="E11" i="9"/>
  <c r="E12" i="9"/>
  <c r="E9" i="9"/>
  <c r="D36" i="9" a="1"/>
  <c r="D54" i="9" a="1"/>
  <c r="C42" i="9" a="1"/>
  <c r="D42" i="9" a="1"/>
  <c r="D20" i="9" a="1"/>
  <c r="C20" i="9" a="1"/>
  <c r="C54" i="9" a="1"/>
  <c r="C48" i="9" a="1"/>
  <c r="D14" i="9" a="1"/>
  <c r="C14" i="9" a="1"/>
  <c r="D48" i="9" a="1"/>
  <c r="D54" i="9" l="1"/>
  <c r="C54" i="9"/>
  <c r="D48" i="9"/>
  <c r="C48" i="9"/>
  <c r="D42" i="9"/>
  <c r="C42" i="9"/>
  <c r="D36" i="9"/>
  <c r="D43" i="9" s="1"/>
  <c r="D20" i="9"/>
  <c r="D14" i="9"/>
  <c r="C20" i="9"/>
  <c r="C14" i="9"/>
  <c r="E54" i="9" l="1"/>
  <c r="E48" i="9"/>
  <c r="D21" i="9"/>
  <c r="C21" i="9"/>
  <c r="E14" i="9"/>
  <c r="E20" i="9"/>
  <c r="E21" i="9" l="1"/>
  <c r="C36" i="9" a="1"/>
  <c r="C36" i="9" l="1"/>
  <c r="C43" i="9" s="1"/>
  <c r="E36" i="9" l="1"/>
  <c r="E42" i="9" l="1"/>
  <c r="E43" i="9"/>
  <c r="C26" i="9" l="1" a="1"/>
  <c r="D26" i="9" a="1"/>
  <c r="D26" i="9" l="1"/>
  <c r="C26" i="9"/>
  <c r="E2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<sst xmlns="http://schemas.openxmlformats.org/spreadsheetml/2006/main" count="1652" uniqueCount="1086">
  <si>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</si>
  <si>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</si>
  <si>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</si>
  <si>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</si>
  <si>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</si>
  <si>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</si>
  <si>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</si>
  <si>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</si>
  <si>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</si>
  <si>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</si>
  <si>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</si>
  <si>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</si>
  <si>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</si>
  <si>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</si>
  <si>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</si>
  <si>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</si>
  <si>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</si>
  <si>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</si>
  <si>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</si>
  <si>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</si>
  <si>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</si>
  <si>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</si>
  <si>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</si>
  <si>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</si>
  <si>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</si>
  <si>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</si>
  <si>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</si>
  <si>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</si>
  <si>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</si>
  <si>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</si>
  <si>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</si>
  <si>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</si>
  <si>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</si>
  <si>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</si>
  <si>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</si>
  <si>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</si>
  <si>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</si>
  <si>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</si>
  <si>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</si>
  <si>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</si>
  <si>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</si>
  <si>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</si>
  <si>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</si>
  <si>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</si>
  <si>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</si>
  <si>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</si>
  <si>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</si>
  <si>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</si>
  <si>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</si>
  <si>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</si>
  <si>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</si>
  <si>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</si>
  <si>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Business-Type Activities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</si>
  <si>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</si>
  <si>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</si>
  <si>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</si>
  <si>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</si>
  <si>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</si>
  <si>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</si>
  <si>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</si>
  <si>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</si>
  <si>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</si>
  <si>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</si>
  <si>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</si>
  <si>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</si>
  <si>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</si>
  <si>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</si>
  <si>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</si>
  <si>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</si>
  <si>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</si>
  <si>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</si>
  <si>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</si>
  <si>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</si>
  <si>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</si>
  <si>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</si>
  <si>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</si>
  <si>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</si>
  <si>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</si>
  <si>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</si>
  <si>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</si>
  <si>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</si>
  <si>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</si>
  <si>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</si>
  <si>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</si>
  <si>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</si>
  <si>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</si>
  <si>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</si>
  <si>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</si>
  <si>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</si>
  <si>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</si>
  <si>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</si>
  <si>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</si>
  <si>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</si>
  <si>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</si>
  <si>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</si>
  <si>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</si>
  <si>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</si>
  <si>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</si>
  <si>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</si>
  <si>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</si>
  <si>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</si>
  <si>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</si>
  <si>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</si>
  <si>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</si>
  <si>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</si>
  <si>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</si>
  <si>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</si>
  <si>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</si>
  <si>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</si>
  <si>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</si>
  <si>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</si>
  <si>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</si>
  <si>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</si>
  <si>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</si>
  <si>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</si>
  <si>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</si>
  <si>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</si>
  <si>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</si>
  <si>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</si>
  <si>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</si>
  <si>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</si>
  <si>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</si>
  <si>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</si>
  <si>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</si>
  <si>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</si>
  <si>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</si>
  <si>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</si>
  <si>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</si>
  <si>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</si>
  <si>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</si>
  <si>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</si>
  <si>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</si>
  <si>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</si>
  <si>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</si>
  <si>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</si>
  <si>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</si>
  <si>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</si>
  <si>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</si>
  <si>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</si>
  <si>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</si>
  <si>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</si>
  <si>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</si>
  <si>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</si>
  <si>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</si>
  <si>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</si>
  <si>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</si>
  <si>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</si>
  <si>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</si>
  <si>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</si>
  <si>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</si>
  <si>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</si>
  <si>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</si>
  <si>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</si>
  <si>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</si>
  <si>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</si>
  <si>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</si>
  <si>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</si>
  <si>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</si>
  <si>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</si>
  <si>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</si>
  <si>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</si>
  <si>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</si>
  <si>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</si>
  <si>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</si>
  <si>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</si>
  <si>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</si>
  <si>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</si>
  <si>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</si>
  <si>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</si>
  <si>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</si>
  <si>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</si>
  <si>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</si>
  <si>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</si>
  <si>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</si>
  <si>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</si>
  <si>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</si>
  <si>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</si>
  <si>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</si>
  <si>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</si>
  <si>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</si>
  <si>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</si>
  <si>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</si>
  <si>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</si>
  <si>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</si>
  <si>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</si>
  <si>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</si>
  <si>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</si>
  <si>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</si>
  <si>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</si>
  <si>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</si>
  <si>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</si>
  <si>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</si>
  <si>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</si>
  <si>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</si>
  <si>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</si>
  <si>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</si>
  <si>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</si>
  <si>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</si>
  <si>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</si>
  <si>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</si>
  <si>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</si>
  <si>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</si>
  <si>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</si>
  <si>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</si>
  <si>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</si>
  <si>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</si>
  <si>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</si>
  <si>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</si>
  <si>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</si>
  <si>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</si>
  <si>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</si>
  <si>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</si>
  <si>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</si>
  <si>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</si>
  <si>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</si>
  <si>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</si>
  <si>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</si>
  <si>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</si>
  <si>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</si>
  <si>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</si>
  <si>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</si>
  <si>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</si>
  <si>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</si>
  <si>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</si>
  <si>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</si>
  <si>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</si>
  <si>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</si>
  <si>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</si>
  <si>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</si>
  <si>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</si>
  <si>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</si>
  <si>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</si>
  <si>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</si>
  <si>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</si>
  <si>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</si>
  <si>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</si>
  <si>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</si>
  <si>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</si>
  <si>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</si>
  <si>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</si>
  <si>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</si>
  <si>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</si>
  <si>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</si>
  <si>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</si>
  <si>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</si>
  <si>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</si>
  <si>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</si>
  <si>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</si>
  <si>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</si>
  <si>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</si>
  <si>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</si>
  <si>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</si>
  <si>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</si>
  <si>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</si>
  <si>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</si>
  <si>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</si>
  <si>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</si>
  <si>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</si>
  <si>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</si>
  <si>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</si>
  <si>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</si>
  <si>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</si>
  <si>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</si>
  <si>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</si>
  <si>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</si>
  <si>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</si>
  <si>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</si>
  <si>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</si>
  <si>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</si>
  <si>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</si>
  <si>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</si>
  <si>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</si>
  <si>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</si>
  <si>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</si>
  <si>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</si>
  <si>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</si>
  <si>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</si>
  <si>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</si>
  <si>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</si>
  <si>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</si>
  <si>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</si>
  <si>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</si>
  <si>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</si>
  <si>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</si>
  <si>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</si>
  <si>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</si>
  <si>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</si>
  <si>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</si>
  <si>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</si>
  <si>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</si>
  <si>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</si>
  <si>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</si>
  <si>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</si>
  <si>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</si>
  <si>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</si>
  <si>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</si>
  <si>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</si>
  <si>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</si>
  <si>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</si>
  <si>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</si>
  <si>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</si>
  <si>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</si>
  <si>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</si>
  <si>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</si>
  <si>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</si>
  <si>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</si>
  <si>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</si>
  <si>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</si>
  <si>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</si>
  <si>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</si>
  <si>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</si>
  <si>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</si>
  <si>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</si>
  <si>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</si>
  <si>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</si>
  <si>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</si>
  <si>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</si>
  <si>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</si>
  <si>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</si>
  <si>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</si>
  <si>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</si>
  <si>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</si>
  <si>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</si>
  <si>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</si>
  <si>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</si>
  <si>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</si>
  <si>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</si>
  <si>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</si>
  <si>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</si>
  <si>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</si>
  <si>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</si>
  <si>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</si>
  <si>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</si>
  <si>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</si>
  <si>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</si>
  <si>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</si>
  <si>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</si>
  <si>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</si>
  <si>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</si>
  <si>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</si>
  <si>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</si>
  <si>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</si>
  <si>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</si>
  <si>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</si>
  <si>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</si>
  <si>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</si>
  <si>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</si>
  <si>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</si>
  <si>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</si>
  <si>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</si>
  <si>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</si>
  <si>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</si>
  <si>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</si>
  <si>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</si>
  <si>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</si>
  <si>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</si>
  <si>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</si>
  <si>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</si>
  <si>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</si>
  <si>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</si>
  <si>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</si>
  <si>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</si>
  <si>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</si>
  <si>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</si>
  <si>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</si>
  <si>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</si>
  <si>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</si>
  <si>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</si>
  <si>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</si>
  <si>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</si>
  <si>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</si>
  <si>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</si>
  <si>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</si>
  <si>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</si>
  <si>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</si>
  <si>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</si>
  <si>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</si>
  <si>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</si>
  <si>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</si>
  <si>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</si>
  <si>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</si>
  <si>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</si>
  <si>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</si>
  <si>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</si>
  <si>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</si>
  <si>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</si>
  <si>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</si>
  <si>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</si>
  <si>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</si>
  <si>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</si>
  <si>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</si>
  <si>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</si>
  <si>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</si>
  <si>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</si>
  <si>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</si>
  <si>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</si>
  <si>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</si>
  <si>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</si>
  <si>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</si>
  <si>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</si>
  <si>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</si>
  <si>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</si>
  <si>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</si>
  <si>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</si>
  <si>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</si>
  <si>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</si>
  <si>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</si>
  <si>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</si>
  <si>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</si>
  <si>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</si>
  <si>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</si>
  <si>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</si>
  <si>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</si>
  <si>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</si>
  <si>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</si>
  <si>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</si>
  <si>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</si>
  <si>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</si>
  <si>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</si>
  <si>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</si>
  <si>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</si>
  <si>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</si>
  <si>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</si>
  <si>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</si>
  <si>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</si>
  <si>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</si>
  <si>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</si>
  <si>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</si>
  <si>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</si>
  <si>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</si>
  <si>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</si>
  <si>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</si>
  <si>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</si>
  <si>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</si>
  <si>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</si>
  <si>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</si>
  <si>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</si>
  <si>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</si>
  <si>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</si>
  <si>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</si>
  <si>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</si>
  <si>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</si>
  <si>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</si>
  <si>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</si>
  <si>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</si>
  <si>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</si>
  <si>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</si>
  <si>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</si>
  <si>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</si>
  <si>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</si>
  <si>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</si>
  <si>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</si>
  <si>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</si>
  <si>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</si>
  <si>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</si>
  <si>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</si>
  <si>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</si>
  <si>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</si>
  <si>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</si>
  <si>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</si>
  <si>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</si>
  <si>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</si>
  <si>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</si>
  <si>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</si>
  <si>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</si>
  <si>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</si>
  <si>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</si>
  <si>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</si>
  <si>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</si>
  <si>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</si>
  <si>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</si>
  <si>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</si>
  <si>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</si>
  <si>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</si>
  <si>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</si>
  <si>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</si>
  <si>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</si>
  <si>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</si>
  <si>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</si>
  <si>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</si>
  <si>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</si>
  <si>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</si>
  <si>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</si>
  <si>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</si>
  <si>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</si>
  <si>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</si>
  <si>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</si>
  <si>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</si>
  <si>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</si>
  <si>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</si>
  <si>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</si>
  <si>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</si>
  <si>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</si>
  <si>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</si>
  <si>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</si>
  <si>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</si>
  <si>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</si>
  <si>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</si>
  <si>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</si>
  <si>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</si>
  <si>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</si>
  <si>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</si>
  <si>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</si>
  <si>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</si>
  <si>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</si>
  <si>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</si>
  <si>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</si>
  <si>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</si>
  <si>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</si>
  <si>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</si>
  <si>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</si>
  <si>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</si>
  <si>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</si>
  <si>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</si>
  <si>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</si>
  <si>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</si>
  <si>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</si>
  <si>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</si>
  <si>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</si>
  <si>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</si>
  <si>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</si>
  <si>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</si>
  <si>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</si>
  <si>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</si>
  <si>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</si>
  <si>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</si>
  <si>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</si>
  <si>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</si>
  <si>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</si>
  <si>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</si>
  <si>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</si>
  <si>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</si>
  <si>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</si>
  <si>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</si>
  <si>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</si>
  <si>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</si>
  <si>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</si>
  <si>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</si>
  <si>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</si>
  <si>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</si>
  <si>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</si>
  <si>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</si>
  <si>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</si>
  <si>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</si>
  <si>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</si>
  <si>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</si>
  <si>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</si>
  <si>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</si>
  <si>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</si>
  <si>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</si>
  <si>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</si>
  <si>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</si>
  <si>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</si>
  <si>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</si>
  <si>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</si>
  <si>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</si>
  <si>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</si>
  <si>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</si>
  <si>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</si>
  <si>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</si>
  <si>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</si>
  <si>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</si>
  <si>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</si>
  <si>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</si>
  <si>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</si>
  <si>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</si>
  <si>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</si>
  <si>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</si>
  <si>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</si>
  <si>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</si>
  <si>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</si>
  <si>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</si>
  <si>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</si>
  <si>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</si>
  <si>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</si>
  <si>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</si>
  <si>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</si>
  <si>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</si>
  <si>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</si>
  <si>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</si>
  <si>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</si>
  <si>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</si>
  <si>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</si>
  <si>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</si>
  <si>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</si>
  <si>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</si>
  <si>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</si>
  <si>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</si>
  <si>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</si>
  <si>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</si>
  <si>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</si>
  <si>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</si>
  <si>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</si>
  <si>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</si>
  <si>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</si>
  <si>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</si>
  <si>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</si>
  <si>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</si>
  <si>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</si>
  <si>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</si>
  <si>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</si>
  <si>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</si>
  <si>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</si>
  <si>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</si>
  <si>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</si>
  <si>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</si>
  <si>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</si>
  <si>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</si>
  <si>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</si>
  <si>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</si>
  <si>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</si>
  <si>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</si>
  <si>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</si>
  <si>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</si>
  <si>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</si>
  <si>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</si>
  <si>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</si>
  <si>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</si>
  <si>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</si>
  <si>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</si>
  <si>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</si>
  <si>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</si>
  <si>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</si>
  <si>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</si>
  <si>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</si>
  <si>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</si>
  <si>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</si>
  <si>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</si>
  <si>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</si>
  <si>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</si>
  <si>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</si>
  <si>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</si>
  <si>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</si>
  <si>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</si>
  <si>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</si>
  <si>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</si>
  <si>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</si>
  <si>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</si>
  <si>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</si>
  <si>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</si>
  <si>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</si>
  <si>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</si>
  <si>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</si>
  <si>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</si>
  <si>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</si>
  <si>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</si>
  <si>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</si>
  <si>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</si>
  <si>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</si>
  <si>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</si>
  <si>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</si>
  <si>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</si>
  <si>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</si>
  <si>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</si>
  <si>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</si>
  <si>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</si>
  <si>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</si>
  <si>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</si>
  <si>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</si>
  <si>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</si>
  <si>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</si>
  <si>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</si>
  <si>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</si>
  <si>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</si>
  <si>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</si>
  <si>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</si>
  <si>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</si>
  <si>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</si>
  <si>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</si>
  <si>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</si>
  <si>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</si>
  <si>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</si>
  <si>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</si>
  <si>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</si>
  <si>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</si>
  <si>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</si>
  <si>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</si>
  <si>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</si>
  <si>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</si>
  <si>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</si>
  <si>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</si>
  <si>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</si>
  <si>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</si>
  <si>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</si>
  <si>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</si>
  <si>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</si>
  <si>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</si>
  <si>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</si>
  <si>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</si>
  <si>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</si>
  <si>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</si>
  <si>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</si>
  <si>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</si>
  <si>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</si>
  <si>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</si>
  <si>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</si>
  <si>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</si>
  <si>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</si>
  <si>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</si>
  <si>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</si>
  <si>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</si>
  <si>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</si>
  <si>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</si>
  <si>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</si>
  <si>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</si>
  <si>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</si>
  <si>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</si>
  <si>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</si>
  <si>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</si>
  <si>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</si>
  <si>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</si>
  <si>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</si>
  <si>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</si>
  <si>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</si>
  <si>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</si>
  <si>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</si>
  <si>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</si>
  <si>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</si>
  <si>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</si>
  <si>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</si>
  <si>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</si>
  <si>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</si>
  <si>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</si>
  <si>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</si>
  <si>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</si>
  <si>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</si>
  <si>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</si>
  <si>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</si>
  <si>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</si>
  <si>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</si>
  <si>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</si>
  <si>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</si>
  <si>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</si>
  <si>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</si>
  <si>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</si>
  <si>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</si>
  <si>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</si>
  <si>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</si>
  <si>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</si>
  <si>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</si>
  <si>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</si>
  <si>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</si>
  <si>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</si>
  <si>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</si>
  <si>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</si>
  <si>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</si>
  <si>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</si>
  <si>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</si>
  <si>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</si>
  <si>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</si>
  <si>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</si>
  <si>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</si>
  <si>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</si>
  <si>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</si>
  <si>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</si>
  <si>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</si>
  <si>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</si>
  <si>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</si>
  <si>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</si>
  <si>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</si>
  <si>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</si>
  <si>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</si>
  <si>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</si>
  <si>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</si>
  <si>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</si>
  <si>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</si>
  <si>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</si>
  <si>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</si>
  <si>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</si>
  <si>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</si>
  <si>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</si>
  <si>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</si>
  <si>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</si>
  <si>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</si>
  <si>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</si>
  <si>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</si>
  <si>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</si>
  <si>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</si>
  <si>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</si>
  <si>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</si>
  <si>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</si>
  <si>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</si>
  <si>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</si>
  <si>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</si>
  <si>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</si>
  <si>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</si>
  <si>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</si>
  <si>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</si>
  <si>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</si>
  <si>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</si>
  <si>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</si>
  <si>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</si>
  <si>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</si>
  <si>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</si>
  <si>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</si>
  <si>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</si>
  <si>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</si>
  <si>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</si>
  <si>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</si>
  <si>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</si>
  <si>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</si>
  <si>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</si>
  <si>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</si>
  <si>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</si>
  <si>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</si>
  <si>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</si>
  <si>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</si>
  <si>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</si>
  <si>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</si>
  <si>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</si>
  <si>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</si>
  <si>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</si>
  <si>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</si>
  <si>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</si>
  <si>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</si>
  <si>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</si>
  <si>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</si>
  <si>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</si>
  <si>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</si>
  <si>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</si>
  <si>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</si>
  <si>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</si>
  <si>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</si>
  <si>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</si>
  <si>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</si>
  <si>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</si>
  <si>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</si>
  <si>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</si>
  <si>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</si>
  <si>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</si>
  <si>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</si>
  <si>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</si>
  <si>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</si>
  <si>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</si>
  <si>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</si>
  <si>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</si>
  <si>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</si>
  <si>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</si>
  <si>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</si>
  <si>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</si>
  <si>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</si>
  <si>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</si>
  <si>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</si>
  <si>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</si>
  <si>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</si>
  <si>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</si>
  <si>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</si>
  <si>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</si>
  <si>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</si>
  <si>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</si>
  <si>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</si>
  <si>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</si>
  <si>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</si>
  <si>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</si>
  <si>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</si>
  <si>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</si>
  <si>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</si>
  <si>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</si>
  <si>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</si>
  <si>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</si>
  <si>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</si>
  <si>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</si>
  <si>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</si>
  <si>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</si>
  <si>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</si>
  <si>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</si>
  <si>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</si>
  <si>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</si>
  <si>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</si>
  <si>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</si>
  <si>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</si>
  <si>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</si>
  <si>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</si>
  <si>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</si>
  <si>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</si>
  <si>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</si>
  <si>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</si>
  <si>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</si>
  <si>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</si>
  <si>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</si>
  <si>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</si>
  <si>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</si>
  <si>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</si>
  <si>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</si>
  <si>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</si>
  <si>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</si>
  <si>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</si>
  <si>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</si>
  <si>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</si>
  <si>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</si>
  <si>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</si>
  <si>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</si>
  <si>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</si>
  <si>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</si>
  <si>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</si>
  <si>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</si>
  <si>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</si>
  <si>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</si>
  <si>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</si>
  <si>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</si>
  <si>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</si>
  <si>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</si>
  <si>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</si>
  <si>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</si>
  <si>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</si>
  <si>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</si>
  <si>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</si>
  <si>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</si>
  <si>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</si>
  <si>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</si>
  <si>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</si>
  <si>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</si>
  <si>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</si>
  <si>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</si>
  <si>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</si>
  <si>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</si>
  <si>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</si>
  <si>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</si>
  <si>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</si>
  <si>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</si>
  <si>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</si>
  <si>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</si>
  <si>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</si>
  <si>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</si>
  <si>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</si>
  <si>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</si>
  <si>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</si>
  <si>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</si>
  <si>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</si>
  <si>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</si>
  <si>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</si>
  <si>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</si>
  <si>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</si>
  <si>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</si>
  <si>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</si>
  <si>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</si>
  <si>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</si>
  <si>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</si>
  <si>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</si>
  <si>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</si>
  <si>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</si>
  <si>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</si>
  <si>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</si>
  <si>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</si>
  <si>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</si>
  <si>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</si>
  <si>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</si>
  <si>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</si>
  <si>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</si>
  <si>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</si>
  <si>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</si>
  <si>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</si>
  <si>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</si>
  <si>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</si>
  <si>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</si>
  <si>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</si>
  <si>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</si>
  <si>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</si>
  <si>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</si>
  <si>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</si>
  <si>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</si>
  <si>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</si>
  <si>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</si>
  <si>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</si>
  <si>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</si>
  <si>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</si>
  <si>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</si>
  <si>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</si>
  <si>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</si>
  <si>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</si>
  <si>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</si>
  <si>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</si>
  <si>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</si>
  <si>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</si>
  <si>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</si>
  <si>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</si>
  <si>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</si>
  <si>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</si>
  <si>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</si>
  <si>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</si>
  <si>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</si>
  <si>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</si>
  <si>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</si>
  <si>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</si>
  <si>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</si>
  <si>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</si>
  <si>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</si>
  <si>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</si>
  <si>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</si>
  <si>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</si>
  <si>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</si>
  <si>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</si>
  <si>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</si>
  <si>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</si>
  <si>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</si>
  <si>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</si>
  <si>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</si>
  <si>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</si>
  <si>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</si>
  <si>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</si>
  <si>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</si>
  <si>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</si>
  <si>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</si>
  <si>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</si>
  <si>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</si>
  <si>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</si>
  <si>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</si>
  <si>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</si>
  <si>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</si>
  <si>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</si>
  <si>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</si>
  <si>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</si>
  <si>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</si>
  <si>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</si>
  <si>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</si>
  <si>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</si>
  <si>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</si>
  <si>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</si>
  <si>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</si>
  <si>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</si>
  <si>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</si>
  <si>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</si>
  <si>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</si>
  <si>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</si>
  <si>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</si>
  <si>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</si>
  <si>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</si>
  <si>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</si>
  <si>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</si>
  <si>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</si>
  <si>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</si>
  <si>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</si>
  <si>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</si>
  <si>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</si>
  <si>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</si>
  <si>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</si>
  <si>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</si>
  <si>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</si>
  <si>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</si>
  <si>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</si>
  <si>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</si>
  <si>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</si>
  <si>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</si>
  <si>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</si>
  <si>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</si>
  <si>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</si>
  <si>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</si>
  <si>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</si>
  <si>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</si>
  <si>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</si>
  <si>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</si>
  <si>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</si>
  <si>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</si>
  <si>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</si>
  <si>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</si>
  <si>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</si>
  <si>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</si>
  <si>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</si>
  <si>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</si>
  <si>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</si>
  <si>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</si>
  <si>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</si>
  <si>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</si>
  <si>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</si>
  <si>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</si>
  <si>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</si>
  <si>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</si>
  <si>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</si>
  <si>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</si>
  <si>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</si>
  <si>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</si>
  <si>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</si>
  <si>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</si>
  <si>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</si>
  <si>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</si>
  <si>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</si>
  <si>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</si>
  <si>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</si>
  <si>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</si>
  <si>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</si>
  <si>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Government-Wide</t>
  </si>
  <si>
    <t>Statement of Net Position</t>
  </si>
  <si>
    <t>City of Clayton</t>
  </si>
  <si>
    <t>June 30, 2022</t>
  </si>
  <si>
    <t>$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</si>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</sst>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809]#,##0"/>
  </numFmts>
  <fonts count="1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4" fontId="11" fillId="0" borderId="0" applyFont="0" applyFill="0" applyBorder="0" applyAlignment="0" applyProtection="0"/>
  </cellStyleXfs>
  <cellXfs count="47">
    <xf numFmtId="0" fontId="0" fillId="0" borderId="0" xfId="0"/>
    <xf numFmtId="0" fontId="6" fillId="2" borderId="0" xfId="0" applyFont="1" applyFill="1"/>
    <xf numFmtId="0" fontId="5" fillId="0" borderId="0" xfId="0" applyFont="1"/>
    <xf numFmtId="0" fontId="7" fillId="0" borderId="0" xfId="0" applyFont="1" applyAlignment="1">
      <alignment horizontal="left" vertical="center"/>
    </xf>
    <xf numFmtId="0" fontId="2" fillId="0" borderId="0" xfId="0" applyFont="1"/>
    <xf numFmtId="0" fontId="8" fillId="3" borderId="1" xfId="0" applyFont="1" applyFill="1" applyBorder="1"/>
    <xf numFmtId="0" fontId="8" fillId="3" borderId="2" xfId="0" applyFont="1" applyFill="1" applyBorder="1"/>
    <xf numFmtId="0" fontId="8" fillId="5" borderId="2" xfId="0" applyFont="1" applyFill="1" applyBorder="1"/>
    <xf numFmtId="0" fontId="9" fillId="7" borderId="1" xfId="0" applyFont="1" applyFill="1" applyBorder="1"/>
    <xf numFmtId="0" fontId="1" fillId="0" borderId="1" xfId="0" applyFont="1" applyBorder="1"/>
    <xf numFmtId="0" fontId="1" fillId="9" borderId="1" xfId="0" applyFont="1" applyFill="1" applyBorder="1"/>
    <xf numFmtId="0" fontId="1" fillId="3" borderId="1" xfId="0" applyFont="1" applyFill="1" applyBorder="1"/>
    <xf numFmtId="0" fontId="12" fillId="3" borderId="1" xfId="0" applyFont="1" applyFill="1" applyBorder="1"/>
    <xf numFmtId="0" fontId="10" fillId="7" borderId="1" xfId="0" applyFont="1" applyFill="1" applyBorder="1"/>
    <xf numFmtId="0" fontId="9" fillId="7" borderId="1" xfId="0" applyFont="1" applyFill="1" applyBorder="1" applyAlignment="1">
      <alignment horizontal="right" wrapText="1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right"/>
    </xf>
    <xf numFmtId="0" fontId="12" fillId="5" borderId="1" xfId="0" applyFont="1" applyFill="1" applyBorder="1"/>
    <xf numFmtId="0" fontId="1" fillId="5" borderId="1" xfId="0" applyFont="1" applyFill="1" applyBorder="1"/>
    <xf numFmtId="44" fontId="1" fillId="9" borderId="1" xfId="2" applyFont="1" applyFill="1" applyBorder="1" applyProtection="1"/>
    <xf numFmtId="0" fontId="3" fillId="5" borderId="2" xfId="0" applyFont="1" applyFill="1" applyBorder="1"/>
    <xf numFmtId="0" fontId="2" fillId="5" borderId="0" xfId="0" applyFont="1" applyFill="1"/>
    <xf numFmtId="0" fontId="0" fillId="5" borderId="0" xfId="0" applyFill="1"/>
    <xf numFmtId="44" fontId="12" fillId="3" borderId="1" xfId="2" applyFont="1" applyFill="1" applyBorder="1" applyProtection="1"/>
    <xf numFmtId="3" fontId="1" fillId="0" borderId="1" xfId="0" applyNumberFormat="1" applyFont="1" applyBorder="1"/>
    <xf numFmtId="44" fontId="1" fillId="8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11" borderId="1" xfId="0" applyFont="1" applyFill="1" applyBorder="1"/>
    <xf numFmtId="3" fontId="1" fillId="10" borderId="1" xfId="0" applyNumberFormat="1" applyFont="1" applyFill="1" applyBorder="1"/>
    <xf numFmtId="0" fontId="1" fillId="10" borderId="1" xfId="0" applyFont="1" applyFill="1" applyBorder="1" applyAlignment="1">
      <alignment horizontal="right"/>
    </xf>
    <xf numFmtId="1" fontId="1" fillId="10" borderId="1" xfId="0" applyNumberFormat="1" applyFont="1" applyFill="1" applyBorder="1"/>
    <xf numFmtId="0" fontId="1" fillId="11" borderId="1" xfId="0" applyFont="1" applyFill="1" applyBorder="1" applyProtection="1">
      <protection locked="0"/>
    </xf>
    <xf numFmtId="44" fontId="1" fillId="11" borderId="1" xfId="2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44" fontId="1" fillId="10" borderId="1" xfId="2" applyFont="1" applyFill="1" applyBorder="1" applyAlignment="1" applyProtection="1">
      <alignment horizontal="right"/>
      <protection locked="0"/>
    </xf>
    <xf numFmtId="0" fontId="3" fillId="10" borderId="1" xfId="0" applyFont="1" applyFill="1" applyBorder="1" applyProtection="1">
      <protection locked="0"/>
    </xf>
    <xf numFmtId="14" fontId="3" fillId="10" borderId="2" xfId="0" applyNumberFormat="1" applyFont="1" applyFill="1" applyBorder="1" applyProtection="1">
      <protection locked="0"/>
    </xf>
    <xf numFmtId="44" fontId="0" fillId="0" borderId="0" xfId="0" applyNumberFormat="1"/>
    <xf numFmtId="0" fontId="1" fillId="0" borderId="0" xfId="0" applyFont="1"/>
    <xf numFmtId="0" fontId="12" fillId="5" borderId="3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12" fillId="5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7" sqref="C17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5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6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9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7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13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8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26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28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30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32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27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31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29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44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43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42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23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22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21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47</v>
      </c>
    </row>
    <row r="361" spans="1:3">
      <c r="A361" t="s">
        <v>65</v>
      </c>
      <c r="B361" t="s">
        <v>189</v>
      </c>
      <c r="C361" t="s">
        <v>50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48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49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15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14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16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12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34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35</v>
      </c>
    </row>
    <row r="507" spans="1:3">
      <c r="A507" t="s">
        <v>63</v>
      </c>
      <c r="B507" t="s">
        <v>239</v>
      </c>
      <c r="C507" t="s">
        <v>36</v>
      </c>
    </row>
    <row r="508" spans="1:3">
      <c r="A508" t="s">
        <v>63</v>
      </c>
      <c r="B508" t="s">
        <v>243</v>
      </c>
      <c r="C508" t="s">
        <v>37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E58"/>
  <sheetViews>
    <sheetView tabSelected="1" zoomScale="168" zoomScaleNormal="168" workbookViewId="0">
      <selection activeCell="D12" sqref="D12"/>
    </sheetView>
  </sheetViews>
  <sheetFormatPr baseColWidth="10" defaultColWidth="9" defaultRowHeight="13"/>
  <cols>
    <col min="1" max="1" width="23.6640625" customWidth="1"/>
    <col min="2" max="2" width="41.5" customWidth="1"/>
    <col min="3" max="5" width="18.6640625" customWidth="1"/>
  </cols>
  <sheetData>
    <row r="1" spans="1:5" ht="16">
      <c r="A1" s="5" t="s">
        <v>1074</v>
      </c>
      <c r="B1" s="40" t="s">
        <v>1082</v>
      </c>
      <c r="C1" s="4"/>
      <c r="D1" s="4"/>
      <c r="E1" s="4"/>
    </row>
    <row r="2" spans="1:5" ht="16">
      <c r="A2" s="5" t="s">
        <v>1077</v>
      </c>
      <c r="B2" s="40" t="s">
        <v>1080</v>
      </c>
      <c r="C2" s="4"/>
      <c r="D2" s="4"/>
      <c r="E2" s="4"/>
    </row>
    <row r="3" spans="1:5" ht="16">
      <c r="A3" s="5" t="s">
        <v>1075</v>
      </c>
      <c r="B3" s="40" t="s">
        <v>1081</v>
      </c>
      <c r="C3" s="4"/>
      <c r="D3" s="4"/>
      <c r="E3" s="4"/>
    </row>
    <row r="4" spans="1:5" ht="16">
      <c r="A4" s="6" t="s">
        <v>1076</v>
      </c>
      <c r="B4" s="41" t="s">
        <v>1083</v>
      </c>
      <c r="C4" s="4"/>
      <c r="D4" s="4"/>
      <c r="E4" s="4"/>
    </row>
    <row r="5" spans="1:5" s="22" customFormat="1" ht="16">
      <c r="A5" s="7"/>
      <c r="B5" s="20"/>
      <c r="C5" s="21"/>
      <c r="D5" s="21"/>
      <c r="E5" s="21"/>
    </row>
    <row r="6" spans="1:5" ht="32">
      <c r="A6" s="8" t="s">
        <v>0</v>
      </c>
      <c r="B6" s="13"/>
      <c r="C6" s="14" t="s">
        <v>1</v>
      </c>
      <c r="D6" s="14" t="s">
        <v>52</v>
      </c>
      <c r="E6" s="14" t="s">
        <v>2</v>
      </c>
    </row>
    <row r="7" spans="1:5" ht="15">
      <c r="A7" s="9"/>
      <c r="B7" s="15" t="s">
        <v>3</v>
      </c>
      <c r="C7" s="16"/>
      <c r="D7" s="16"/>
      <c r="E7" s="15"/>
    </row>
    <row r="8" spans="1:5" ht="15">
      <c r="A8" s="9"/>
      <c r="B8" s="17" t="s">
        <v>4</v>
      </c>
      <c r="C8" s="18"/>
      <c r="D8" s="18"/>
      <c r="E8" s="18"/>
    </row>
    <row r="9" spans="1:5" ht="15">
      <c r="A9" s="10" t="str">
        <f>IF(B9="", "Choose from drop-down --&gt;", _xlfn.XLOOKUP(B9,'Label Dropdowns'!$B$2:$B$522,'Label Dropdowns'!$C$2:$C$522))</f>
        <v>acfr:CashAndCashEquivalentsAndInvestments</v>
      </c>
      <c r="B9" s="36" t="s">
        <v>75</v>
      </c>
      <c r="C9" s="38">
        <v>13441679</v>
      </c>
      <c r="D9" s="39" t="s">
        <v>1084</v>
      </c>
      <c r="E9" s="19">
        <f>SUM(C9:D9)</f>
        <v>13441679</v>
      </c>
    </row>
    <row r="10" spans="1:5" ht="15">
      <c r="A10" s="10" t="str">
        <f>IF(B10="", "Choose from drop-down --&gt;", _xlfn.XLOOKUP(B10,'Label Dropdowns'!$B$2:$B$522,'Label Dropdowns'!$C$2:$C$522))</f>
        <v>acfr:AccountsReceivableNetOfAllowance</v>
      </c>
      <c r="B10" s="36" t="s">
        <v>316</v>
      </c>
      <c r="C10" s="38">
        <v>1133315</v>
      </c>
      <c r="D10" s="39" t="s">
        <v>1085</v>
      </c>
      <c r="E10" s="19">
        <f t="shared" ref="E10:E21" si="0">SUM(C10:D10)</f>
        <v>1133315</v>
      </c>
    </row>
    <row r="11" spans="1:5" ht="15">
      <c r="A11" s="10" t="str">
        <f>IF(B11="", "Choose from drop-down --&gt;", _xlfn.XLOOKUP(B11,'Label Dropdowns'!$B$2:$B$522,'Label Dropdowns'!$C$2:$C$522))</f>
        <v>acfr:AccruedInterestReceivable</v>
      </c>
      <c r="B11" s="36" t="s">
        <v>421</v>
      </c>
      <c r="C11" s="38">
        <v>25257</v>
      </c>
      <c r="D11" s="39" t="s">
        <v>1085</v>
      </c>
      <c r="E11" s="19">
        <f t="shared" si="0"/>
        <v>25257</v>
      </c>
    </row>
    <row r="12" spans="1:5" ht="15">
      <c r="A12" s="10" t="str">
        <f>IF(B12="", "Choose from drop-down --&gt;", _xlfn.XLOOKUP(B12,'Label Dropdowns'!$B$2:$B$522,'Label Dropdowns'!$C$2:$C$522))</f>
        <v>acfr:InternalBalance</v>
      </c>
      <c r="B12" s="36" t="s">
        <v>467</v>
      </c>
      <c r="C12" s="38">
        <v>120893</v>
      </c>
      <c r="D12" s="39">
        <v>-120893</v>
      </c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acfr:PrepaidExpenses</v>
      </c>
      <c r="B13" s="36" t="s">
        <v>108</v>
      </c>
      <c r="C13" s="38">
        <v>52578</v>
      </c>
      <c r="D13" s="39" t="s">
        <v>1085</v>
      </c>
      <c r="E13" s="19">
        <f t="shared" ref="E13" si="1">SUM(C13:D13)</f>
        <v>52578</v>
      </c>
    </row>
    <row r="14" spans="1:5" ht="15">
      <c r="A14" s="10" t="s">
        <v>9</v>
      </c>
      <c r="B14" s="10" t="s">
        <v>10</v>
      </c>
      <c r="C14" s="19" cm="1">
        <f t="array" aca="1" ref="C14" ca="1">SUM(INDIRECT(ADDRESS(CELL("row",INDEX($B:$B,_xlfn.XMATCH("Current Assets:",$B:$B,1)))+1,COLUMN())&amp;":"&amp;ADDRESS(ROW()-1,COLUMN())))</f>
        <v>14773722</v>
      </c>
      <c r="D14" s="19" cm="1">
        <f t="array" aca="1" ref="D14" ca="1">SUM(INDIRECT(ADDRESS(CELL("row",INDEX($B:$B,_xlfn.XMATCH("Current Assets:",$B:$B,1)))+1,COLUMN())&amp;":"&amp;ADDRESS(ROW()-1,COLUMN())))</f>
        <v>-120893</v>
      </c>
      <c r="E14" s="19">
        <f ca="1">SUM(C14:D14)</f>
        <v>14652829</v>
      </c>
    </row>
    <row r="15" spans="1:5" ht="15">
      <c r="A15" s="9"/>
      <c r="B15" s="44" t="s">
        <v>11</v>
      </c>
      <c r="C15" s="45"/>
      <c r="D15" s="45"/>
      <c r="E15" s="46"/>
    </row>
    <row r="16" spans="1:5" ht="15">
      <c r="A16" s="10" t="str">
        <f>IF(B16="", "Choose from drop-down --&gt;", _xlfn.XLOOKUP(B16,'Label Dropdowns'!$B$2:$B$522,'Label Dropdowns'!$C$2:$C$522))</f>
        <v>acfr:OtherNoncurrentAssets</v>
      </c>
      <c r="B16" s="36" t="s">
        <v>161</v>
      </c>
      <c r="C16" s="38">
        <v>3170453</v>
      </c>
      <c r="D16" s="39" t="s">
        <v>1085</v>
      </c>
      <c r="E16" s="19">
        <f t="shared" si="0"/>
        <v>3170453</v>
      </c>
    </row>
    <row r="17" spans="1:5" ht="15">
      <c r="A17" s="10" t="str">
        <f>IF(B17="", "Choose from drop-down --&gt;", _xlfn.XLOOKUP(B17,'Label Dropdowns'!$B$2:$B$522,'Label Dropdowns'!$C$2:$C$522))</f>
        <v>acfr:NotesAndLoansReceivableNoncurrent</v>
      </c>
      <c r="B17" s="36" t="s">
        <v>469</v>
      </c>
      <c r="C17" s="38">
        <v>3311550</v>
      </c>
      <c r="D17" s="39" t="s">
        <v>1085</v>
      </c>
      <c r="E17" s="19">
        <f t="shared" si="0"/>
        <v>3311550</v>
      </c>
    </row>
    <row r="18" spans="1:5" ht="15">
      <c r="A18" s="10" t="str">
        <f>IF(B18="", "Choose from drop-down --&gt;", _xlfn.XLOOKUP(B18,'Label Dropdowns'!$B$2:$B$522,'Label Dropdowns'!$C$2:$C$522))</f>
        <v>acfr:CapitalAssetsNotBeingDepreciated</v>
      </c>
      <c r="B18" s="37" t="s">
        <v>250</v>
      </c>
      <c r="C18" s="38">
        <v>3133754</v>
      </c>
      <c r="D18" s="39">
        <v>167738</v>
      </c>
      <c r="E18" s="19">
        <f t="shared" si="0"/>
        <v>3301492</v>
      </c>
    </row>
    <row r="19" spans="1:5" ht="15">
      <c r="A19" s="10" t="str">
        <f>IF(B19="", "Choose from drop-down --&gt;", _xlfn.XLOOKUP(B19,'Label Dropdowns'!$B$2:$B$522,'Label Dropdowns'!$C$2:$C$522))</f>
        <v>acfr:CapitalAssetsBeingDepreciatedNet</v>
      </c>
      <c r="B19" s="37" t="s">
        <v>254</v>
      </c>
      <c r="C19" s="38">
        <v>25982451</v>
      </c>
      <c r="D19" s="39">
        <v>841465</v>
      </c>
      <c r="E19" s="19">
        <f t="shared" si="0"/>
        <v>26823916</v>
      </c>
    </row>
    <row r="20" spans="1:5" s="22" customFormat="1" ht="15">
      <c r="A20" s="10" t="s">
        <v>16</v>
      </c>
      <c r="B20" s="10" t="s">
        <v>17</v>
      </c>
      <c r="C20" s="19" cm="1">
        <f t="array" aca="1" ref="C20" ca="1">SUM(INDIRECT(ADDRESS(CELL("row",INDEX($B:$B,_xlfn.XMATCH("Noncurrent Assets:",$B:$B,1)))+1,COLUMN())&amp;":"&amp;ADDRESS(ROW()-1,COLUMN())))</f>
        <v>35598208</v>
      </c>
      <c r="D20" s="19" cm="1">
        <f t="array" aca="1" ref="D20" ca="1">SUM(INDIRECT(ADDRESS(CELL("row",INDEX($B:$B,_xlfn.XMATCH("Noncurrent Assets:",$B:$B,1)))+1,COLUMN())&amp;":"&amp;ADDRESS(ROW()-1,COLUMN())))</f>
        <v>1009203</v>
      </c>
      <c r="E20" s="19">
        <f t="shared" ca="1" si="0"/>
        <v>36607411</v>
      </c>
    </row>
    <row r="21" spans="1:5" ht="15">
      <c r="A21" s="10" t="s">
        <v>18</v>
      </c>
      <c r="B21" s="12" t="s">
        <v>19</v>
      </c>
      <c r="C21" s="23">
        <f ca="1">SUM(_xlfn.XLOOKUP("Total Current Assets",$B:$B,C:C),(_xlfn.XLOOKUP("Total Noncurrent Assets",$B:$B,C:C)))</f>
        <v>50371930</v>
      </c>
      <c r="D21" s="23">
        <f ca="1">SUM(_xlfn.XLOOKUP("Total Current Assets",$B:$B,D:D),(_xlfn.XLOOKUP("Total Noncurrent Assets",$B:$B,D:D)))</f>
        <v>888310</v>
      </c>
      <c r="E21" s="23">
        <f t="shared" ca="1" si="0"/>
        <v>51260240</v>
      </c>
    </row>
    <row r="22" spans="1:5" ht="15">
      <c r="A22" s="9"/>
      <c r="B22" s="9"/>
      <c r="C22" s="24"/>
      <c r="D22" s="24"/>
      <c r="E22" s="24"/>
    </row>
    <row r="23" spans="1:5" ht="15">
      <c r="A23" s="9"/>
      <c r="B23" s="15" t="s">
        <v>20</v>
      </c>
      <c r="C23" s="15"/>
      <c r="D23" s="15"/>
      <c r="E23" s="15"/>
    </row>
    <row r="24" spans="1:5" ht="15">
      <c r="A24" s="10" t="str">
        <f>IF(B24="", "Choose from drop-down --&gt;", _xlfn.XLOOKUP(B24,'Label Dropdowns'!$B$2:$B$522,'Label Dropdowns'!$C$2:$C$522))</f>
        <v>acfr:DeferredOutflowsOfResourcesPension</v>
      </c>
      <c r="B24" s="32" t="s">
        <v>537</v>
      </c>
      <c r="C24" s="33">
        <v>1285641</v>
      </c>
      <c r="D24" s="34" t="s">
        <v>1085</v>
      </c>
      <c r="E24" s="19">
        <f t="shared" ref="E24:E26" si="2">SUM(C24:D24)</f>
        <v>1285641</v>
      </c>
    </row>
    <row r="25" spans="1:5" ht="15">
      <c r="A25" s="10" t="str">
        <f>IF(B25="", "Choose from drop-down --&gt;", _xlfn.XLOOKUP(B25,'Label Dropdowns'!$B$2:$B$522,'Label Dropdowns'!$C$2:$C$522))</f>
        <v>acfr:DeferredOutflowsOfResourcesOPEB</v>
      </c>
      <c r="B25" s="32" t="s">
        <v>530</v>
      </c>
      <c r="C25" s="34" t="s">
        <v>1085</v>
      </c>
      <c r="D25" s="34" t="s">
        <v>1085</v>
      </c>
      <c r="E25" s="19">
        <f t="shared" ref="E25" si="3">SUM(C25:D25)</f>
        <v>0</v>
      </c>
    </row>
    <row r="26" spans="1:5" ht="15">
      <c r="A26" s="10" t="s">
        <v>23</v>
      </c>
      <c r="B26" s="12" t="s">
        <v>24</v>
      </c>
      <c r="C26" s="25" cm="1">
        <f t="array" aca="1" ref="C26" ca="1">SUM(INDIRECT(ADDRESS(CELL("row",INDEX($B:$B,_xlfn.XMATCH("DEFERRED OUTFLOW OF RESOURCES",$B:$B,1)))+1,COLUMN())&amp;":"&amp;ADDRESS(ROW()-1,COLUMN())))</f>
        <v>1285641</v>
      </c>
      <c r="D26" s="25" cm="1">
        <f t="array" aca="1" ref="D26" ca="1">SUM(INDIRECT(ADDRESS(CELL("row",INDEX($B:$B,_xlfn.XMATCH("DEFERRED OUTFLOW OF RESOURCES",$B:$B,1)))+1,COLUMN())&amp;":"&amp;ADDRESS(ROW()-1,COLUMN())))</f>
        <v>0</v>
      </c>
      <c r="E26" s="26">
        <f t="shared" ca="1" si="2"/>
        <v>1285641</v>
      </c>
    </row>
    <row r="27" spans="1:5" ht="15">
      <c r="A27" s="9"/>
      <c r="B27" s="9"/>
      <c r="C27" s="24"/>
      <c r="D27" s="27"/>
      <c r="E27" s="24"/>
    </row>
    <row r="28" spans="1:5" ht="15">
      <c r="A28" s="9"/>
      <c r="B28" s="15" t="s">
        <v>25</v>
      </c>
      <c r="C28" s="15"/>
      <c r="D28" s="15"/>
      <c r="E28" s="15"/>
    </row>
    <row r="29" spans="1:5" ht="15">
      <c r="A29" s="9"/>
      <c r="B29" s="17" t="s">
        <v>1078</v>
      </c>
      <c r="C29" s="18"/>
      <c r="D29" s="18"/>
      <c r="E29" s="18"/>
    </row>
    <row r="30" spans="1:5" ht="15">
      <c r="A30" s="10" t="str">
        <f>IF(B30="", "Choose from drop-down --&gt;", _xlfn.XLOOKUP(B30,'Label Dropdowns'!$B$2:$B$522,'Label Dropdowns'!$C$2:$C$522))</f>
        <v>acfr:AccountsPayable</v>
      </c>
      <c r="B30" s="32" t="s">
        <v>443</v>
      </c>
      <c r="C30" s="33">
        <v>149907</v>
      </c>
      <c r="D30" s="33">
        <v>2671</v>
      </c>
      <c r="E30" s="19">
        <f t="shared" ref="E30:E43" si="4">SUM(C30:D30)</f>
        <v>152578</v>
      </c>
    </row>
    <row r="31" spans="1:5" ht="15">
      <c r="A31" s="10" t="str">
        <f>IF(B31="", "Choose from drop-down --&gt;", _xlfn.XLOOKUP(B31,'Label Dropdowns'!$B$2:$B$522,'Label Dropdowns'!$C$2:$C$522))</f>
        <v>acfr:DepositsHeldforOthers</v>
      </c>
      <c r="B31" s="32" t="s">
        <v>286</v>
      </c>
      <c r="C31" s="34" t="s">
        <v>1085</v>
      </c>
      <c r="D31" s="33">
        <v>5500</v>
      </c>
      <c r="E31" s="19">
        <f t="shared" si="4"/>
        <v>5500</v>
      </c>
    </row>
    <row r="32" spans="1:5" ht="15">
      <c r="A32" s="10" t="str">
        <f>IF(B32="", "Choose from drop-down --&gt;", _xlfn.XLOOKUP(B32,'Label Dropdowns'!$B$2:$B$522,'Label Dropdowns'!$C$2:$C$522))</f>
        <v>acfr:AccruedWagesPayable</v>
      </c>
      <c r="B32" s="32" t="s">
        <v>569</v>
      </c>
      <c r="C32" s="35">
        <v>37</v>
      </c>
      <c r="D32" s="34" t="s">
        <v>1085</v>
      </c>
      <c r="E32" s="19">
        <f t="shared" si="4"/>
        <v>37</v>
      </c>
    </row>
    <row r="33" spans="1:5" ht="15">
      <c r="A33" s="10" t="str">
        <f>IF(B33="", "Choose from drop-down --&gt;", _xlfn.XLOOKUP(B33,'Label Dropdowns'!$B$2:$B$522,'Label Dropdowns'!$C$2:$C$522))</f>
        <v>acfr:UnearnedRevenue</v>
      </c>
      <c r="B33" s="32" t="s">
        <v>306</v>
      </c>
      <c r="C33" s="33">
        <v>332166</v>
      </c>
      <c r="D33" s="34" t="s">
        <v>1085</v>
      </c>
      <c r="E33" s="19">
        <f t="shared" si="4"/>
        <v>332166</v>
      </c>
    </row>
    <row r="34" spans="1:5" ht="15">
      <c r="A34" s="10" t="str">
        <f>IF(B34="", "Choose from drop-down --&gt;", _xlfn.XLOOKUP(B34,'Label Dropdowns'!$B$2:$B$522,'Label Dropdowns'!$C$2:$C$522))</f>
        <v>acfr:CompensatedAbsencesPayableCurrent</v>
      </c>
      <c r="B34" s="32" t="s">
        <v>490</v>
      </c>
      <c r="C34" s="33">
        <v>83645</v>
      </c>
      <c r="D34" s="34" t="s">
        <v>1085</v>
      </c>
      <c r="E34" s="19">
        <f t="shared" si="4"/>
        <v>83645</v>
      </c>
    </row>
    <row r="35" spans="1:5" ht="15">
      <c r="A35" s="10" t="str">
        <f>IF(B35="", "Choose from drop-down --&gt;", _xlfn.XLOOKUP(B35,'Label Dropdowns'!$B$2:$B$522,'Label Dropdowns'!$C$2:$C$522))</f>
        <v>acfr:OtherCurrentLiabilities</v>
      </c>
      <c r="B35" s="32" t="s">
        <v>309</v>
      </c>
      <c r="C35" s="33">
        <v>74358</v>
      </c>
      <c r="D35" s="34" t="s">
        <v>1085</v>
      </c>
      <c r="E35" s="19">
        <f t="shared" ref="E35" si="5">SUM(C35:D35)</f>
        <v>74358</v>
      </c>
    </row>
    <row r="36" spans="1:5" ht="15">
      <c r="A36" s="10" t="s">
        <v>32</v>
      </c>
      <c r="B36" s="10" t="s">
        <v>33</v>
      </c>
      <c r="C36" s="19" cm="1">
        <f t="array" aca="1" ref="C36" ca="1">SUM(INDIRECT(ADDRESS(CELL("row",INDEX($B:$B,_xlfn.XMATCH("Current Liabilities:",$B:$B,1)))+1,COLUMN())&amp;":"&amp;ADDRESS(ROW()-1,COLUMN())))</f>
        <v>640113</v>
      </c>
      <c r="D36" s="19" cm="1">
        <f t="array" aca="1" ref="D36" ca="1">SUM(INDIRECT(ADDRESS(CELL("row",INDEX($B:$B,_xlfn.XMATCH("Current Liabilities:",$B:$B,1)))+1,COLUMN())&amp;":"&amp;ADDRESS(ROW()-1,COLUMN())))</f>
        <v>8171</v>
      </c>
      <c r="E36" s="19">
        <f t="shared" ca="1" si="4"/>
        <v>648284</v>
      </c>
    </row>
    <row r="37" spans="1:5" ht="15">
      <c r="A37" s="9"/>
      <c r="B37" s="17" t="s">
        <v>1079</v>
      </c>
      <c r="C37" s="17"/>
      <c r="D37" s="17"/>
      <c r="E37" s="17"/>
    </row>
    <row r="38" spans="1:5" ht="15">
      <c r="A38" s="10" t="str">
        <f>IF(B38="", "Choose from drop-down --&gt;", _xlfn.XLOOKUP(B38,'Label Dropdowns'!$B$2:$B$522,'Label Dropdowns'!$C$2:$C$522))</f>
        <v>acfr:CompensatedAbsencesPayableNonCurrent</v>
      </c>
      <c r="B38" s="32" t="s">
        <v>203</v>
      </c>
      <c r="C38" s="33">
        <v>83645</v>
      </c>
      <c r="D38" s="34" t="s">
        <v>1085</v>
      </c>
      <c r="E38" s="19">
        <f t="shared" si="4"/>
        <v>83645</v>
      </c>
    </row>
    <row r="39" spans="1:5" ht="15">
      <c r="A39" s="10" t="str">
        <f>IF(B39="", "Choose from drop-down --&gt;", _xlfn.XLOOKUP(B39,'Label Dropdowns'!$B$2:$B$522,'Label Dropdowns'!$C$2:$C$522))</f>
        <v>acfr:NetOPEBLiability</v>
      </c>
      <c r="B39" s="32" t="s">
        <v>240</v>
      </c>
      <c r="C39" s="33">
        <v>578315</v>
      </c>
      <c r="D39" s="34" t="s">
        <v>1085</v>
      </c>
      <c r="E39" s="19">
        <f t="shared" ref="E39" si="6">SUM(C39:D39)</f>
        <v>578315</v>
      </c>
    </row>
    <row r="40" spans="1:5" ht="15">
      <c r="A40" s="10" t="str">
        <f>IF(B40="", "Choose from drop-down --&gt;", _xlfn.XLOOKUP(B40,'Label Dropdowns'!$B$2:$B$522,'Label Dropdowns'!$C$2:$C$522))</f>
        <v>acfr:NetPensionLiability</v>
      </c>
      <c r="B40" s="32" t="s">
        <v>239</v>
      </c>
      <c r="C40" s="33">
        <v>2759739</v>
      </c>
      <c r="D40" s="34" t="s">
        <v>1085</v>
      </c>
      <c r="E40" s="19">
        <f t="shared" si="4"/>
        <v>2759739</v>
      </c>
    </row>
    <row r="41" spans="1:5" ht="15">
      <c r="A41" s="10" t="str">
        <f>IF(B41="", "Choose from drop-down --&gt;", _xlfn.XLOOKUP(B41,'Label Dropdowns'!$B$2:$B$522,'Label Dropdowns'!$C$2:$C$522))</f>
        <v>acfr:LeasesPayableDueInMoreThanOneYear</v>
      </c>
      <c r="B41" s="32" t="s">
        <v>223</v>
      </c>
      <c r="C41" s="33">
        <v>244640</v>
      </c>
      <c r="D41" s="34" t="s">
        <v>1085</v>
      </c>
      <c r="E41" s="19">
        <f t="shared" si="4"/>
        <v>244640</v>
      </c>
    </row>
    <row r="42" spans="1:5" ht="15">
      <c r="A42" s="10" t="s">
        <v>37</v>
      </c>
      <c r="B42" s="10" t="s">
        <v>38</v>
      </c>
      <c r="C42" s="19" cm="1">
        <f t="array" aca="1" ref="C42" ca="1">SUM(INDIRECT(ADDRESS(CELL("row",INDEX($B:$B,_xlfn.XMATCH("Noncurrent Liabilities:",$B:$B,1)))+1,COLUMN())&amp;":"&amp;ADDRESS(ROW()-1,COLUMN())))</f>
        <v>3666339</v>
      </c>
      <c r="D42" s="19" cm="1">
        <f t="array" aca="1" ref="D42" ca="1">SUM(INDIRECT(ADDRESS(CELL("row",INDEX($B:$B,_xlfn.XMATCH("Noncurrent Liabilities:",$B:$B,1)))+1,COLUMN())&amp;":"&amp;ADDRESS(ROW()-1,COLUMN())))</f>
        <v>0</v>
      </c>
      <c r="E42" s="19">
        <f t="shared" ca="1" si="4"/>
        <v>3666339</v>
      </c>
    </row>
    <row r="43" spans="1:5" ht="15">
      <c r="A43" s="11" t="s">
        <v>39</v>
      </c>
      <c r="B43" s="12" t="s">
        <v>40</v>
      </c>
      <c r="C43" s="23">
        <f ca="1">SUM(_xlfn.XLOOKUP("Total Current Liabilities",$B:$B,C:C),(_xlfn.XLOOKUP("Total Noncurrent Liabilities",$B:$B,C:C)))</f>
        <v>4306452</v>
      </c>
      <c r="D43" s="23">
        <f ca="1">SUM(_xlfn.XLOOKUP("Total Current Liabilities",$B:$B,D:D),(_xlfn.XLOOKUP("Total Noncurrent Liabilities",$B:$B,D:D)))</f>
        <v>8171</v>
      </c>
      <c r="E43" s="23">
        <f t="shared" ca="1" si="4"/>
        <v>4314623</v>
      </c>
    </row>
    <row r="44" spans="1:5" ht="15">
      <c r="A44" s="9"/>
      <c r="B44" s="9"/>
      <c r="C44" s="24"/>
      <c r="D44" s="24"/>
      <c r="E44" s="24"/>
    </row>
    <row r="45" spans="1:5" ht="15">
      <c r="A45" s="9"/>
      <c r="B45" s="15" t="s">
        <v>41</v>
      </c>
      <c r="C45" s="15"/>
      <c r="D45" s="15"/>
      <c r="E45" s="15"/>
    </row>
    <row r="46" spans="1:5" ht="15">
      <c r="A46" s="10" t="str">
        <f>IF(B46="", "Choose from drop-down --&gt;", _xlfn.XLOOKUP(B46,'Label Dropdowns'!$B$2:$B$522,'Label Dropdowns'!$C$2:$C$522))</f>
        <v>acfr:DeferredInflowsOfResourcesPension</v>
      </c>
      <c r="B46" s="32" t="s">
        <v>505</v>
      </c>
      <c r="C46" s="33">
        <v>2471384</v>
      </c>
      <c r="D46" s="34" t="s">
        <v>1085</v>
      </c>
      <c r="E46" s="28">
        <f t="shared" ref="E46:E48" si="7">SUM(C46:D46)</f>
        <v>2471384</v>
      </c>
    </row>
    <row r="47" spans="1:5" ht="15">
      <c r="A47" s="10" t="str">
        <f>IF(B47="", "Choose from drop-down --&gt;", _xlfn.XLOOKUP(B47,'Label Dropdowns'!$B$2:$B$522,'Label Dropdowns'!$C$2:$C$522))</f>
        <v>acfr:DeferredInflowsOfResourcesOPEB</v>
      </c>
      <c r="B47" s="32" t="s">
        <v>498</v>
      </c>
      <c r="C47" s="34" t="s">
        <v>1085</v>
      </c>
      <c r="D47" s="34" t="s">
        <v>1085</v>
      </c>
      <c r="E47" s="28">
        <f t="shared" ref="E47" si="8">SUM(C47:D47)</f>
        <v>0</v>
      </c>
    </row>
    <row r="48" spans="1:5" ht="15">
      <c r="A48" s="11" t="s">
        <v>44</v>
      </c>
      <c r="B48" s="12" t="s">
        <v>45</v>
      </c>
      <c r="C48" s="26" cm="1">
        <f t="array" aca="1" ref="C48" ca="1">SUM(INDIRECT(ADDRESS(CELL("row",INDEX($B:$B,_xlfn.XMATCH("DEFERRED INFLOWS OF RESOURCES",$B:$B,1)))+1,COLUMN())&amp;":"&amp;ADDRESS(ROW()-1,COLUMN())))</f>
        <v>2471384</v>
      </c>
      <c r="D48" s="26" cm="1">
        <f t="array" aca="1" ref="D48" ca="1">SUM(INDIRECT(ADDRESS(CELL("row",INDEX($B:$B,_xlfn.XMATCH("DEFERRED INFLOWS OF RESOURCES",$B:$B,1)))+1,COLUMN())&amp;":"&amp;ADDRESS(ROW()-1,COLUMN())))</f>
        <v>0</v>
      </c>
      <c r="E48" s="26">
        <f t="shared" ca="1" si="7"/>
        <v>2471384</v>
      </c>
    </row>
    <row r="49" spans="1:5" ht="15">
      <c r="A49" s="9"/>
      <c r="B49" s="29"/>
      <c r="C49" s="29"/>
      <c r="D49" s="29"/>
      <c r="E49" s="29"/>
    </row>
    <row r="50" spans="1:5" ht="15">
      <c r="A50" s="9"/>
      <c r="B50" s="15" t="s">
        <v>46</v>
      </c>
      <c r="C50" s="15"/>
      <c r="D50" s="15"/>
      <c r="E50" s="15"/>
    </row>
    <row r="51" spans="1:5" ht="15">
      <c r="A51" s="10" t="str">
        <f>IF(B51="", "Choose from drop-down --&gt;", _xlfn.XLOOKUP(B51,'Label Dropdowns'!$B$2:$B$522,'Label Dropdowns'!$C$2:$C$522))</f>
        <v>acfr:NetInvestmentInCapitalAssets</v>
      </c>
      <c r="B51" s="32" t="s">
        <v>187</v>
      </c>
      <c r="C51" s="33">
        <v>29116205</v>
      </c>
      <c r="D51" s="33">
        <v>1009203</v>
      </c>
      <c r="E51" s="19">
        <f t="shared" ref="E51:E54" si="9">SUM(C51:D51)</f>
        <v>30125408</v>
      </c>
    </row>
    <row r="52" spans="1:5" ht="15">
      <c r="A52" s="10" t="str">
        <f>IF(B52="", "Choose from drop-down --&gt;", _xlfn.XLOOKUP(B52,'Label Dropdowns'!$B$2:$B$522,'Label Dropdowns'!$C$2:$C$522))</f>
        <v>acfr:RestrictedNetPositionForCapitalProjects</v>
      </c>
      <c r="B52" s="32" t="s">
        <v>445</v>
      </c>
      <c r="C52" s="33">
        <v>9890048</v>
      </c>
      <c r="D52" s="34">
        <v>0</v>
      </c>
      <c r="E52" s="19">
        <f t="shared" ref="E52:E53" si="10">SUM(C52:D52)</f>
        <v>9890048</v>
      </c>
    </row>
    <row r="53" spans="1:5" ht="15">
      <c r="A53" s="10" t="str">
        <f>IF(B53="", "Choose from drop-down --&gt;", _xlfn.XLOOKUP(B53,'Label Dropdowns'!$B$2:$B$522,'Label Dropdowns'!$C$2:$C$522))</f>
        <v>acfr:UnrestrictedNetPosition</v>
      </c>
      <c r="B53" s="32" t="s">
        <v>188</v>
      </c>
      <c r="C53" s="33">
        <v>5873482</v>
      </c>
      <c r="D53" s="33">
        <v>-129064</v>
      </c>
      <c r="E53" s="19">
        <f t="shared" si="10"/>
        <v>5744418</v>
      </c>
    </row>
    <row r="54" spans="1:5" ht="15">
      <c r="A54" s="12" t="s">
        <v>50</v>
      </c>
      <c r="B54" s="12" t="s">
        <v>51</v>
      </c>
      <c r="C54" s="23" cm="1">
        <f t="array" aca="1" ref="C54" ca="1">SUM(INDIRECT(ADDRESS(CELL("row",INDEX($B:$B,_xlfn.XMATCH("NET POSITION",$B:$B,1)))+1,COLUMN())&amp;":"&amp;ADDRESS(ROW()-1,COLUMN())))</f>
        <v>44879735</v>
      </c>
      <c r="D54" s="23" cm="1">
        <f t="array" aca="1" ref="D54" ca="1">SUM(INDIRECT(ADDRESS(CELL("row",INDEX($B:$B,_xlfn.XMATCH("NET POSITION",$B:$B,1)))+1,COLUMN())&amp;":"&amp;ADDRESS(ROW()-1,COLUMN())))</f>
        <v>880139</v>
      </c>
      <c r="E54" s="23">
        <f t="shared" ca="1" si="9"/>
        <v>45759874</v>
      </c>
    </row>
    <row r="55" spans="1:5" ht="15">
      <c r="B55" s="30"/>
      <c r="C55" s="31"/>
      <c r="D55" s="31"/>
      <c r="E55" s="31"/>
    </row>
    <row r="56" spans="1:5" ht="15">
      <c r="B56" s="43"/>
      <c r="C56" s="43"/>
      <c r="D56" s="43"/>
      <c r="E56" s="43"/>
    </row>
    <row r="57" spans="1:5">
      <c r="C57" s="42"/>
      <c r="D57" s="42"/>
      <c r="E57" s="42"/>
    </row>
    <row r="58" spans="1:5">
      <c r="B58" s="42"/>
    </row>
  </sheetData>
  <sheetProtection insertRows="0" deleteRows="0"/>
  <mergeCells count="2">
    <mergeCell ref="B56:E56"/>
    <mergeCell ref="B15:E15"/>
  </mergeCells>
  <conditionalFormatting sqref="C54">
    <cfRule type="cellIs" dxfId="6" priority="7" operator="equal">
      <formula>$C$57</formula>
    </cfRule>
  </conditionalFormatting>
  <conditionalFormatting sqref="D54">
    <cfRule type="cellIs" dxfId="5" priority="2" operator="equal">
      <formula>(D21+D26) - (D43+D48)</formula>
    </cfRule>
    <cfRule type="cellIs" dxfId="4" priority="3" operator="equal">
      <formula>(D21+D26) - (D43+D48)</formula>
    </cfRule>
    <cfRule type="cellIs" dxfId="3" priority="1" operator="notEqual">
      <formula>(D21+D26) - (D43+D48)</formula>
    </cfRule>
    <cfRule type="cellIs" dxfId="2" priority="6" operator="equal">
      <formula>$D$21 + $C$26-$C$43-$C$48</formula>
    </cfRule>
  </conditionalFormatting>
  <conditionalFormatting sqref="E54">
    <cfRule type="cellIs" dxfId="1" priority="5" operator="equal">
      <formula>"($E$21+$E$26)-($E$43+$E$48)"</formula>
    </cfRule>
    <cfRule type="cellIs" dxfId="0" priority="4" operator="equal">
      <formula>$E$57</formula>
    </cfRule>
  </conditionalFormatting>
  <dataValidations count="7">
    <dataValidation type="list" allowBlank="1" showInputMessage="1" showErrorMessage="1" sqref="B24:B25" xr:uid="{C6F2327E-A14D-45C3-8C61-E24259C3C0C2}">
      <formula1>deferred_outflows</formula1>
    </dataValidation>
    <dataValidation type="list" allowBlank="1" showInputMessage="1" showErrorMessage="1" sqref="B30:B35" xr:uid="{61E20EE0-1A7F-49E9-A665-97287F53A86E}">
      <formula1>current_liabilities</formula1>
    </dataValidation>
    <dataValidation type="list" allowBlank="1" showInputMessage="1" showErrorMessage="1" sqref="B38:B41" xr:uid="{01A12B58-D8F7-4A4C-8642-43B379BF3185}">
      <formula1>noncurrent_liabilities</formula1>
    </dataValidation>
    <dataValidation type="list" allowBlank="1" showInputMessage="1" showErrorMessage="1" sqref="B46:B47" xr:uid="{D2A1AADB-B38D-4100-8257-A24270B336AA}">
      <formula1>deferred_inflows</formula1>
    </dataValidation>
    <dataValidation type="list" allowBlank="1" showInputMessage="1" showErrorMessage="1" sqref="B51:B53" xr:uid="{D1E44EE8-79C2-481B-86D5-297405A0C1B3}">
      <formula1>net_position</formula1>
    </dataValidation>
    <dataValidation type="list" allowBlank="1" showInputMessage="1" showErrorMessage="1" sqref="B16:B19" xr:uid="{C5389767-4746-46E5-BA25-2828BE7E61BB}">
      <formula1>noncurrent_assets</formula1>
    </dataValidation>
    <dataValidation type="list" allowBlank="1" showInputMessage="1" showErrorMessage="1" sqref="B9:B13" xr:uid="{17CB63B2-6582-4D03-B5CB-EC836B51979D}">
      <formula1>current_assets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Label Dropdowns</vt:lpstr>
      <vt:lpstr>Statement of Net Position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2024-02-21T12:36:58Z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