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samples/"/>
    </mc:Choice>
  </mc:AlternateContent>
  <xr:revisionPtr revIDLastSave="0" documentId="13_ncr:1_{1404FCFD-A966-3F40-A319-2B7B40988E94}" xr6:coauthVersionLast="47" xr6:coauthVersionMax="47" xr10:uidLastSave="{00000000-0000-0000-0000-000000000000}"/>
  <bookViews>
    <workbookView xWindow="0" yWindow="0" windowWidth="28800" windowHeight="18000" tabRatio="834" firstSheet="4" activeTab="6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s - Net Position" sheetId="23" r:id="rId7"/>
    <sheet name="Prop Fund Stmt of Net Position" sheetId="11" state="hidden" r:id="rId8"/>
    <sheet name="Prop Fund Stmt of Rev Exp Bal" sheetId="12" state="hidden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6" hidden="1">'Prop Funds - Net Position'!$B$26:$B$37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3" l="1"/>
  <c r="B4" i="23"/>
  <c r="A77" i="23"/>
  <c r="A76" i="23"/>
  <c r="A75" i="23"/>
  <c r="A74" i="23"/>
  <c r="A73" i="23"/>
  <c r="A72" i="23"/>
  <c r="A71" i="23"/>
  <c r="A70" i="23"/>
  <c r="A69" i="23"/>
  <c r="A64" i="23"/>
  <c r="A63" i="23"/>
  <c r="A62" i="23"/>
  <c r="A61" i="23"/>
  <c r="A60" i="23"/>
  <c r="A59" i="23"/>
  <c r="A58" i="23"/>
  <c r="A57" i="23"/>
  <c r="A56" i="23"/>
  <c r="A53" i="23"/>
  <c r="A52" i="23"/>
  <c r="A51" i="23"/>
  <c r="A50" i="23"/>
  <c r="A49" i="23"/>
  <c r="A48" i="23"/>
  <c r="A47" i="23"/>
  <c r="A46" i="23"/>
  <c r="A45" i="23"/>
  <c r="A44" i="23"/>
  <c r="A43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B1" i="23" l="1"/>
  <c r="E13" i="23"/>
  <c r="C24" i="23"/>
  <c r="D24" i="23"/>
  <c r="D39" i="23" s="1"/>
  <c r="E33" i="23"/>
  <c r="E34" i="23"/>
  <c r="E35" i="23"/>
  <c r="E36" i="23"/>
  <c r="E37" i="23"/>
  <c r="C38" i="23"/>
  <c r="D38" i="23"/>
  <c r="C54" i="23"/>
  <c r="C66" i="23" s="1"/>
  <c r="D54" i="23"/>
  <c r="D66" i="23" s="1"/>
  <c r="C65" i="23"/>
  <c r="D65" i="23"/>
  <c r="C78" i="23"/>
  <c r="D78" i="23"/>
  <c r="A66" i="19"/>
  <c r="A67" i="19"/>
  <c r="A68" i="19"/>
  <c r="A69" i="19"/>
  <c r="A65" i="19"/>
  <c r="A55" i="19"/>
  <c r="A56" i="19"/>
  <c r="A57" i="19"/>
  <c r="A58" i="19"/>
  <c r="A59" i="19"/>
  <c r="A60" i="19"/>
  <c r="A61" i="19"/>
  <c r="A62" i="19"/>
  <c r="A54" i="19"/>
  <c r="H69" i="22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C39" i="23" l="1"/>
  <c r="E71" i="23"/>
  <c r="E63" i="23"/>
  <c r="E53" i="23"/>
  <c r="E32" i="23"/>
  <c r="E10" i="23"/>
  <c r="E47" i="23"/>
  <c r="E30" i="23"/>
  <c r="E20" i="23"/>
  <c r="E12" i="23"/>
  <c r="E11" i="23"/>
  <c r="E54" i="23"/>
  <c r="E45" i="23"/>
  <c r="E14" i="23"/>
  <c r="E78" i="23"/>
  <c r="E77" i="23"/>
  <c r="E73" i="23"/>
  <c r="E69" i="23"/>
  <c r="E61" i="23"/>
  <c r="E57" i="23"/>
  <c r="E51" i="23"/>
  <c r="E43" i="23"/>
  <c r="E26" i="23"/>
  <c r="E16" i="23"/>
  <c r="E76" i="23"/>
  <c r="E72" i="23"/>
  <c r="E66" i="23"/>
  <c r="E65" i="23"/>
  <c r="E64" i="23"/>
  <c r="E60" i="23"/>
  <c r="E56" i="23"/>
  <c r="E50" i="23"/>
  <c r="E46" i="23"/>
  <c r="E29" i="23"/>
  <c r="E23" i="23"/>
  <c r="E19" i="23"/>
  <c r="E15" i="23"/>
  <c r="E75" i="23"/>
  <c r="E59" i="23"/>
  <c r="E49" i="23"/>
  <c r="E28" i="23"/>
  <c r="E22" i="23"/>
  <c r="E18" i="23"/>
  <c r="E74" i="23"/>
  <c r="E70" i="23"/>
  <c r="E62" i="23"/>
  <c r="E58" i="23"/>
  <c r="E52" i="23"/>
  <c r="E48" i="23"/>
  <c r="E44" i="23"/>
  <c r="E31" i="23"/>
  <c r="E27" i="23"/>
  <c r="E21" i="23"/>
  <c r="E17" i="23"/>
  <c r="I59" i="22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E38" i="23" l="1"/>
  <c r="E24" i="23"/>
  <c r="E39" i="23"/>
  <c r="J11" i="19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1" i="12" a="1"/>
  <c r="C89" i="12" a="1"/>
  <c r="D65" i="12" a="1"/>
  <c r="C24" i="11" a="1"/>
  <c r="D38" i="11" a="1"/>
  <c r="C77" i="11" a="1"/>
  <c r="C66" i="11" a="1"/>
  <c r="D77" i="11" a="1"/>
  <c r="D90" i="11" a="1"/>
  <c r="D66" i="11" a="1"/>
  <c r="C65" i="12" a="1"/>
  <c r="D24" i="11" a="1"/>
  <c r="C51" i="11" a="1"/>
  <c r="C38" i="11" a="1"/>
  <c r="D89" i="12" a="1"/>
  <c r="C50" i="12" a="1"/>
  <c r="D50" i="12" a="1"/>
  <c r="C76" i="12" a="1"/>
  <c r="E102" i="11" a="1"/>
  <c r="C102" i="11" a="1"/>
  <c r="D76" i="12" a="1"/>
  <c r="C101" i="12" a="1"/>
  <c r="C90" i="11" a="1"/>
  <c r="D51" i="11" a="1"/>
  <c r="D102" i="11" a="1"/>
  <c r="E101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23" i="12"/>
  <c r="C23" i="12"/>
  <c r="C23" i="12" a="1"/>
  <c r="E37" i="12"/>
  <c r="C37" i="12"/>
  <c r="C37" i="12" a="1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<sst xmlns="http://schemas.openxmlformats.org/spreadsheetml/2006/main" count="3031" uniqueCount="1791">
  <si>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</si>
  <si>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</si>
  <si>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</si>
  <si>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</si>
  <si>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</si>
  <si>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</si>
  <si>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</si>
  <si>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</si>
  <si>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</si>
  <si>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</si>
  <si>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</si>
  <si>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</si>
  <si>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</si>
  <si>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</si>
  <si>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</si>
  <si>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</si>
  <si>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</si>
  <si>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</si>
  <si>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</si>
  <si>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</si>
  <si>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</si>
  <si>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</si>
  <si>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</si>
  <si>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</si>
  <si>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</si>
  <si>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</si>
  <si>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</si>
  <si>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</si>
  <si>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</si>
  <si>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</si>
  <si>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</si>
  <si>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</si>
  <si>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</si>
  <si>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</si>
  <si>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</si>
  <si>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</si>
  <si>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</si>
  <si>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</si>
  <si>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</si>
  <si>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</si>
  <si>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</si>
  <si>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</si>
  <si>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</si>
  <si>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</si>
  <si>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</si>
  <si>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</si>
  <si>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</si>
  <si>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</si>
  <si>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</si>
  <si>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</si>
  <si>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</si>
  <si>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</si>
  <si>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</si>
  <si>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</si>
  <si>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</si>
  <si>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</si>
  <si>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</si>
  <si>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</si>
  <si>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</si>
  <si>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</si>
  <si>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</si>
  <si>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</si>
  <si>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</si>
  <si>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</si>
  <si>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</si>
  <si>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</si>
  <si>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</si>
  <si>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</si>
  <si>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</si>
  <si>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</si>
  <si>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</si>
  <si>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</si>
  <si>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</si>
  <si>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</si>
  <si>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</si>
  <si>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</si>
  <si>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</si>
  <si>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</si>
  <si>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</si>
  <si>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</si>
  <si>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</si>
  <si>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</si>
  <si>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</si>
  <si>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</si>
  <si>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</si>
  <si>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</si>
  <si>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</si>
  <si>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</si>
  <si>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</si>
  <si>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</si>
  <si>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</si>
  <si>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</si>
  <si>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</si>
  <si>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</si>
  <si>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</si>
  <si>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</si>
  <si>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</si>
  <si>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</si>
  <si>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</si>
  <si>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</si>
  <si>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</si>
  <si>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</si>
  <si>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</si>
  <si>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</si>
  <si>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</si>
  <si>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</si>
  <si>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</si>
  <si>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</si>
  <si>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</si>
  <si>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</si>
  <si>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</si>
  <si>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</si>
  <si>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</si>
  <si>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</si>
  <si>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</si>
  <si>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</si>
  <si>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</si>
  <si>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</si>
  <si>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</si>
  <si>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</si>
  <si>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</si>
  <si>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</si>
  <si>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</si>
  <si>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</si>
  <si>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</si>
  <si>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</si>
  <si>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</si>
  <si>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</si>
  <si>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</si>
  <si>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</si>
  <si>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</si>
  <si>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</si>
  <si>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</si>
  <si>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</si>
  <si>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</si>
  <si>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</si>
  <si>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</si>
  <si>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</si>
  <si>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</si>
  <si>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</si>
  <si>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</si>
  <si>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</si>
  <si>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</si>
  <si>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</si>
  <si>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</si>
  <si>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</si>
  <si>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</si>
  <si>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</si>
  <si>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</si>
  <si>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</si>
  <si>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</si>
  <si>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</si>
  <si>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</si>
  <si>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</si>
  <si>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</si>
  <si>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</si>
  <si>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</si>
  <si>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</si>
  <si>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</si>
  <si>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</si>
  <si>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</si>
  <si>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</si>
  <si>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</si>
  <si>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</si>
  <si>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</si>
  <si>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</si>
  <si>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</si>
  <si>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</si>
  <si>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</si>
  <si>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</si>
  <si>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</si>
  <si>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</si>
  <si>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</si>
  <si>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</si>
  <si>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</si>
  <si>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</si>
  <si>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</si>
  <si>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</si>
  <si>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</si>
  <si>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</si>
  <si>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</si>
  <si>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</si>
  <si>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</si>
  <si>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</si>
  <si>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</si>
  <si>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</si>
  <si>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</si>
  <si>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</si>
  <si>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</si>
  <si>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</si>
  <si>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</si>
  <si>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</si>
  <si>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</si>
  <si>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</si>
  <si>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</si>
  <si>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</si>
  <si>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</si>
  <si>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</si>
  <si>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</si>
  <si>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</si>
  <si>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</si>
  <si>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</si>
  <si>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</si>
  <si>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</si>
  <si>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</si>
  <si>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</si>
  <si>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</si>
  <si>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</si>
  <si>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</si>
  <si>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</si>
  <si>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</si>
  <si>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</si>
  <si>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</si>
  <si>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</si>
  <si>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</si>
  <si>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</si>
  <si>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</si>
  <si>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</si>
  <si>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</si>
  <si>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</si>
  <si>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</si>
  <si>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</si>
  <si>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</si>
  <si>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</si>
  <si>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</si>
  <si>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</si>
  <si>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</si>
  <si>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</si>
  <si>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</si>
  <si>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</si>
  <si>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</si>
  <si>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</si>
  <si>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</si>
  <si>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</si>
  <si>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</si>
  <si>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</si>
  <si>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</si>
  <si>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</si>
  <si>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</si>
  <si>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</si>
  <si>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</si>
  <si>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</si>
  <si>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</si>
  <si>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</si>
  <si>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</si>
  <si>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</si>
  <si>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</si>
  <si>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</si>
  <si>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</si>
  <si>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</si>
  <si>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</si>
  <si>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</si>
  <si>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</si>
  <si>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</si>
  <si>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</si>
  <si>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</si>
  <si>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</si>
  <si>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</si>
  <si>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</si>
  <si>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</si>
  <si>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</si>
  <si>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</si>
  <si>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</si>
  <si>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</si>
  <si>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</si>
  <si>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</si>
  <si>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</si>
  <si>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</si>
  <si>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</si>
  <si>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</si>
  <si>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</si>
  <si>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</si>
  <si>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</si>
  <si>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</si>
  <si>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</si>
  <si>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</si>
  <si>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</si>
  <si>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</si>
  <si>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</si>
  <si>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</si>
  <si>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</si>
  <si>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</si>
  <si>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</si>
  <si>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</si>
  <si>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</si>
  <si>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</si>
  <si>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</si>
  <si>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</si>
  <si>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</si>
  <si>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</si>
  <si>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</si>
  <si>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</si>
  <si>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</si>
  <si>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</si>
  <si>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</si>
  <si>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</si>
  <si>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</si>
  <si>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</si>
  <si>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</si>
  <si>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</si>
  <si>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</si>
  <si>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</si>
  <si>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</si>
  <si>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</si>
  <si>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</si>
  <si>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</si>
  <si>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</si>
  <si>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</si>
  <si>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</si>
  <si>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</si>
  <si>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</si>
  <si>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</si>
  <si>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</si>
  <si>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</si>
  <si>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</si>
  <si>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</si>
  <si>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</si>
  <si>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</si>
  <si>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</si>
  <si>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</si>
  <si>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</si>
  <si>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</si>
  <si>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</si>
  <si>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</si>
  <si>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</si>
  <si>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</si>
  <si>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</si>
  <si>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</si>
  <si>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</si>
  <si>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</si>
  <si>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</si>
  <si>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</si>
  <si>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</si>
  <si>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</si>
  <si>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</si>
  <si>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</si>
  <si>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</si>
  <si>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</si>
  <si>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</si>
  <si>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</si>
  <si>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</si>
  <si>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</si>
  <si>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</si>
  <si>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</si>
  <si>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</si>
  <si>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</si>
  <si>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</si>
  <si>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</si>
  <si>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</si>
  <si>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</si>
  <si>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</si>
  <si>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</si>
  <si>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</si>
  <si>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</si>
  <si>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</si>
  <si>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</si>
  <si>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</si>
  <si>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</si>
  <si>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</si>
  <si>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</si>
  <si>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</si>
  <si>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</si>
  <si>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</si>
  <si>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</si>
  <si>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</si>
  <si>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</si>
  <si>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</si>
  <si>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</si>
  <si>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</si>
  <si>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</si>
  <si>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</si>
  <si>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</si>
  <si>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</si>
  <si>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</si>
  <si>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</si>
  <si>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</si>
  <si>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</si>
  <si>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</si>
  <si>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</si>
  <si>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</si>
  <si>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</si>
  <si>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</si>
  <si>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</si>
  <si>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</si>
  <si>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</si>
  <si>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</si>
  <si>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</si>
  <si>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</si>
  <si>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</si>
  <si>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</si>
  <si>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</si>
  <si>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</si>
  <si>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</si>
  <si>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</si>
  <si>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</si>
  <si>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</si>
  <si>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</si>
  <si>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</si>
  <si>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</si>
  <si>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</si>
  <si>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</si>
  <si>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</si>
  <si>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</si>
  <si>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</si>
  <si>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</si>
  <si>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</si>
  <si>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</si>
  <si>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</si>
  <si>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</si>
  <si>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</si>
  <si>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</si>
  <si>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</si>
  <si>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</si>
  <si>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</si>
  <si>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</si>
  <si>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</si>
  <si>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</si>
  <si>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</si>
  <si>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</si>
  <si>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</si>
  <si>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</si>
  <si>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</si>
  <si>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</si>
  <si>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</si>
  <si>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</si>
  <si>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</si>
  <si>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</si>
  <si>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</si>
  <si>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</si>
  <si>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</si>
  <si>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</si>
  <si>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</si>
  <si>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</si>
  <si>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</si>
  <si>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</si>
  <si>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</si>
  <si>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</si>
  <si>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</si>
  <si>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</si>
  <si>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</si>
  <si>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</si>
  <si>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</si>
  <si>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</si>
  <si>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</si>
  <si>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</si>
  <si>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</si>
  <si>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</si>
  <si>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</si>
  <si>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</si>
  <si>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</si>
  <si>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</si>
  <si>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</si>
  <si>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</si>
  <si>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</si>
  <si>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</si>
  <si>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</si>
  <si>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</si>
  <si>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</si>
  <si>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</si>
  <si>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</si>
  <si>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</si>
  <si>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</si>
  <si>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</si>
  <si>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</si>
  <si>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</si>
  <si>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</si>
  <si>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</si>
  <si>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</si>
  <si>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</si>
  <si>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</si>
  <si>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</si>
  <si>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</si>
  <si>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</si>
  <si>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</si>
  <si>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</si>
  <si>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</si>
  <si>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</si>
  <si>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</si>
  <si>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</si>
  <si>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</si>
  <si>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</si>
  <si>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</si>
  <si>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</si>
  <si>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</si>
  <si>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</si>
  <si>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</si>
  <si>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</si>
  <si>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</si>
  <si>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</si>
  <si>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</si>
  <si>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</si>
  <si>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</si>
  <si>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</si>
  <si>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</si>
  <si>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</si>
  <si>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</si>
  <si>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</si>
  <si>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</si>
  <si>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</si>
  <si>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</si>
  <si>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</si>
  <si>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</si>
  <si>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</si>
  <si>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</si>
  <si>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</si>
  <si>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</si>
  <si>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</si>
  <si>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</si>
  <si>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</si>
  <si>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</si>
  <si>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</si>
  <si>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</si>
  <si>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</si>
  <si>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</si>
  <si>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</si>
  <si>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</si>
  <si>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</si>
  <si>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</si>
  <si>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</si>
  <si>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</si>
  <si>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</si>
  <si>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</si>
  <si>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</si>
  <si>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</si>
  <si>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</si>
  <si>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</si>
  <si>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</si>
  <si>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</si>
  <si>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</si>
  <si>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</si>
  <si>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</si>
  <si>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</si>
  <si>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</si>
  <si>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</si>
  <si>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</si>
  <si>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</si>
  <si>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</si>
  <si>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</si>
  <si>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</si>
  <si>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</si>
  <si>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</si>
  <si>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</si>
  <si>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</si>
  <si>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</si>
  <si>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</si>
  <si>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</si>
  <si>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</si>
  <si>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</si>
  <si>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</si>
  <si>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</si>
  <si>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</si>
  <si>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</si>
  <si>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</si>
  <si>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</si>
  <si>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</si>
  <si>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</si>
  <si>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</si>
  <si>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</si>
  <si>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</si>
  <si>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</si>
  <si>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</si>
  <si>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</si>
  <si>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</si>
  <si>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</si>
  <si>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</si>
  <si>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</si>
  <si>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</si>
  <si>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</si>
  <si>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</si>
  <si>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</si>
  <si>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</si>
  <si>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</si>
  <si>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</si>
  <si>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</si>
  <si>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</si>
  <si>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</si>
  <si>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</si>
  <si>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</si>
  <si>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</si>
  <si>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</si>
  <si>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</si>
  <si>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</si>
  <si>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</si>
  <si>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</si>
  <si>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</si>
  <si>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</si>
  <si>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</si>
  <si>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</si>
  <si>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</si>
  <si>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</si>
  <si>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</si>
  <si>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</si>
  <si>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</si>
  <si>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</si>
  <si>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</si>
  <si>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</si>
  <si>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</si>
  <si>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</si>
  <si>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</si>
  <si>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</si>
  <si>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</si>
  <si>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</si>
  <si>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</si>
  <si>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</si>
  <si>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</si>
  <si>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</si>
  <si>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</si>
  <si>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</si>
  <si>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</si>
  <si>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</si>
  <si>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</si>
  <si>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</si>
  <si>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</si>
  <si>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</si>
  <si>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</si>
  <si>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</si>
  <si>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</si>
  <si>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</si>
  <si>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</si>
  <si>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</si>
  <si>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</si>
  <si>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</si>
  <si>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</si>
  <si>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</si>
  <si>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</si>
  <si>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</si>
  <si>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</si>
  <si>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</si>
  <si>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</si>
  <si>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</si>
  <si>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</si>
  <si>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</si>
  <si>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</si>
  <si>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</si>
  <si>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</si>
  <si>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</si>
  <si>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</si>
  <si>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</si>
  <si>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</si>
  <si>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</si>
  <si>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</si>
  <si>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</si>
  <si>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</si>
  <si>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</si>
  <si>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</si>
  <si>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</si>
  <si>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</si>
  <si>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</si>
  <si>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</si>
  <si>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</si>
  <si>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</si>
  <si>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</si>
  <si>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</si>
  <si>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</si>
  <si>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</si>
  <si>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</si>
  <si>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</si>
  <si>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</si>
  <si>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</si>
  <si>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</si>
  <si>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</si>
  <si>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</si>
  <si>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</si>
  <si>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</si>
  <si>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</si>
  <si>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</si>
  <si>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</si>
  <si>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</si>
  <si>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</si>
  <si>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</si>
  <si>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</si>
  <si>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</si>
  <si>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</si>
  <si>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</si>
  <si>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</si>
  <si>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</si>
  <si>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</si>
  <si>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</si>
  <si>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</si>
  <si>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</si>
  <si>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</si>
  <si>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</si>
  <si>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</si>
  <si>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</si>
  <si>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</si>
  <si>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</si>
  <si>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</si>
  <si>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</si>
  <si>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</si>
  <si>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</si>
  <si>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</si>
  <si>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</si>
  <si>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</si>
  <si>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</si>
  <si>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</si>
  <si>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</si>
  <si>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</si>
  <si>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</si>
  <si>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</si>
  <si>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</si>
  <si>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</si>
  <si>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</si>
  <si>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</si>
  <si>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</si>
  <si>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</si>
  <si>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</si>
  <si>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</si>
  <si>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</si>
  <si>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</si>
  <si>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</si>
  <si>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</si>
  <si>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</si>
  <si>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</si>
  <si>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</si>
  <si>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</si>
  <si>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</si>
  <si>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</si>
  <si>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</si>
  <si>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</si>
  <si>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</si>
  <si>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</si>
  <si>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</si>
  <si>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</si>
  <si>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</si>
  <si>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</si>
  <si>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</si>
  <si>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</si>
  <si>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</si>
  <si>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</si>
  <si>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</si>
  <si>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</si>
  <si>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</si>
  <si>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</si>
  <si>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</si>
  <si>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</si>
  <si>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</si>
  <si>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</si>
  <si>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</si>
  <si>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</si>
  <si>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</si>
  <si>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</si>
  <si>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</si>
  <si>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</si>
  <si>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</si>
  <si>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</si>
  <si>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</si>
  <si>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</si>
  <si>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</si>
  <si>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</si>
  <si>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</si>
  <si>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</si>
  <si>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</si>
  <si>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</si>
  <si>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</si>
  <si>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</si>
  <si>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</si>
  <si>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</si>
  <si>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</si>
  <si>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</si>
  <si>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</si>
  <si>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</si>
  <si>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</si>
  <si>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</si>
  <si>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</si>
  <si>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</si>
  <si>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</si>
  <si>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</si>
  <si>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</si>
  <si>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</si>
  <si>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</si>
  <si>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</si>
  <si>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</si>
  <si>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</si>
  <si>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</si>
  <si>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</si>
  <si>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</si>
  <si>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</si>
  <si>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</si>
  <si>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</si>
  <si>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</si>
  <si>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</si>
  <si>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</si>
  <si>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</si>
  <si>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</si>
  <si>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</si>
  <si>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</si>
  <si>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</si>
  <si>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</si>
  <si>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</si>
  <si>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</si>
  <si>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</si>
  <si>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</si>
  <si>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</si>
  <si>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</si>
  <si>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</si>
  <si>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</si>
  <si>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</si>
  <si>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</si>
  <si>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</si>
  <si>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</si>
  <si>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</si>
  <si>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</si>
  <si>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</si>
  <si>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</si>
  <si>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</si>
  <si>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</si>
  <si>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</si>
  <si>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</si>
  <si>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</si>
  <si>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</si>
  <si>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</si>
  <si>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</si>
  <si>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</si>
  <si>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</si>
  <si>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</si>
  <si>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</si>
  <si>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</si>
  <si>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</si>
  <si>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</si>
  <si>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</si>
  <si>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</si>
  <si>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</si>
  <si>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</si>
  <si>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</si>
  <si>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</si>
  <si>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</si>
  <si>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</si>
  <si>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</si>
  <si>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</si>
  <si>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</si>
  <si>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</si>
  <si>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</si>
  <si>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</si>
  <si>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</si>
  <si>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</si>
  <si>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</si>
  <si>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</si>
  <si>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</si>
  <si>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</si>
  <si>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</si>
  <si>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</si>
  <si>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</si>
  <si>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</si>
  <si>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</si>
  <si>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</si>
  <si>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</si>
  <si>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</si>
  <si>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</si>
  <si>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</si>
  <si>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</si>
  <si>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</si>
  <si>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</si>
  <si>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</si>
  <si>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</si>
  <si>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</si>
  <si>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</si>
  <si>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</si>
  <si>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</si>
  <si>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</si>
  <si>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</si>
  <si>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</si>
  <si>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</si>
  <si>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</si>
  <si>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</si>
  <si>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</si>
  <si>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</si>
  <si>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</si>
  <si>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</si>
  <si>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</si>
  <si>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</si>
  <si>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</si>
  <si>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</si>
  <si>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</si>
  <si>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</si>
  <si>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</si>
  <si>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</si>
  <si>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</si>
  <si>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</si>
  <si>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</si>
  <si>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</si>
  <si>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</si>
  <si>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</si>
  <si>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</si>
  <si>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</si>
  <si>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</si>
  <si>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</si>
  <si>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</si>
  <si>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</si>
  <si>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</si>
  <si>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</si>
  <si>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</si>
  <si>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</si>
  <si>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</si>
  <si>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</si>
  <si>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</si>
  <si>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</si>
  <si>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</si>
  <si>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</si>
  <si>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</si>
  <si>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</si>
  <si>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</si>
  <si>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</si>
  <si>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</si>
  <si>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</si>
  <si>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</si>
  <si>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</si>
  <si>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</si>
  <si>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</si>
  <si>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</si>
  <si>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</si>
  <si>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</si>
  <si>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</si>
  <si>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</si>
  <si>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</si>
  <si>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</si>
  <si>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</si>
  <si>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</si>
  <si>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</si>
  <si>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</si>
  <si>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</si>
  <si>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</si>
  <si>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</si>
  <si>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</si>
  <si>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</si>
  <si>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</si>
  <si>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</si>
  <si>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</si>
  <si>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</si>
  <si>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</si>
  <si>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</si>
  <si>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</si>
  <si>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</si>
  <si>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</si>
  <si>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</si>
  <si>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</si>
  <si>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</si>
  <si>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</si>
  <si>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</si>
  <si>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</si>
  <si>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</si>
  <si>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</si>
  <si>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</si>
  <si>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</si>
  <si>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</si>
  <si>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</si>
  <si>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</si>
  <si>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</si>
  <si>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</si>
  <si>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</si>
  <si>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</si>
  <si>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</si>
  <si>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</si>
  <si>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</si>
  <si>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</si>
  <si>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</si>
  <si>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</si>
  <si>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</si>
  <si>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</si>
  <si>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</si>
  <si>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</si>
  <si>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</si>
  <si>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</si>
  <si>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</si>
  <si>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</si>
  <si>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</si>
  <si>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</si>
  <si>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</si>
  <si>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</si>
  <si>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</si>
  <si>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</si>
  <si>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</si>
  <si>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</si>
  <si>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</si>
  <si>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</si>
  <si>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</si>
  <si>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</si>
  <si>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</si>
  <si>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</si>
  <si>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</si>
  <si>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</si>
  <si>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</si>
  <si>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</si>
  <si>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</si>
  <si>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</si>
  <si>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</si>
  <si>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</si>
  <si>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</si>
  <si>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</si>
  <si>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</si>
  <si>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</si>
  <si>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</si>
  <si>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</si>
  <si>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</si>
  <si>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</si>
  <si>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</si>
  <si>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</si>
  <si>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</si>
  <si>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</si>
  <si>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</si>
  <si>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</si>
  <si>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</si>
  <si>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</si>
  <si>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</si>
  <si>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</si>
  <si>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</si>
  <si>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</si>
  <si>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</si>
  <si>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</si>
  <si>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</si>
  <si>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</si>
  <si>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</si>
  <si>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</si>
  <si>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</si>
  <si>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</si>
  <si>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</si>
  <si>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</si>
  <si>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</si>
  <si>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</si>
  <si>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</si>
  <si>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</si>
  <si>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</si>
  <si>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</si>
  <si>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</si>
  <si>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</si>
  <si>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</si>
  <si>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</si>
  <si>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</si>
  <si>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</si>
  <si>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</si>
  <si>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</si>
  <si>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</si>
  <si>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</si>
  <si>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</si>
  <si>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</si>
  <si>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</si>
  <si>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</si>
  <si>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</si>
  <si>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</si>
  <si>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</si>
  <si>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</si>
  <si>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</si>
  <si>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</si>
  <si>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</si>
  <si>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</si>
  <si>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</si>
  <si>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</si>
  <si>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</si>
  <si>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</si>
  <si>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</si>
  <si>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</si>
  <si>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</si>
  <si>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</si>
  <si>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</si>
  <si>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</si>
  <si>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</si>
  <si>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</si>
  <si>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</si>
  <si>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</si>
  <si>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</si>
  <si>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</si>
  <si>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</si>
  <si>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</si>
  <si>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</si>
  <si>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</si>
  <si>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</si>
  <si>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</si>
  <si>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</si>
  <si>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</si>
  <si>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</si>
  <si>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</si>
  <si>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</si>
  <si>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</si>
  <si>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</si>
  <si>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</si>
  <si>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</si>
  <si>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</si>
  <si>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</si>
  <si>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</si>
  <si>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</si>
  <si>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</si>
  <si>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</si>
  <si>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</si>
  <si>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</si>
  <si>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</si>
  <si>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</si>
  <si>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</si>
  <si>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</si>
  <si>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</si>
  <si>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</si>
  <si>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</si>
  <si>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</si>
  <si>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</si>
  <si>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</si>
  <si>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</si>
  <si>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</si>
  <si>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</si>
  <si>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</si>
  <si>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</si>
  <si>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</si>
  <si>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</si>
  <si>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</si>
  <si>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</si>
  <si>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</si>
  <si>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</si>
  <si>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</si>
  <si>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</si>
  <si>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</si>
  <si>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</si>
  <si>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</si>
  <si>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</si>
  <si>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</si>
  <si>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</si>
  <si>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</si>
  <si>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</si>
  <si>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</si>
  <si>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</si>
  <si>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</si>
  <si>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</si>
  <si>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</si>
  <si>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</si>
  <si>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</si>
  <si>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</si>
  <si>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</si>
  <si>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</si>
  <si>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</si>
  <si>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</si>
  <si>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</si>
  <si>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</si>
  <si>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</si>
  <si>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</si>
  <si>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</si>
  <si>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</si>
  <si>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</si>
  <si>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</si>
  <si>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</si>
  <si>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</si>
  <si>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</si>
  <si>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</si>
  <si>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</si>
  <si>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</si>
  <si>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</si>
  <si>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</si>
  <si>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</si>
  <si>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</si>
  <si>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</si>
  <si>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</si>
  <si>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</si>
  <si>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</si>
  <si>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</si>
  <si>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</si>
  <si>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</si>
  <si>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</si>
  <si>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</si>
  <si>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</si>
  <si>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</si>
  <si>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</si>
  <si>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</si>
  <si>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</si>
  <si>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</si>
  <si>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</si>
  <si>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</si>
  <si>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</si>
  <si>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</si>
  <si>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</si>
  <si>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</si>
  <si>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</si>
  <si>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</si>
  <si>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</si>
  <si>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</si>
  <si>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</si>
  <si>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</si>
  <si>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</si>
  <si>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</si>
  <si>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</si>
  <si>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</si>
  <si>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</si>
  <si>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</si>
  <si>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</si>
  <si>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</si>
  <si>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</si>
  <si>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</si>
  <si>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</si>
  <si>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</si>
  <si>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</si>
  <si>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</si>
  <si>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</si>
  <si>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</si>
  <si>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</si>
  <si>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</si>
  <si>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</si>
  <si>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</si>
  <si>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</si>
  <si>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</si>
  <si>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</si>
  <si>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</si>
  <si>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</si>
  <si>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</si>
  <si>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</si>
  <si>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</si>
  <si>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</si>
  <si>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</si>
  <si>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</si>
  <si>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</si>
  <si>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</si>
  <si>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</si>
  <si>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</si>
  <si>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</si>
  <si>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</si>
  <si>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</si>
  <si>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</si>
  <si>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</si>
  <si>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</si>
  <si>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</si>
  <si>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</si>
  <si>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</si>
  <si>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</si>
  <si>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</si>
  <si>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</si>
  <si>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</si>
  <si>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</si>
  <si>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</si>
  <si>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</si>
  <si>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</si>
  <si>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</si>
  <si>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</si>
  <si>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</si>
  <si>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</si>
  <si>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</si>
  <si>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</si>
  <si>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</si>
  <si>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</si>
  <si>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</si>
  <si>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</si>
  <si>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</si>
  <si>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</si>
  <si>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</si>
  <si>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</si>
  <si>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</si>
  <si>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</si>
  <si>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</si>
  <si>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</si>
  <si>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</si>
  <si>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</si>
  <si>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</si>
  <si>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</si>
  <si>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</si>
  <si>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</si>
  <si>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</si>
  <si>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</si>
  <si>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</si>
  <si>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</si>
  <si>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</si>
  <si>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</si>
  <si>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</si>
  <si>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</si>
  <si>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</si>
  <si>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</si>
  <si>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</si>
  <si>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</si>
  <si>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</si>
  <si>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</si>
  <si>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</si>
  <si>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</si>
  <si>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</si>
  <si>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</si>
  <si>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</si>
  <si>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</si>
  <si>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</si>
  <si>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</si>
  <si>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</si>
  <si>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</si>
  <si>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</si>
  <si>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</si>
  <si>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</si>
  <si>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</si>
  <si>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</si>
  <si>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</si>
  <si>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</si>
  <si>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</si>
  <si>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</si>
  <si>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</si>
  <si>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</si>
  <si>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</si>
  <si>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</si>
  <si>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</si>
  <si>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</si>
  <si>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</si>
  <si>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</si>
  <si>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</si>
  <si>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</si>
  <si>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</si>
  <si>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</si>
  <si>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</si>
  <si>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</si>
  <si>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</si>
  <si>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</si>
  <si>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</si>
  <si>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</si>
  <si>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</si>
  <si>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</si>
  <si>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</si>
  <si>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</si>
  <si>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</si>
  <si>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</si>
  <si>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</si>
  <si>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</si>
  <si>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</si>
  <si>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</si>
  <si>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</si>
  <si>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</si>
  <si>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</si>
  <si>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</si>
  <si>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</si>
  <si>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</si>
  <si>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</si>
  <si>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</si>
  <si>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</si>
  <si>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</si>
  <si>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</si>
  <si>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</si>
  <si>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</si>
  <si>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</si>
  <si>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</si>
  <si>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</si>
  <si>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</si>
  <si>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</si>
  <si>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</si>
  <si>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</si>
  <si>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</si>
  <si>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</si>
  <si>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</si>
  <si>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</si>
  <si>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</si>
  <si>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</si>
  <si>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</si>
  <si>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</si>
  <si>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</si>
  <si>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</si>
  <si>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</si>
  <si>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</si>
  <si>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</si>
  <si>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</si>
  <si>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</si>
  <si>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</si>
  <si>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</si>
  <si>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</si>
  <si>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</si>
  <si>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</si>
  <si>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</si>
  <si>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</si>
  <si>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</si>
  <si>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</si>
  <si>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</si>
  <si>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</si>
  <si>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</si>
  <si>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</si>
  <si>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</si>
  <si>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</si>
  <si>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</si>
  <si>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</si>
  <si>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</si>
  <si>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</si>
  <si>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</si>
  <si>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</si>
  <si>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</si>
  <si>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</si>
  <si>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</si>
  <si>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</si>
  <si>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</si>
  <si>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</si>
  <si>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</si>
  <si>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</si>
  <si>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</si>
  <si>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</si>
  <si>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</si>
  <si>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</si>
  <si>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</si>
  <si>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</si>
  <si>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</si>
  <si>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</si>
  <si>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</si>
  <si>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</si>
  <si>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</si>
  <si>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</si>
  <si>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</si>
  <si>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</si>
  <si>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</si>
  <si>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</si>
  <si>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</si>
  <si>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</si>
  <si>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</si>
  <si>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</si>
  <si>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</si>
  <si>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</si>
  <si>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</si>
  <si>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</si>
  <si>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</si>
  <si>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</si>
  <si>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</si>
  <si>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</si>
  <si>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</si>
  <si>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</si>
  <si>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</si>
  <si>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</si>
  <si>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</si>
  <si>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</si>
  <si>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</si>
  <si>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</si>
  <si>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</si>
  <si>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</si>
  <si>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</si>
  <si>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</si>
  <si>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</si>
  <si>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</si>
  <si>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</si>
  <si>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</si>
  <si>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</si>
  <si>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</si>
  <si>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</si>
  <si>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</si>
  <si>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</si>
  <si>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</si>
  <si>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</si>
  <si>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</si>
  <si>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</si>
  <si>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</si>
  <si>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</si>
  <si>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</si>
  <si>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</si>
  <si>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</si>
  <si>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</si>
  <si>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</si>
  <si>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</si>
  <si>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</si>
  <si>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</si>
  <si>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</si>
  <si>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</si>
  <si>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</si>
  <si>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</si>
  <si>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</si>
  <si>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</si>
  <si>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</si>
  <si>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</si>
  <si>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</si>
  <si>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</si>
  <si>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</si>
  <si>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</si>
  <si>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</si>
  <si>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</si>
  <si>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</si>
  <si>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</si>
  <si>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</si>
  <si>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</si>
  <si>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</si>
  <si>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</si>
  <si>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</si>
  <si>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</si>
  <si>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</si>
  <si>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</si>
  <si>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</si>
  <si>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</si>
  <si>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</si>
  <si>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</si>
  <si>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</si>
  <si>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</si>
  <si>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</si>
  <si>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</si>
  <si>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</si>
  <si>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</si>
  <si>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</si>
  <si>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</si>
  <si>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</si>
  <si>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</si>
  <si>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</si>
  <si>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</si>
  <si>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</si>
  <si>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</si>
  <si>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</si>
  <si>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</si>
  <si>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</si>
  <si>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</si>
  <si>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</si>
  <si>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</si>
  <si>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</si>
  <si>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</si>
  <si>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</si>
  <si>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</si>
  <si>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</si>
  <si>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</si>
  <si>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</si>
  <si>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</si>
  <si>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</si>
  <si>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</si>
  <si>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</si>
  <si>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</si>
  <si>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</si>
  <si>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</si>
  <si>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</si>
  <si>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</si>
  <si>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</si>
  <si>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</si>
  <si>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</si>
  <si>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</si>
  <si>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</si>
  <si>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</si>
  <si>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</si>
  <si>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</si>
  <si>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</si>
  <si>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</si>
  <si>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</si>
  <si>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</si>
  <si>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</si>
  <si>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</si>
  <si>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</si>
  <si>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</si>
  <si>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</si>
  <si>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</si>
  <si>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</si>
  <si>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</si>
  <si>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</si>
  <si>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</si>
  <si>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</si>
  <si>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</si>
  <si>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</si>
  <si>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</si>
  <si>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</si>
  <si>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</si>
  <si>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</si>
  <si>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</si>
  <si>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</si>
  <si>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</si>
  <si>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</si>
  <si>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</si>
  <si>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</si>
  <si>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</si>
  <si>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</si>
  <si>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</si>
  <si>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</si>
  <si>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</si>
  <si>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</si>
  <si>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</si>
  <si>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</si>
  <si>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</si>
  <si>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</si>
  <si>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</si>
  <si>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</si>
  <si>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</si>
  <si>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</si>
  <si>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</si>
  <si>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</si>
  <si>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</si>
  <si>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</si>
  <si>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</si>
  <si>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</si>
  <si>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</si>
  <si>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</si>
  <si>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</si>
  <si>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</si>
  <si>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</si>
  <si>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</si>
  <si>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</si>
  <si>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</si>
  <si>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</si>
  <si>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</si>
  <si>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</si>
  <si>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</si>
  <si>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</si>
  <si>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</si>
  <si>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</si>
  <si>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</si>
  <si>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</si>
  <si>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</si>
  <si>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</si>
  <si>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</si>
  <si>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</si>
  <si>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</si>
  <si>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</si>
  <si>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</si>
  <si>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</si>
  <si>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</si>
  <si>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</si>
  <si>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</si>
  <si>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</si>
  <si>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</si>
  <si>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</si>
  <si>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</si>
  <si>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</si>
  <si>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</si>
  <si>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</si>
  <si>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</si>
  <si>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</si>
  <si>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</si>
  <si>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</si>
  <si>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</si>
  <si>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</si>
  <si>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</si>
  <si>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</si>
  <si>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</si>
  <si>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</si>
  <si>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</si>
  <si>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</si>
  <si>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</si>
  <si>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</si>
  <si>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</si>
  <si>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</si>
  <si>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</si>
  <si>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</si>
  <si>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</si>
  <si>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</si>
  <si>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</si>
  <si>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</si>
  <si>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</si>
  <si>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</si>
  <si>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</si>
  <si>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</si>
  <si>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</si>
  <si>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</si>
  <si>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</si>
  <si>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</si>
  <si>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</si>
  <si>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</si>
  <si>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</si>
  <si>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</si>
  <si>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</si>
  <si>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</si>
  <si>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</si>
  <si>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</si>
  <si>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</si>
  <si>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</si>
  <si>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</si>
  <si>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</si>
  <si>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</si>
  <si>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</si>
  <si>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</si>
  <si>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</si>
  <si>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</si>
  <si>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</si>
  <si>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</si>
  <si>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</si>
  <si>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</si>
  <si>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</si>
  <si>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</si>
  <si>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</si>
  <si>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</si>
  <si>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</si>
  <si>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</si>
  <si>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</si>
  <si>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</si>
  <si>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</si>
  <si>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</si>
  <si>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</si>
  <si>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</si>
  <si>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</si>
  <si>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</si>
  <si>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</si>
  <si>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</si>
  <si>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</si>
  <si>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</si>
  <si>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</si>
  <si>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</si>
  <si>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</si>
  <si>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</si>
  <si>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</si>
  <si>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</si>
  <si>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</si>
  <si>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</si>
  <si>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</si>
  <si>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</si>
  <si>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</si>
  <si>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</si>
  <si>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</si>
  <si>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</si>
  <si>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</si>
  <si>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</si>
  <si>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</si>
  <si>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</si>
  <si>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</si>
  <si>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</si>
  <si>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</si>
  <si>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</si>
  <si>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</si>
  <si>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</si>
  <si>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</si>
  <si>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</si>
  <si>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</si>
  <si>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</si>
  <si>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</si>
  <si>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</si>
  <si>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</si>
  <si>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</si>
  <si>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</si>
  <si>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</si>
  <si>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</si>
  <si>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</si>
  <si>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</si>
  <si>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</si>
  <si>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</si>
  <si>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</si>
  <si>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</si>
  <si>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</si>
  <si>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</si>
  <si>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</si>
  <si>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</si>
  <si>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</si>
  <si>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</si>
  <si>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</si>
  <si>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</si>
  <si>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</si>
  <si>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</si>
  <si>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</si>
  <si>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</si>
  <si>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</si>
  <si>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</si>
  <si>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</si>
  <si>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</si>
  <si>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</si>
  <si>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</si>
  <si>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</si>
  <si>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</si>
  <si>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</si>
  <si>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</si>
  <si>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</si>
  <si>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</si>
  <si>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</si>
  <si>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</si>
  <si>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</si>
  <si>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</si>
  <si>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</si>
  <si>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</si>
  <si>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</si>
  <si>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</si>
  <si>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</si>
  <si>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</si>
  <si>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</si>
  <si>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</si>
  <si>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</si>
  <si>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</si>
  <si>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</si>
  <si>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</si>
  <si>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</si>
  <si>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</si>
  <si>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</si>
  <si>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</si>
  <si>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</si>
  <si>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</si>
  <si>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</si>
  <si>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</si>
  <si>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</si>
  <si>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</si>
  <si>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</si>
  <si>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</si>
  <si>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</si>
  <si>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</si>
  <si>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</si>
  <si>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</si>
  <si>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</si>
  <si>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</si>
  <si>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</si>
  <si>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</si>
  <si>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</si>
  <si>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</si>
  <si>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</si>
  <si>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</si>
  <si>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</si>
  <si>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</si>
  <si>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</si>
  <si>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</si>
  <si>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</si>
  <si>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</si>
  <si>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</si>
  <si>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</si>
  <si>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</si>
  <si>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</si>
  <si>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</si>
  <si>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</si>
  <si>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</si>
  <si>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</si>
  <si>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</si>
  <si>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</si>
  <si>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</si>
  <si>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</si>
  <si>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</si>
  <si>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</si>
  <si>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</si>
  <si>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</si>
  <si>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</si>
  <si>
    <t/>
  </si>
  <si>
    <t>Internal Service Funds</t>
  </si>
  <si>
    <t>Business-Type Activities - Enterprise Funds</t>
  </si>
  <si>
    <t>Endeavor Hall</t>
  </si>
  <si>
    <t>Governmental -Type Actvities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</si>
</sst>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5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8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0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13" fillId="0" borderId="0" xfId="0" applyFont="1"/>
    <xf numFmtId="0" fontId="1" fillId="0" borderId="0" xfId="0" applyFont="1" applyAlignment="1">
      <alignment vertical="top"/>
    </xf>
    <xf numFmtId="0" fontId="0" fillId="5" borderId="0" xfId="0" applyFill="1"/>
    <xf numFmtId="0" fontId="1" fillId="5" borderId="0" xfId="0" applyFont="1" applyFill="1" applyAlignment="1">
      <alignment vertical="top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6" fillId="0" borderId="1" xfId="1" applyBorder="1"/>
    <xf numFmtId="3" fontId="1" fillId="0" borderId="1" xfId="1" applyNumberFormat="1" applyFont="1" applyBorder="1"/>
    <xf numFmtId="1" fontId="5" fillId="0" borderId="1" xfId="1" applyNumberFormat="1" applyFont="1" applyBorder="1"/>
    <xf numFmtId="44" fontId="1" fillId="9" borderId="1" xfId="3" applyFont="1" applyFill="1" applyBorder="1" applyProtection="1"/>
    <xf numFmtId="44" fontId="13" fillId="3" borderId="1" xfId="3" applyFont="1" applyFill="1" applyBorder="1" applyProtection="1"/>
    <xf numFmtId="0" fontId="13" fillId="3" borderId="1" xfId="1" applyFont="1" applyFill="1" applyBorder="1"/>
    <xf numFmtId="44" fontId="1" fillId="10" borderId="1" xfId="3" applyFont="1" applyFill="1" applyBorder="1" applyProtection="1"/>
    <xf numFmtId="44" fontId="1" fillId="5" borderId="1" xfId="3" applyFont="1" applyFill="1" applyBorder="1" applyProtection="1">
      <protection locked="0"/>
    </xf>
    <xf numFmtId="0" fontId="1" fillId="5" borderId="1" xfId="1" applyFont="1" applyFill="1" applyBorder="1" applyProtection="1">
      <protection locked="0"/>
    </xf>
    <xf numFmtId="0" fontId="1" fillId="10" borderId="1" xfId="1" applyFont="1" applyFill="1" applyBorder="1"/>
    <xf numFmtId="44" fontId="1" fillId="7" borderId="1" xfId="3" applyFont="1" applyFill="1" applyBorder="1" applyProtection="1"/>
    <xf numFmtId="0" fontId="11" fillId="7" borderId="1" xfId="1" applyFont="1" applyFill="1" applyBorder="1"/>
    <xf numFmtId="0" fontId="1" fillId="0" borderId="1" xfId="1" applyFont="1" applyBorder="1"/>
    <xf numFmtId="0" fontId="13" fillId="6" borderId="1" xfId="1" applyFont="1" applyFill="1" applyBorder="1"/>
    <xf numFmtId="44" fontId="1" fillId="3" borderId="1" xfId="3" applyFont="1" applyFill="1" applyBorder="1" applyProtection="1"/>
    <xf numFmtId="0" fontId="1" fillId="3" borderId="1" xfId="1" applyFont="1" applyFill="1" applyBorder="1"/>
    <xf numFmtId="0" fontId="1" fillId="6" borderId="1" xfId="1" applyFont="1" applyFill="1" applyBorder="1"/>
    <xf numFmtId="44" fontId="1" fillId="5" borderId="1" xfId="3" applyFont="1" applyFill="1" applyBorder="1" applyAlignment="1" applyProtection="1">
      <alignment horizontal="right"/>
      <protection locked="0"/>
    </xf>
    <xf numFmtId="44" fontId="1" fillId="0" borderId="1" xfId="3" applyFont="1" applyFill="1" applyBorder="1" applyProtection="1"/>
    <xf numFmtId="0" fontId="6" fillId="6" borderId="1" xfId="1" applyFill="1" applyBorder="1"/>
    <xf numFmtId="0" fontId="11" fillId="7" borderId="1" xfId="1" applyFont="1" applyFill="1" applyBorder="1" applyAlignment="1">
      <alignment horizontal="right"/>
    </xf>
    <xf numFmtId="0" fontId="10" fillId="8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20" fillId="5" borderId="1" xfId="1" applyFont="1" applyFill="1" applyBorder="1" applyAlignment="1">
      <alignment horizontal="right" wrapText="1"/>
    </xf>
    <xf numFmtId="0" fontId="10" fillId="11" borderId="1" xfId="1" applyFont="1" applyFill="1" applyBorder="1" applyAlignment="1">
      <alignment horizontal="right" wrapText="1"/>
    </xf>
    <xf numFmtId="0" fontId="11" fillId="8" borderId="1" xfId="1" applyFont="1" applyFill="1" applyBorder="1"/>
    <xf numFmtId="0" fontId="10" fillId="8" borderId="1" xfId="1" applyFont="1" applyFill="1" applyBorder="1"/>
    <xf numFmtId="0" fontId="10" fillId="12" borderId="3" xfId="1" applyFont="1" applyFill="1" applyBorder="1"/>
    <xf numFmtId="0" fontId="3" fillId="6" borderId="6" xfId="1" applyFont="1" applyFill="1" applyBorder="1"/>
    <xf numFmtId="0" fontId="9" fillId="6" borderId="6" xfId="1" applyFont="1" applyFill="1" applyBorder="1"/>
    <xf numFmtId="0" fontId="2" fillId="0" borderId="5" xfId="1" applyFont="1" applyBorder="1"/>
    <xf numFmtId="0" fontId="2" fillId="0" borderId="4" xfId="1" applyFont="1" applyBorder="1"/>
    <xf numFmtId="164" fontId="3" fillId="0" borderId="20" xfId="1" applyNumberFormat="1" applyFont="1" applyBorder="1"/>
    <xf numFmtId="0" fontId="9" fillId="0" borderId="21" xfId="1" applyFont="1" applyBorder="1"/>
    <xf numFmtId="164" fontId="3" fillId="4" borderId="18" xfId="1" applyNumberFormat="1" applyFont="1" applyFill="1" applyBorder="1"/>
    <xf numFmtId="0" fontId="9" fillId="3" borderId="17" xfId="1" applyFont="1" applyFill="1" applyBorder="1"/>
    <xf numFmtId="0" fontId="2" fillId="0" borderId="1" xfId="1" applyFont="1" applyBorder="1"/>
    <xf numFmtId="0" fontId="3" fillId="4" borderId="16" xfId="1" applyFont="1" applyFill="1" applyBorder="1"/>
    <xf numFmtId="0" fontId="9" fillId="3" borderId="15" xfId="1" applyFont="1" applyFill="1" applyBorder="1"/>
    <xf numFmtId="0" fontId="3" fillId="4" borderId="14" xfId="1" applyFont="1" applyFill="1" applyBorder="1"/>
    <xf numFmtId="0" fontId="9" fillId="3" borderId="13" xfId="1" applyFont="1" applyFill="1" applyBorder="1"/>
    <xf numFmtId="44" fontId="1" fillId="12" borderId="1" xfId="3" applyFont="1" applyFill="1" applyBorder="1" applyProtection="1"/>
  </cellXfs>
  <cellStyles count="4">
    <cellStyle name="Currency" xfId="2" builtinId="4"/>
    <cellStyle name="Currency 2" xfId="3" xr:uid="{E5B0562A-A22B-6649-AFBA-0E9BEBE92CA3}"/>
    <cellStyle name="Normal" xfId="0" builtinId="0"/>
    <cellStyle name="Normal 2" xfId="1" xr:uid="{00000000-0005-0000-0000-000020000000}"/>
  </cellStyles>
  <dxfs count="41">
    <dxf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app/static/input_files/ACFR_template.xlsx" TargetMode="External"/><Relationship Id="rId1" Type="http://schemas.openxmlformats.org/officeDocument/2006/relationships/externalLinkPath" Target="/Users/katrinawheelan/Desktop/Code/CLOSUP/process_xbrl/process-xbrl/app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s - Net Position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271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A105" zoomScale="120" zoomScaleNormal="120" workbookViewId="0">
      <selection activeCell="B120" sqref="B120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104" t="s">
        <v>1133</v>
      </c>
      <c r="D1" s="104" t="s">
        <v>1132</v>
      </c>
      <c r="E1" s="69" t="s">
        <v>1141</v>
      </c>
    </row>
    <row r="2" spans="1:10" ht="15">
      <c r="A2" s="2" t="s">
        <v>1239</v>
      </c>
      <c r="B2" s="86" t="s">
        <v>1142</v>
      </c>
      <c r="C2" s="105" t="s">
        <v>1345</v>
      </c>
      <c r="D2" s="105" t="s">
        <v>1344</v>
      </c>
      <c r="E2" s="105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105" t="s">
        <v>1348</v>
      </c>
      <c r="D3" s="105" t="s">
        <v>1347</v>
      </c>
      <c r="E3" s="105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105" t="s">
        <v>1351</v>
      </c>
      <c r="D4" s="105" t="s">
        <v>1350</v>
      </c>
      <c r="E4" s="105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105" t="s">
        <v>1354</v>
      </c>
      <c r="D5" s="105" t="s">
        <v>1353</v>
      </c>
      <c r="E5" s="105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105" t="s">
        <v>1357</v>
      </c>
      <c r="D6" s="105" t="s">
        <v>1356</v>
      </c>
      <c r="E6" s="105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105" t="s">
        <v>1360</v>
      </c>
      <c r="D7" s="105" t="s">
        <v>1359</v>
      </c>
      <c r="E7" s="105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105" t="s">
        <v>1363</v>
      </c>
      <c r="D8" s="105" t="s">
        <v>1362</v>
      </c>
      <c r="E8" s="105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105" t="s">
        <v>1366</v>
      </c>
      <c r="D9" s="105" t="s">
        <v>1365</v>
      </c>
      <c r="E9" s="105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105" t="s">
        <v>1369</v>
      </c>
      <c r="D10" s="105" t="s">
        <v>1368</v>
      </c>
      <c r="E10" s="105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105" t="s">
        <v>1372</v>
      </c>
      <c r="D11" s="105" t="s">
        <v>1371</v>
      </c>
      <c r="E11" s="105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105" t="s">
        <v>1375</v>
      </c>
      <c r="D12" s="105" t="s">
        <v>1374</v>
      </c>
      <c r="E12" s="105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105" t="s">
        <v>1378</v>
      </c>
      <c r="D13" s="105" t="s">
        <v>1377</v>
      </c>
      <c r="E13" s="105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105" t="s">
        <v>1381</v>
      </c>
      <c r="D14" s="105" t="s">
        <v>1380</v>
      </c>
      <c r="E14" s="105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105" t="s">
        <v>1384</v>
      </c>
      <c r="D15" s="105" t="s">
        <v>1383</v>
      </c>
      <c r="E15" s="105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105" t="s">
        <v>1387</v>
      </c>
      <c r="D16" s="105" t="s">
        <v>1386</v>
      </c>
      <c r="E16" s="105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105" t="s">
        <v>1390</v>
      </c>
      <c r="D17" s="105" t="s">
        <v>1389</v>
      </c>
      <c r="E17" s="105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105" t="s">
        <v>1393</v>
      </c>
      <c r="D18" s="105" t="s">
        <v>1392</v>
      </c>
      <c r="E18" s="105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105" t="s">
        <v>1396</v>
      </c>
      <c r="D19" s="105" t="s">
        <v>1395</v>
      </c>
      <c r="E19" s="105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105" t="s">
        <v>1399</v>
      </c>
      <c r="D20" s="105" t="s">
        <v>1398</v>
      </c>
      <c r="E20" s="105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105" t="s">
        <v>1402</v>
      </c>
      <c r="D21" s="105" t="s">
        <v>1401</v>
      </c>
      <c r="E21" s="105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105" t="s">
        <v>1405</v>
      </c>
      <c r="D22" s="105" t="s">
        <v>1404</v>
      </c>
      <c r="E22" s="105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105" t="s">
        <v>1408</v>
      </c>
      <c r="D23" s="105" t="s">
        <v>1407</v>
      </c>
      <c r="E23" s="105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105" t="s">
        <v>1411</v>
      </c>
      <c r="D24" s="105" t="s">
        <v>1410</v>
      </c>
      <c r="E24" s="105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105" t="s">
        <v>1414</v>
      </c>
      <c r="D25" s="105" t="s">
        <v>1413</v>
      </c>
      <c r="E25" s="105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105" t="s">
        <v>1417</v>
      </c>
      <c r="D26" s="105" t="s">
        <v>1416</v>
      </c>
      <c r="E26" s="105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105" t="s">
        <v>1420</v>
      </c>
      <c r="D27" s="105" t="s">
        <v>1419</v>
      </c>
      <c r="E27" s="105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105" t="s">
        <v>1423</v>
      </c>
      <c r="D28" s="105" t="s">
        <v>1422</v>
      </c>
      <c r="E28" s="105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105" t="s">
        <v>1426</v>
      </c>
      <c r="D29" s="105" t="s">
        <v>1425</v>
      </c>
      <c r="E29" s="105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105" t="s">
        <v>1429</v>
      </c>
      <c r="D30" s="105" t="s">
        <v>1428</v>
      </c>
      <c r="E30" s="105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105" t="s">
        <v>1432</v>
      </c>
      <c r="D31" s="105" t="s">
        <v>1431</v>
      </c>
      <c r="E31" s="105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105" t="s">
        <v>1435</v>
      </c>
      <c r="D32" s="105" t="s">
        <v>1434</v>
      </c>
      <c r="E32" s="105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105" t="s">
        <v>1438</v>
      </c>
      <c r="D33" s="105" t="s">
        <v>1437</v>
      </c>
      <c r="E33" s="105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105" t="s">
        <v>1441</v>
      </c>
      <c r="D34" s="105" t="s">
        <v>1440</v>
      </c>
      <c r="E34" s="105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105" t="s">
        <v>1444</v>
      </c>
      <c r="D35" s="105" t="s">
        <v>1443</v>
      </c>
      <c r="E35" s="105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105" t="s">
        <v>1447</v>
      </c>
      <c r="D36" s="105" t="s">
        <v>1446</v>
      </c>
      <c r="E36" s="105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105" t="s">
        <v>1450</v>
      </c>
      <c r="D37" s="105" t="s">
        <v>1449</v>
      </c>
      <c r="E37" s="105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105" t="s">
        <v>1453</v>
      </c>
      <c r="D38" s="105" t="s">
        <v>1452</v>
      </c>
      <c r="E38" s="105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105" t="s">
        <v>1456</v>
      </c>
      <c r="D39" s="105" t="s">
        <v>1455</v>
      </c>
      <c r="E39" s="105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105" t="s">
        <v>1459</v>
      </c>
      <c r="D40" s="105" t="s">
        <v>1458</v>
      </c>
      <c r="E40" s="105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105" t="s">
        <v>1462</v>
      </c>
      <c r="D41" s="105" t="s">
        <v>1461</v>
      </c>
      <c r="E41" s="105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105" t="s">
        <v>1465</v>
      </c>
      <c r="D42" s="105" t="s">
        <v>1464</v>
      </c>
      <c r="E42" s="105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105" t="s">
        <v>1468</v>
      </c>
      <c r="D43" s="105" t="s">
        <v>1467</v>
      </c>
      <c r="E43" s="105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105" t="s">
        <v>1471</v>
      </c>
      <c r="D44" s="105" t="s">
        <v>1470</v>
      </c>
      <c r="E44" s="105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105" t="s">
        <v>1474</v>
      </c>
      <c r="D45" s="105" t="s">
        <v>1473</v>
      </c>
      <c r="E45" s="105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36" t="s">
        <v>1786</v>
      </c>
      <c r="D46" s="105" t="s">
        <v>1476</v>
      </c>
      <c r="E46" s="105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36" t="s">
        <v>1786</v>
      </c>
      <c r="D47" s="105" t="s">
        <v>1478</v>
      </c>
      <c r="E47" s="105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36" t="s">
        <v>1786</v>
      </c>
      <c r="D48" s="105" t="s">
        <v>1480</v>
      </c>
      <c r="E48" s="105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36" t="s">
        <v>1786</v>
      </c>
      <c r="D49" s="105" t="s">
        <v>1482</v>
      </c>
      <c r="E49" s="105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36" t="s">
        <v>1786</v>
      </c>
      <c r="D50" s="105" t="s">
        <v>1484</v>
      </c>
      <c r="E50" s="105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36" t="s">
        <v>1786</v>
      </c>
      <c r="D51" s="105" t="s">
        <v>1486</v>
      </c>
      <c r="E51" s="105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36" t="s">
        <v>1786</v>
      </c>
      <c r="D52" s="105" t="s">
        <v>1488</v>
      </c>
      <c r="E52" s="105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36" t="s">
        <v>1786</v>
      </c>
      <c r="D53" s="105" t="s">
        <v>1490</v>
      </c>
      <c r="E53" s="105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36" t="s">
        <v>1786</v>
      </c>
      <c r="D54" s="105" t="s">
        <v>1492</v>
      </c>
      <c r="E54" s="105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36" t="s">
        <v>1786</v>
      </c>
      <c r="D55" s="105" t="s">
        <v>1494</v>
      </c>
      <c r="E55" s="105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36" t="s">
        <v>1786</v>
      </c>
      <c r="D56" s="105" t="s">
        <v>1496</v>
      </c>
      <c r="E56" s="105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36" t="s">
        <v>1786</v>
      </c>
      <c r="D57" s="105" t="s">
        <v>1498</v>
      </c>
      <c r="E57" s="105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36" t="s">
        <v>1786</v>
      </c>
      <c r="D58" s="105" t="s">
        <v>1500</v>
      </c>
      <c r="E58" s="105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36" t="s">
        <v>1786</v>
      </c>
      <c r="D59" s="105" t="s">
        <v>1502</v>
      </c>
      <c r="E59" s="105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36" t="s">
        <v>1786</v>
      </c>
      <c r="D60" s="105" t="s">
        <v>1504</v>
      </c>
      <c r="E60" s="105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36" t="s">
        <v>1786</v>
      </c>
      <c r="D61" s="105" t="s">
        <v>1506</v>
      </c>
      <c r="E61" s="105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36" t="s">
        <v>1786</v>
      </c>
      <c r="D62" s="105" t="s">
        <v>1508</v>
      </c>
      <c r="E62" s="105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36" t="s">
        <v>1786</v>
      </c>
      <c r="D63" s="105" t="s">
        <v>1510</v>
      </c>
      <c r="E63" s="105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36" t="s">
        <v>1786</v>
      </c>
      <c r="D64" s="105" t="s">
        <v>1512</v>
      </c>
      <c r="E64" s="105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36" t="s">
        <v>1786</v>
      </c>
      <c r="D65" s="105" t="s">
        <v>1514</v>
      </c>
      <c r="E65" s="105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36" t="s">
        <v>1786</v>
      </c>
      <c r="D66" s="105" t="s">
        <v>1516</v>
      </c>
      <c r="E66" s="105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36" t="s">
        <v>1786</v>
      </c>
      <c r="D67" s="105" t="s">
        <v>1518</v>
      </c>
      <c r="E67" s="105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36" t="s">
        <v>1786</v>
      </c>
      <c r="D68" s="105" t="s">
        <v>1520</v>
      </c>
      <c r="E68" s="105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36" t="s">
        <v>1786</v>
      </c>
      <c r="D69" s="105" t="s">
        <v>1522</v>
      </c>
      <c r="E69" s="105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36" t="s">
        <v>1786</v>
      </c>
      <c r="D70" s="105" t="s">
        <v>1524</v>
      </c>
      <c r="E70" s="105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36" t="s">
        <v>1786</v>
      </c>
      <c r="D71" s="105" t="s">
        <v>1526</v>
      </c>
      <c r="E71" s="105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36" t="s">
        <v>1786</v>
      </c>
      <c r="D72" s="105" t="s">
        <v>1528</v>
      </c>
      <c r="E72" s="105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36" t="s">
        <v>1786</v>
      </c>
      <c r="D73" s="105" t="s">
        <v>1530</v>
      </c>
      <c r="E73" s="105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36" t="s">
        <v>1786</v>
      </c>
      <c r="D74" s="105" t="s">
        <v>1532</v>
      </c>
      <c r="E74" s="105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36" t="s">
        <v>1786</v>
      </c>
      <c r="D75" s="105" t="s">
        <v>1534</v>
      </c>
      <c r="E75" s="105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105" t="s">
        <v>1537</v>
      </c>
      <c r="D76" s="105" t="s">
        <v>1536</v>
      </c>
      <c r="E76" s="105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105" t="s">
        <v>1540</v>
      </c>
      <c r="D77" s="105" t="s">
        <v>1539</v>
      </c>
      <c r="E77" s="105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105" t="s">
        <v>1543</v>
      </c>
      <c r="D78" s="105" t="s">
        <v>1542</v>
      </c>
      <c r="E78" s="105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105" t="s">
        <v>1546</v>
      </c>
      <c r="D79" s="105" t="s">
        <v>1545</v>
      </c>
      <c r="E79" s="105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105" t="s">
        <v>1549</v>
      </c>
      <c r="D80" s="105" t="s">
        <v>1548</v>
      </c>
      <c r="E80" s="105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105" t="s">
        <v>1552</v>
      </c>
      <c r="D81" s="105" t="s">
        <v>1551</v>
      </c>
      <c r="E81" s="105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105" t="s">
        <v>1555</v>
      </c>
      <c r="D82" s="105" t="s">
        <v>1554</v>
      </c>
      <c r="E82" s="105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105" t="s">
        <v>1558</v>
      </c>
      <c r="D83" s="105" t="s">
        <v>1557</v>
      </c>
      <c r="E83" s="105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105" t="s">
        <v>1561</v>
      </c>
      <c r="D84" s="105" t="s">
        <v>1560</v>
      </c>
      <c r="E84" s="105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105" t="s">
        <v>1564</v>
      </c>
      <c r="D85" s="105" t="s">
        <v>1563</v>
      </c>
      <c r="E85" s="105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105" t="s">
        <v>1567</v>
      </c>
      <c r="D86" s="105" t="s">
        <v>1566</v>
      </c>
      <c r="E86" s="105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105" t="s">
        <v>1570</v>
      </c>
      <c r="D87" s="105" t="s">
        <v>1569</v>
      </c>
      <c r="E87" s="105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105" t="s">
        <v>1573</v>
      </c>
      <c r="D88" s="105" t="s">
        <v>1572</v>
      </c>
      <c r="E88" s="105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105" t="s">
        <v>1576</v>
      </c>
      <c r="D89" s="105" t="s">
        <v>1575</v>
      </c>
      <c r="E89" s="105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105" t="s">
        <v>1579</v>
      </c>
      <c r="D90" s="105" t="s">
        <v>1578</v>
      </c>
      <c r="E90" s="105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105" t="s">
        <v>1582</v>
      </c>
      <c r="D91" s="105" t="s">
        <v>1581</v>
      </c>
      <c r="E91" s="105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105" t="s">
        <v>1585</v>
      </c>
      <c r="D92" s="105" t="s">
        <v>1584</v>
      </c>
      <c r="E92" s="105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105" t="s">
        <v>1588</v>
      </c>
      <c r="D93" s="105" t="s">
        <v>1587</v>
      </c>
      <c r="E93" s="105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105" t="s">
        <v>1591</v>
      </c>
      <c r="D94" s="105" t="s">
        <v>1590</v>
      </c>
      <c r="E94" s="105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105" t="s">
        <v>1594</v>
      </c>
      <c r="D95" s="105" t="s">
        <v>1593</v>
      </c>
      <c r="E95" s="105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105" t="s">
        <v>1597</v>
      </c>
      <c r="D96" s="105" t="s">
        <v>1596</v>
      </c>
      <c r="E96" s="105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105" t="s">
        <v>1600</v>
      </c>
      <c r="D97" s="105" t="s">
        <v>1599</v>
      </c>
      <c r="E97" s="105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36" t="s">
        <v>1786</v>
      </c>
      <c r="D98" s="105" t="s">
        <v>1602</v>
      </c>
      <c r="E98" s="105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105" t="s">
        <v>1605</v>
      </c>
      <c r="D99" s="105" t="s">
        <v>1604</v>
      </c>
      <c r="E99" s="105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105" t="s">
        <v>1608</v>
      </c>
      <c r="D100" s="105" t="s">
        <v>1607</v>
      </c>
      <c r="E100" s="105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105" t="s">
        <v>1610</v>
      </c>
      <c r="D101" s="36" t="s">
        <v>1786</v>
      </c>
      <c r="E101" s="106" t="s">
        <v>1786</v>
      </c>
      <c r="H101" s="70"/>
      <c r="I101" s="70"/>
      <c r="J101" s="70"/>
    </row>
    <row r="102" spans="1:10" ht="15">
      <c r="A102" s="2" t="s">
        <v>1239</v>
      </c>
      <c r="B102" s="86" t="s">
        <v>1237</v>
      </c>
      <c r="C102" s="105" t="s">
        <v>1611</v>
      </c>
      <c r="D102" s="36" t="s">
        <v>1786</v>
      </c>
      <c r="E102" s="105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105" t="s">
        <v>1613</v>
      </c>
      <c r="D103" s="36" t="s">
        <v>1786</v>
      </c>
      <c r="E103" s="105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105" t="s">
        <v>1615</v>
      </c>
      <c r="D104" s="36" t="s">
        <v>1786</v>
      </c>
      <c r="E104" s="105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105" t="s">
        <v>1617</v>
      </c>
      <c r="D105" s="36" t="s">
        <v>1786</v>
      </c>
      <c r="E105" s="106" t="s">
        <v>1786</v>
      </c>
      <c r="H105" s="70"/>
      <c r="I105" s="70"/>
      <c r="J105" s="70"/>
    </row>
    <row r="106" spans="1:10" ht="15">
      <c r="A106" s="2" t="s">
        <v>1239</v>
      </c>
      <c r="B106" s="86" t="s">
        <v>1136</v>
      </c>
      <c r="C106" s="105" t="s">
        <v>1618</v>
      </c>
      <c r="D106" s="36" t="s">
        <v>1786</v>
      </c>
      <c r="E106" s="105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105" t="s">
        <v>1620</v>
      </c>
      <c r="D107" s="36" t="s">
        <v>1786</v>
      </c>
      <c r="E107" s="105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105" t="s">
        <v>1622</v>
      </c>
      <c r="D108" s="36" t="s">
        <v>1786</v>
      </c>
      <c r="E108" s="105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105" t="s">
        <v>1624</v>
      </c>
      <c r="D109" s="36" t="s">
        <v>1786</v>
      </c>
      <c r="E109" s="105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105" t="s">
        <v>1626</v>
      </c>
      <c r="D110" s="36" t="s">
        <v>1786</v>
      </c>
      <c r="E110" s="105" t="s">
        <v>1627</v>
      </c>
      <c r="H110" s="70"/>
      <c r="I110" s="70"/>
      <c r="J110" s="70"/>
    </row>
    <row r="111" spans="1:10" ht="15">
      <c r="A111" s="2"/>
      <c r="B111" s="2"/>
      <c r="C111" t="s">
        <v>1786</v>
      </c>
      <c r="D111" t="s">
        <v>1786</v>
      </c>
      <c r="E111" s="107" t="s">
        <v>1628</v>
      </c>
      <c r="H111" s="70"/>
      <c r="I111" s="70"/>
      <c r="J111" s="70"/>
    </row>
    <row r="112" spans="1:10" ht="15">
      <c r="A112" s="2" t="s">
        <v>1240</v>
      </c>
      <c r="B112" s="87" t="s">
        <v>1283</v>
      </c>
      <c r="C112" t="s">
        <v>1786</v>
      </c>
      <c r="D112" s="105" t="s">
        <v>1629</v>
      </c>
      <c r="E112" t="s">
        <v>1786</v>
      </c>
      <c r="H112" s="70"/>
      <c r="I112" s="70"/>
      <c r="J112" s="70"/>
    </row>
    <row r="113" spans="1:10" ht="15">
      <c r="A113" s="2" t="s">
        <v>1240</v>
      </c>
      <c r="B113" s="87" t="s">
        <v>1284</v>
      </c>
      <c r="C113" t="s">
        <v>1786</v>
      </c>
      <c r="D113" s="105" t="s">
        <v>1630</v>
      </c>
      <c r="E113" t="s">
        <v>1786</v>
      </c>
      <c r="H113" s="70"/>
      <c r="I113" s="70"/>
      <c r="J113" s="70"/>
    </row>
    <row r="114" spans="1:10" ht="15">
      <c r="A114" s="2" t="s">
        <v>1240</v>
      </c>
      <c r="B114" s="87" t="s">
        <v>1285</v>
      </c>
      <c r="C114" t="s">
        <v>1786</v>
      </c>
      <c r="D114" s="105" t="s">
        <v>1631</v>
      </c>
      <c r="E114" t="s">
        <v>1786</v>
      </c>
      <c r="H114" s="70"/>
      <c r="I114" s="70"/>
      <c r="J114" s="70"/>
    </row>
    <row r="115" spans="1:10" ht="15">
      <c r="A115" s="2" t="s">
        <v>1240</v>
      </c>
      <c r="B115" s="87" t="s">
        <v>1286</v>
      </c>
      <c r="C115" t="s">
        <v>1786</v>
      </c>
      <c r="D115" s="105" t="s">
        <v>1632</v>
      </c>
      <c r="E115" t="s">
        <v>1786</v>
      </c>
      <c r="H115" s="70"/>
      <c r="I115" s="70"/>
      <c r="J115" s="70"/>
    </row>
    <row r="116" spans="1:10" ht="15">
      <c r="A116" s="2" t="s">
        <v>1240</v>
      </c>
      <c r="B116" s="87" t="s">
        <v>1287</v>
      </c>
      <c r="C116" t="s">
        <v>1786</v>
      </c>
      <c r="D116" s="105" t="s">
        <v>1633</v>
      </c>
      <c r="E116" t="s">
        <v>1786</v>
      </c>
      <c r="H116" s="70"/>
      <c r="I116" s="70"/>
      <c r="J116" s="70"/>
    </row>
    <row r="117" spans="1:10" ht="15">
      <c r="A117" s="2" t="s">
        <v>1240</v>
      </c>
      <c r="B117" s="87" t="s">
        <v>1288</v>
      </c>
      <c r="C117" t="s">
        <v>1786</v>
      </c>
      <c r="D117" s="105" t="s">
        <v>1634</v>
      </c>
      <c r="E117" t="s">
        <v>1786</v>
      </c>
      <c r="H117" s="70"/>
      <c r="I117" s="70"/>
      <c r="J117" s="70"/>
    </row>
    <row r="118" spans="1:10" ht="15">
      <c r="A118" s="2" t="s">
        <v>1240</v>
      </c>
      <c r="B118" s="87" t="s">
        <v>1289</v>
      </c>
      <c r="C118" t="s">
        <v>1786</v>
      </c>
      <c r="D118" s="105" t="s">
        <v>1635</v>
      </c>
      <c r="E118" t="s">
        <v>1786</v>
      </c>
      <c r="H118" s="70"/>
      <c r="I118" s="70"/>
      <c r="J118" s="70"/>
    </row>
    <row r="119" spans="1:10" ht="15">
      <c r="A119" s="2" t="s">
        <v>1240</v>
      </c>
      <c r="B119" s="87" t="s">
        <v>1290</v>
      </c>
      <c r="C119" t="s">
        <v>1786</v>
      </c>
      <c r="D119" s="105" t="s">
        <v>1636</v>
      </c>
      <c r="E119" t="s">
        <v>1786</v>
      </c>
      <c r="H119" s="70"/>
      <c r="I119" s="70"/>
      <c r="J119" s="70"/>
    </row>
    <row r="120" spans="1:10" ht="15">
      <c r="A120" s="2" t="s">
        <v>1240</v>
      </c>
      <c r="B120" s="87" t="s">
        <v>1291</v>
      </c>
      <c r="C120" t="s">
        <v>1786</v>
      </c>
      <c r="D120" s="105" t="s">
        <v>1637</v>
      </c>
      <c r="E120" t="s">
        <v>1786</v>
      </c>
      <c r="H120" s="70"/>
      <c r="I120" s="70"/>
      <c r="J120" s="70"/>
    </row>
    <row r="121" spans="1:10" ht="15">
      <c r="A121" s="2" t="s">
        <v>1240</v>
      </c>
      <c r="B121" s="87" t="s">
        <v>1292</v>
      </c>
      <c r="C121" t="s">
        <v>1786</v>
      </c>
      <c r="D121" s="105" t="s">
        <v>1638</v>
      </c>
      <c r="E121" t="s">
        <v>1786</v>
      </c>
      <c r="H121" s="70"/>
      <c r="I121" s="70"/>
      <c r="J121" s="70"/>
    </row>
    <row r="122" spans="1:10" ht="15">
      <c r="A122" s="2" t="s">
        <v>1240</v>
      </c>
      <c r="B122" s="87" t="s">
        <v>1293</v>
      </c>
      <c r="C122" t="s">
        <v>1786</v>
      </c>
      <c r="D122" s="105" t="s">
        <v>1639</v>
      </c>
      <c r="E122" t="s">
        <v>1786</v>
      </c>
      <c r="H122" s="70"/>
      <c r="I122" s="70"/>
      <c r="J122" s="70"/>
    </row>
    <row r="123" spans="1:10" ht="15">
      <c r="A123" s="2" t="s">
        <v>1240</v>
      </c>
      <c r="B123" s="87" t="s">
        <v>1294</v>
      </c>
      <c r="C123" t="s">
        <v>1786</v>
      </c>
      <c r="D123" s="105" t="s">
        <v>1640</v>
      </c>
      <c r="E123" t="s">
        <v>1786</v>
      </c>
      <c r="H123" s="70"/>
      <c r="I123" s="70"/>
      <c r="J123" s="70"/>
    </row>
    <row r="124" spans="1:10" ht="15">
      <c r="A124" s="2" t="s">
        <v>1240</v>
      </c>
      <c r="B124" s="87" t="s">
        <v>1295</v>
      </c>
      <c r="C124" t="s">
        <v>1786</v>
      </c>
      <c r="D124" s="105" t="s">
        <v>1641</v>
      </c>
      <c r="E124" t="s">
        <v>1786</v>
      </c>
      <c r="H124" s="70"/>
      <c r="I124" s="70"/>
      <c r="J124" s="70"/>
    </row>
    <row r="125" spans="1:10" ht="15">
      <c r="A125" s="2" t="s">
        <v>1240</v>
      </c>
      <c r="B125" s="87" t="s">
        <v>1296</v>
      </c>
      <c r="C125" t="s">
        <v>1786</v>
      </c>
      <c r="D125" s="105" t="s">
        <v>1642</v>
      </c>
      <c r="E125" t="s">
        <v>1786</v>
      </c>
      <c r="H125" s="70"/>
      <c r="I125" s="70"/>
      <c r="J125" s="70"/>
    </row>
    <row r="126" spans="1:10" ht="15">
      <c r="A126" s="2" t="s">
        <v>1240</v>
      </c>
      <c r="B126" s="87" t="s">
        <v>1297</v>
      </c>
      <c r="C126" t="s">
        <v>1786</v>
      </c>
      <c r="D126" s="105" t="s">
        <v>1643</v>
      </c>
      <c r="E126" t="s">
        <v>1786</v>
      </c>
      <c r="H126" s="70"/>
      <c r="I126" s="70"/>
      <c r="J126" s="70"/>
    </row>
    <row r="127" spans="1:10" ht="15">
      <c r="A127" s="2" t="s">
        <v>1240</v>
      </c>
      <c r="B127" s="87" t="s">
        <v>1298</v>
      </c>
      <c r="C127" t="s">
        <v>1786</v>
      </c>
      <c r="D127" s="105" t="s">
        <v>1644</v>
      </c>
      <c r="E127" t="s">
        <v>1786</v>
      </c>
      <c r="H127" s="70"/>
      <c r="I127" s="70"/>
      <c r="J127" s="70"/>
    </row>
    <row r="128" spans="1:10" ht="15">
      <c r="A128" s="2" t="s">
        <v>1240</v>
      </c>
      <c r="B128" s="87" t="s">
        <v>1299</v>
      </c>
      <c r="C128" t="s">
        <v>1786</v>
      </c>
      <c r="D128" s="105" t="s">
        <v>1645</v>
      </c>
      <c r="E128" t="s">
        <v>1786</v>
      </c>
      <c r="H128" s="70"/>
      <c r="I128" s="70"/>
      <c r="J128" s="70"/>
    </row>
    <row r="129" spans="1:10" ht="15">
      <c r="A129" s="2" t="s">
        <v>1240</v>
      </c>
      <c r="B129" s="87" t="s">
        <v>1300</v>
      </c>
      <c r="C129" t="s">
        <v>1786</v>
      </c>
      <c r="D129" s="105" t="s">
        <v>1646</v>
      </c>
      <c r="E129" t="s">
        <v>1786</v>
      </c>
      <c r="H129" s="70"/>
      <c r="I129" s="70"/>
      <c r="J129" s="70"/>
    </row>
    <row r="130" spans="1:10" ht="15">
      <c r="A130" s="2" t="s">
        <v>1240</v>
      </c>
      <c r="B130" s="87" t="s">
        <v>1301</v>
      </c>
      <c r="C130" t="s">
        <v>1786</v>
      </c>
      <c r="D130" s="105" t="s">
        <v>1647</v>
      </c>
      <c r="E130" t="s">
        <v>1786</v>
      </c>
      <c r="H130" s="70"/>
      <c r="I130" s="70"/>
      <c r="J130" s="70"/>
    </row>
    <row r="131" spans="1:10" ht="15">
      <c r="A131" s="2" t="s">
        <v>1240</v>
      </c>
      <c r="B131" s="87" t="s">
        <v>1302</v>
      </c>
      <c r="C131" t="s">
        <v>1786</v>
      </c>
      <c r="D131" s="105" t="s">
        <v>1648</v>
      </c>
      <c r="E131" t="s">
        <v>1786</v>
      </c>
      <c r="H131" s="70"/>
      <c r="I131" s="70"/>
      <c r="J131" s="70"/>
    </row>
    <row r="132" spans="1:10" ht="15">
      <c r="A132" s="2" t="s">
        <v>1240</v>
      </c>
      <c r="B132" s="87" t="s">
        <v>1303</v>
      </c>
      <c r="C132" t="s">
        <v>1786</v>
      </c>
      <c r="D132" s="105" t="s">
        <v>1649</v>
      </c>
      <c r="E132" t="s">
        <v>1786</v>
      </c>
      <c r="H132" s="70"/>
      <c r="I132" s="70"/>
      <c r="J132" s="70"/>
    </row>
    <row r="133" spans="1:10" ht="15">
      <c r="A133" s="2" t="s">
        <v>1240</v>
      </c>
      <c r="B133" s="87" t="s">
        <v>1304</v>
      </c>
      <c r="C133" t="s">
        <v>1786</v>
      </c>
      <c r="D133" s="105" t="s">
        <v>1650</v>
      </c>
      <c r="E133" t="s">
        <v>1786</v>
      </c>
      <c r="H133" s="70"/>
      <c r="I133" s="70"/>
      <c r="J133" s="70"/>
    </row>
    <row r="134" spans="1:10" ht="15">
      <c r="A134" s="2" t="s">
        <v>1240</v>
      </c>
      <c r="B134" s="87" t="s">
        <v>1305</v>
      </c>
      <c r="C134" t="s">
        <v>1786</v>
      </c>
      <c r="D134" s="105" t="s">
        <v>1651</v>
      </c>
      <c r="E134" t="s">
        <v>1786</v>
      </c>
      <c r="H134" s="70"/>
      <c r="I134" s="70"/>
      <c r="J134" s="70"/>
    </row>
    <row r="135" spans="1:10" ht="15">
      <c r="A135" s="2" t="s">
        <v>1240</v>
      </c>
      <c r="B135" s="87" t="s">
        <v>1306</v>
      </c>
      <c r="C135" t="s">
        <v>1786</v>
      </c>
      <c r="D135" s="105" t="s">
        <v>1652</v>
      </c>
      <c r="E135" t="s">
        <v>1786</v>
      </c>
      <c r="H135" s="70"/>
      <c r="I135" s="70"/>
      <c r="J135" s="70"/>
    </row>
    <row r="136" spans="1:10" ht="15">
      <c r="A136" s="2" t="s">
        <v>1240</v>
      </c>
      <c r="B136" s="87" t="s">
        <v>1307</v>
      </c>
      <c r="C136" t="s">
        <v>1786</v>
      </c>
      <c r="D136" s="105" t="s">
        <v>1653</v>
      </c>
      <c r="E136" t="s">
        <v>1786</v>
      </c>
      <c r="H136" s="70"/>
      <c r="I136" s="70"/>
      <c r="J136" s="70"/>
    </row>
    <row r="137" spans="1:10" ht="15">
      <c r="A137" s="2" t="s">
        <v>1240</v>
      </c>
      <c r="B137" s="87" t="s">
        <v>1308</v>
      </c>
      <c r="C137" t="s">
        <v>1786</v>
      </c>
      <c r="D137" s="105" t="s">
        <v>1654</v>
      </c>
      <c r="E137" t="s">
        <v>1786</v>
      </c>
      <c r="H137" s="70"/>
      <c r="I137" s="70"/>
      <c r="J137" s="70"/>
    </row>
    <row r="138" spans="1:10" ht="15">
      <c r="A138" s="2" t="s">
        <v>1240</v>
      </c>
      <c r="B138" s="87" t="s">
        <v>1309</v>
      </c>
      <c r="C138" t="s">
        <v>1786</v>
      </c>
      <c r="D138" s="105" t="s">
        <v>1655</v>
      </c>
      <c r="E138" t="s">
        <v>1786</v>
      </c>
      <c r="H138" s="70"/>
      <c r="I138" s="70"/>
      <c r="J138" s="70"/>
    </row>
    <row r="139" spans="1:10" ht="15">
      <c r="A139" s="2" t="s">
        <v>1240</v>
      </c>
      <c r="B139" s="87" t="s">
        <v>1310</v>
      </c>
      <c r="C139" t="s">
        <v>1786</v>
      </c>
      <c r="D139" s="105" t="s">
        <v>1656</v>
      </c>
      <c r="E139" t="s">
        <v>1786</v>
      </c>
      <c r="H139" s="70"/>
      <c r="I139" s="70"/>
      <c r="J139" s="70"/>
    </row>
    <row r="140" spans="1:10" ht="15">
      <c r="A140" s="2" t="s">
        <v>1240</v>
      </c>
      <c r="B140" s="87" t="s">
        <v>1311</v>
      </c>
      <c r="C140" t="s">
        <v>1786</v>
      </c>
      <c r="D140" s="105" t="s">
        <v>1657</v>
      </c>
      <c r="E140" t="s">
        <v>1786</v>
      </c>
      <c r="H140" s="70"/>
      <c r="I140" s="70"/>
      <c r="J140" s="70"/>
    </row>
    <row r="141" spans="1:10" ht="15">
      <c r="A141" s="2" t="s">
        <v>1240</v>
      </c>
      <c r="B141" s="87" t="s">
        <v>1312</v>
      </c>
      <c r="C141" t="s">
        <v>1786</v>
      </c>
      <c r="D141" s="105" t="s">
        <v>1658</v>
      </c>
      <c r="E141" t="s">
        <v>1786</v>
      </c>
      <c r="H141" s="70"/>
      <c r="I141" s="70"/>
      <c r="J141" s="70"/>
    </row>
    <row r="142" spans="1:10" ht="15">
      <c r="A142" s="2" t="s">
        <v>1240</v>
      </c>
      <c r="B142" s="87" t="s">
        <v>1313</v>
      </c>
      <c r="C142" t="s">
        <v>1786</v>
      </c>
      <c r="D142" s="105" t="s">
        <v>1659</v>
      </c>
      <c r="E142" t="s">
        <v>1786</v>
      </c>
      <c r="H142" s="70"/>
      <c r="I142" s="70"/>
      <c r="J142" s="70"/>
    </row>
    <row r="143" spans="1:10" ht="15">
      <c r="A143" s="2" t="s">
        <v>1240</v>
      </c>
      <c r="B143" s="87" t="s">
        <v>1286</v>
      </c>
      <c r="C143" t="s">
        <v>1786</v>
      </c>
      <c r="D143" s="105" t="s">
        <v>1632</v>
      </c>
      <c r="E143" t="s">
        <v>1786</v>
      </c>
      <c r="H143" s="70"/>
      <c r="I143" s="70"/>
      <c r="J143" s="70"/>
    </row>
    <row r="144" spans="1:10" ht="15">
      <c r="A144" s="2" t="s">
        <v>1240</v>
      </c>
      <c r="B144" s="87" t="s">
        <v>1314</v>
      </c>
      <c r="C144" t="s">
        <v>1786</v>
      </c>
      <c r="D144" s="105" t="s">
        <v>1660</v>
      </c>
      <c r="E144" t="s">
        <v>1786</v>
      </c>
      <c r="H144" s="70"/>
      <c r="I144" s="70"/>
      <c r="J144" s="70"/>
    </row>
    <row r="145" spans="1:10" ht="15">
      <c r="A145" s="2" t="s">
        <v>1240</v>
      </c>
      <c r="B145" s="87" t="s">
        <v>1315</v>
      </c>
      <c r="C145" t="s">
        <v>1786</v>
      </c>
      <c r="D145" s="105" t="s">
        <v>1661</v>
      </c>
      <c r="E145" t="s">
        <v>1786</v>
      </c>
      <c r="H145" s="70"/>
      <c r="I145" s="70"/>
      <c r="J145" s="70"/>
    </row>
    <row r="146" spans="1:10" ht="15">
      <c r="A146" s="2" t="s">
        <v>1240</v>
      </c>
      <c r="B146" s="87" t="s">
        <v>1316</v>
      </c>
      <c r="C146" t="s">
        <v>1786</v>
      </c>
      <c r="D146" s="105" t="s">
        <v>1662</v>
      </c>
      <c r="E146" t="s">
        <v>1786</v>
      </c>
      <c r="H146" s="70"/>
      <c r="I146" s="70"/>
      <c r="J146" s="70"/>
    </row>
    <row r="147" spans="1:10" ht="15">
      <c r="A147" s="2" t="s">
        <v>1240</v>
      </c>
      <c r="B147" s="87" t="s">
        <v>1317</v>
      </c>
      <c r="C147" t="s">
        <v>1786</v>
      </c>
      <c r="D147" s="105" t="s">
        <v>1663</v>
      </c>
      <c r="E147" t="s">
        <v>1786</v>
      </c>
      <c r="H147" s="70"/>
      <c r="I147" s="70"/>
      <c r="J147" s="70"/>
    </row>
    <row r="148" spans="1:10" ht="15">
      <c r="A148" s="2" t="s">
        <v>1240</v>
      </c>
      <c r="B148" s="87" t="s">
        <v>1241</v>
      </c>
      <c r="C148" t="s">
        <v>1786</v>
      </c>
      <c r="D148" s="105" t="s">
        <v>1664</v>
      </c>
      <c r="E148" t="s">
        <v>1786</v>
      </c>
      <c r="H148" s="70"/>
      <c r="I148" s="70"/>
      <c r="J148" s="70"/>
    </row>
    <row r="149" spans="1:10" ht="15">
      <c r="A149" s="2" t="s">
        <v>1240</v>
      </c>
      <c r="B149" s="87" t="s">
        <v>1242</v>
      </c>
      <c r="C149" t="s">
        <v>1786</v>
      </c>
      <c r="D149" s="105" t="s">
        <v>1665</v>
      </c>
      <c r="E149" t="s">
        <v>1786</v>
      </c>
      <c r="H149" s="70"/>
      <c r="I149" s="70"/>
      <c r="J149" s="70"/>
    </row>
    <row r="150" spans="1:10" ht="15">
      <c r="A150" s="2" t="s">
        <v>1240</v>
      </c>
      <c r="B150" s="87" t="s">
        <v>1318</v>
      </c>
      <c r="C150" t="s">
        <v>1786</v>
      </c>
      <c r="D150" s="105" t="s">
        <v>1666</v>
      </c>
      <c r="E150" t="s">
        <v>1786</v>
      </c>
      <c r="H150" s="70"/>
      <c r="I150" s="70"/>
      <c r="J150" s="70"/>
    </row>
    <row r="151" spans="1:10" ht="15">
      <c r="A151" s="2" t="s">
        <v>1240</v>
      </c>
      <c r="B151" s="87" t="s">
        <v>1319</v>
      </c>
      <c r="C151" t="s">
        <v>1786</v>
      </c>
      <c r="D151" s="105" t="s">
        <v>1667</v>
      </c>
      <c r="E151" t="s">
        <v>1786</v>
      </c>
      <c r="H151" s="70"/>
      <c r="I151" s="70"/>
      <c r="J151" s="70"/>
    </row>
    <row r="152" spans="1:10" ht="15">
      <c r="A152" s="2" t="s">
        <v>1240</v>
      </c>
      <c r="B152" s="87" t="s">
        <v>1320</v>
      </c>
      <c r="C152" t="s">
        <v>1786</v>
      </c>
      <c r="D152" s="105" t="s">
        <v>1668</v>
      </c>
      <c r="E152" t="s">
        <v>1786</v>
      </c>
      <c r="H152" s="70"/>
      <c r="I152" s="70"/>
      <c r="J152" s="70"/>
    </row>
    <row r="153" spans="1:10" ht="15">
      <c r="A153" s="2" t="s">
        <v>1240</v>
      </c>
      <c r="B153" s="87" t="s">
        <v>1243</v>
      </c>
      <c r="C153" t="s">
        <v>1786</v>
      </c>
      <c r="D153" s="105" t="s">
        <v>1669</v>
      </c>
      <c r="E153" t="s">
        <v>1786</v>
      </c>
      <c r="H153" s="70"/>
      <c r="I153" s="70"/>
      <c r="J153" s="70"/>
    </row>
    <row r="154" spans="1:10" ht="15">
      <c r="A154" s="2" t="s">
        <v>1240</v>
      </c>
      <c r="B154" s="87" t="s">
        <v>1321</v>
      </c>
      <c r="C154" t="s">
        <v>1786</v>
      </c>
      <c r="D154" s="105" t="s">
        <v>1670</v>
      </c>
      <c r="E154" t="s">
        <v>1786</v>
      </c>
      <c r="H154" s="70"/>
      <c r="I154" s="70"/>
      <c r="J154" s="70"/>
    </row>
    <row r="155" spans="1:10" ht="15">
      <c r="A155" s="2" t="s">
        <v>1240</v>
      </c>
      <c r="B155" s="87" t="s">
        <v>1322</v>
      </c>
      <c r="C155" t="s">
        <v>1786</v>
      </c>
      <c r="D155" s="105" t="s">
        <v>1671</v>
      </c>
      <c r="E155" t="s">
        <v>1786</v>
      </c>
      <c r="H155" s="70"/>
      <c r="I155" s="70"/>
      <c r="J155" s="70"/>
    </row>
    <row r="156" spans="1:10" ht="15">
      <c r="A156" s="2" t="s">
        <v>1240</v>
      </c>
      <c r="B156" s="87" t="s">
        <v>1323</v>
      </c>
      <c r="C156" t="s">
        <v>1786</v>
      </c>
      <c r="D156" s="105" t="s">
        <v>1672</v>
      </c>
      <c r="E156" t="s">
        <v>1786</v>
      </c>
      <c r="H156" s="70"/>
      <c r="I156" s="70"/>
      <c r="J156" s="70"/>
    </row>
    <row r="157" spans="1:10" ht="15">
      <c r="A157" s="2" t="s">
        <v>1240</v>
      </c>
      <c r="B157" s="87" t="s">
        <v>1324</v>
      </c>
      <c r="C157" t="s">
        <v>1786</v>
      </c>
      <c r="D157" s="105" t="s">
        <v>1673</v>
      </c>
      <c r="E157" t="s">
        <v>1786</v>
      </c>
      <c r="H157" s="70"/>
      <c r="I157" s="70"/>
      <c r="J157" s="70"/>
    </row>
    <row r="158" spans="1:10" ht="15">
      <c r="A158" s="2" t="s">
        <v>1240</v>
      </c>
      <c r="B158" s="87" t="s">
        <v>1244</v>
      </c>
      <c r="C158" t="s">
        <v>1786</v>
      </c>
      <c r="D158" s="105" t="s">
        <v>1674</v>
      </c>
      <c r="E158" t="s">
        <v>1786</v>
      </c>
      <c r="H158" s="70"/>
      <c r="I158" s="70"/>
      <c r="J158" s="70"/>
    </row>
    <row r="159" spans="1:10" ht="15">
      <c r="A159" s="2" t="s">
        <v>1240</v>
      </c>
      <c r="B159" s="87" t="s">
        <v>1325</v>
      </c>
      <c r="C159" t="s">
        <v>1786</v>
      </c>
      <c r="D159" s="105" t="s">
        <v>1675</v>
      </c>
      <c r="E159" t="s">
        <v>1786</v>
      </c>
      <c r="H159" s="70"/>
      <c r="I159" s="70"/>
      <c r="J159" s="70"/>
    </row>
    <row r="160" spans="1:10" ht="15">
      <c r="A160" s="2" t="s">
        <v>1240</v>
      </c>
      <c r="B160" s="87" t="s">
        <v>1245</v>
      </c>
      <c r="C160" t="s">
        <v>1786</v>
      </c>
      <c r="D160" s="105" t="s">
        <v>1676</v>
      </c>
      <c r="E160" t="s">
        <v>1786</v>
      </c>
      <c r="H160" s="70"/>
      <c r="I160" s="70"/>
      <c r="J160" s="70"/>
    </row>
    <row r="161" spans="1:10" ht="15">
      <c r="A161" s="2" t="s">
        <v>1240</v>
      </c>
      <c r="B161" s="87" t="s">
        <v>1326</v>
      </c>
      <c r="C161" t="s">
        <v>1786</v>
      </c>
      <c r="D161" s="105" t="s">
        <v>1677</v>
      </c>
      <c r="E161" t="s">
        <v>1786</v>
      </c>
      <c r="H161" s="70"/>
      <c r="I161" s="70"/>
      <c r="J161" s="70"/>
    </row>
    <row r="162" spans="1:10" ht="15">
      <c r="A162" s="2" t="s">
        <v>1240</v>
      </c>
      <c r="B162" s="87" t="s">
        <v>1327</v>
      </c>
      <c r="C162" t="s">
        <v>1786</v>
      </c>
      <c r="D162" s="105" t="s">
        <v>1678</v>
      </c>
      <c r="E162" t="s">
        <v>1786</v>
      </c>
      <c r="H162" s="70"/>
      <c r="I162" s="70"/>
      <c r="J162" s="70"/>
    </row>
    <row r="163" spans="1:10" ht="15">
      <c r="A163" s="2" t="s">
        <v>1240</v>
      </c>
      <c r="B163" s="87" t="s">
        <v>1127</v>
      </c>
      <c r="C163" t="s">
        <v>1786</v>
      </c>
      <c r="D163" s="105" t="s">
        <v>1528</v>
      </c>
      <c r="E163" t="s">
        <v>1786</v>
      </c>
      <c r="H163" s="70"/>
      <c r="I163" s="70"/>
      <c r="J163" s="70"/>
    </row>
    <row r="164" spans="1:10" ht="15">
      <c r="A164" s="2" t="s">
        <v>1240</v>
      </c>
      <c r="B164" s="87" t="s">
        <v>1128</v>
      </c>
      <c r="C164" t="s">
        <v>1786</v>
      </c>
      <c r="D164" s="105" t="s">
        <v>1530</v>
      </c>
      <c r="E164" t="s">
        <v>1786</v>
      </c>
      <c r="H164" s="70"/>
      <c r="I164" s="70"/>
      <c r="J164" s="70"/>
    </row>
    <row r="165" spans="1:10" ht="15">
      <c r="A165" s="2" t="s">
        <v>1240</v>
      </c>
      <c r="B165" s="87" t="s">
        <v>1129</v>
      </c>
      <c r="C165" t="s">
        <v>1786</v>
      </c>
      <c r="D165" s="105" t="s">
        <v>1532</v>
      </c>
      <c r="E165" t="s">
        <v>1786</v>
      </c>
      <c r="H165" s="70"/>
      <c r="I165" s="70"/>
      <c r="J165" s="70"/>
    </row>
    <row r="166" spans="1:10" ht="15">
      <c r="A166" s="2" t="s">
        <v>1240</v>
      </c>
      <c r="B166" s="87" t="s">
        <v>1130</v>
      </c>
      <c r="C166" t="s">
        <v>1786</v>
      </c>
      <c r="D166" s="105" t="s">
        <v>1534</v>
      </c>
      <c r="E166" t="s">
        <v>1786</v>
      </c>
      <c r="H166" s="70"/>
      <c r="I166" s="70"/>
      <c r="J166" s="70"/>
    </row>
    <row r="167" spans="1:10" ht="15">
      <c r="A167" s="2" t="s">
        <v>1240</v>
      </c>
      <c r="B167" s="87" t="s">
        <v>1122</v>
      </c>
      <c r="C167" t="s">
        <v>1786</v>
      </c>
      <c r="D167" s="105" t="s">
        <v>1518</v>
      </c>
      <c r="E167" t="s">
        <v>1786</v>
      </c>
      <c r="H167" s="70"/>
      <c r="I167" s="70"/>
      <c r="J167" s="70"/>
    </row>
    <row r="168" spans="1:10" ht="15">
      <c r="A168" s="2" t="s">
        <v>1240</v>
      </c>
      <c r="B168" s="87" t="s">
        <v>1123</v>
      </c>
      <c r="C168" t="s">
        <v>1786</v>
      </c>
      <c r="D168" s="105" t="s">
        <v>1520</v>
      </c>
      <c r="E168" t="s">
        <v>1786</v>
      </c>
      <c r="H168" s="70"/>
      <c r="I168" s="70"/>
      <c r="J168" s="70"/>
    </row>
    <row r="169" spans="1:10" ht="15">
      <c r="A169" s="2" t="s">
        <v>1240</v>
      </c>
      <c r="B169" s="87" t="s">
        <v>1124</v>
      </c>
      <c r="C169" t="s">
        <v>1786</v>
      </c>
      <c r="D169" s="105" t="s">
        <v>1522</v>
      </c>
      <c r="E169" t="s">
        <v>1786</v>
      </c>
      <c r="H169" s="70"/>
      <c r="I169" s="70"/>
      <c r="J169" s="70"/>
    </row>
    <row r="170" spans="1:10" ht="15">
      <c r="A170" s="2" t="s">
        <v>1240</v>
      </c>
      <c r="B170" s="87" t="s">
        <v>1125</v>
      </c>
      <c r="C170" t="s">
        <v>1786</v>
      </c>
      <c r="D170" s="105" t="s">
        <v>1524</v>
      </c>
      <c r="E170" t="s">
        <v>1786</v>
      </c>
      <c r="H170" s="70"/>
      <c r="I170" s="70"/>
      <c r="J170" s="70"/>
    </row>
    <row r="171" spans="1:10" ht="15">
      <c r="A171" s="2" t="s">
        <v>1240</v>
      </c>
      <c r="B171" s="87" t="s">
        <v>1328</v>
      </c>
      <c r="C171" t="s">
        <v>1786</v>
      </c>
      <c r="D171" s="105" t="s">
        <v>1526</v>
      </c>
      <c r="E171" t="s">
        <v>1786</v>
      </c>
      <c r="H171" s="70"/>
      <c r="I171" s="70"/>
      <c r="J171" s="70"/>
    </row>
    <row r="172" spans="1:10" ht="15">
      <c r="A172" s="2" t="s">
        <v>1240</v>
      </c>
      <c r="B172" s="87" t="s">
        <v>1329</v>
      </c>
      <c r="C172" t="s">
        <v>1786</v>
      </c>
      <c r="D172" s="105" t="s">
        <v>1679</v>
      </c>
      <c r="E172" t="s">
        <v>1786</v>
      </c>
      <c r="H172" s="70"/>
      <c r="I172" s="70"/>
      <c r="J172" s="70"/>
    </row>
    <row r="173" spans="1:10" ht="15">
      <c r="A173" s="2" t="s">
        <v>1240</v>
      </c>
      <c r="B173" s="87" t="s">
        <v>1330</v>
      </c>
      <c r="C173" t="s">
        <v>1786</v>
      </c>
      <c r="D173" s="105" t="s">
        <v>1680</v>
      </c>
      <c r="E173" t="s">
        <v>1786</v>
      </c>
      <c r="H173" s="70"/>
      <c r="I173" s="70"/>
      <c r="J173" s="70"/>
    </row>
    <row r="174" spans="1:10" ht="15">
      <c r="A174" s="2" t="s">
        <v>1240</v>
      </c>
      <c r="B174" s="87" t="s">
        <v>1331</v>
      </c>
      <c r="C174" t="s">
        <v>1786</v>
      </c>
      <c r="D174" s="105" t="s">
        <v>1681</v>
      </c>
      <c r="E174" t="s">
        <v>1786</v>
      </c>
      <c r="H174" s="70"/>
      <c r="I174" s="70"/>
      <c r="J174" s="70"/>
    </row>
    <row r="175" spans="1:10" ht="15">
      <c r="A175" s="2" t="s">
        <v>1240</v>
      </c>
      <c r="B175" s="87" t="s">
        <v>1246</v>
      </c>
      <c r="C175" t="s">
        <v>1786</v>
      </c>
      <c r="D175" s="105" t="s">
        <v>1682</v>
      </c>
      <c r="E175" t="s">
        <v>1786</v>
      </c>
      <c r="H175" s="70"/>
      <c r="I175" s="70"/>
      <c r="J175" s="70"/>
    </row>
    <row r="176" spans="1:10" ht="15">
      <c r="A176" s="2" t="s">
        <v>1240</v>
      </c>
      <c r="B176" s="87" t="s">
        <v>1331</v>
      </c>
      <c r="C176" t="s">
        <v>1786</v>
      </c>
      <c r="D176" s="105" t="s">
        <v>1681</v>
      </c>
      <c r="E176" t="s">
        <v>1786</v>
      </c>
      <c r="H176" s="70"/>
      <c r="I176" s="70"/>
      <c r="J176" s="70"/>
    </row>
    <row r="177" spans="1:10" ht="15">
      <c r="A177" s="2" t="s">
        <v>1240</v>
      </c>
      <c r="B177" s="87" t="s">
        <v>1247</v>
      </c>
      <c r="C177" t="s">
        <v>1786</v>
      </c>
      <c r="D177" s="105" t="s">
        <v>1683</v>
      </c>
      <c r="E177" t="s">
        <v>1786</v>
      </c>
      <c r="H177" s="70"/>
      <c r="I177" s="70"/>
      <c r="J177" s="70"/>
    </row>
    <row r="178" spans="1:10" ht="15">
      <c r="A178" s="2" t="s">
        <v>1240</v>
      </c>
      <c r="B178" s="87" t="s">
        <v>1332</v>
      </c>
      <c r="C178" t="s">
        <v>1786</v>
      </c>
      <c r="D178" s="105" t="s">
        <v>1684</v>
      </c>
      <c r="E178" t="s">
        <v>1786</v>
      </c>
      <c r="H178" s="70"/>
      <c r="I178" s="70"/>
      <c r="J178" s="70"/>
    </row>
    <row r="179" spans="1:10" ht="15">
      <c r="A179" s="2" t="s">
        <v>1240</v>
      </c>
      <c r="B179" s="87" t="s">
        <v>1248</v>
      </c>
      <c r="C179" t="s">
        <v>1786</v>
      </c>
      <c r="D179" s="105" t="s">
        <v>1685</v>
      </c>
      <c r="E179" t="s">
        <v>1786</v>
      </c>
      <c r="H179" s="70"/>
      <c r="I179" s="70"/>
      <c r="J179" s="70"/>
    </row>
    <row r="180" spans="1:10" ht="15">
      <c r="A180" s="2" t="s">
        <v>1240</v>
      </c>
      <c r="B180" s="87" t="s">
        <v>1249</v>
      </c>
      <c r="C180" t="s">
        <v>1786</v>
      </c>
      <c r="D180" s="105" t="s">
        <v>1686</v>
      </c>
      <c r="E180" t="s">
        <v>1786</v>
      </c>
      <c r="H180" s="70"/>
      <c r="I180" s="70"/>
      <c r="J180" s="70"/>
    </row>
    <row r="181" spans="1:10" ht="15">
      <c r="A181" s="2" t="s">
        <v>1240</v>
      </c>
      <c r="B181" s="87" t="s">
        <v>1333</v>
      </c>
      <c r="C181" t="s">
        <v>1786</v>
      </c>
      <c r="D181" s="105" t="s">
        <v>1687</v>
      </c>
      <c r="E181" t="s">
        <v>1786</v>
      </c>
      <c r="H181" s="70"/>
      <c r="I181" s="70"/>
      <c r="J181" s="70"/>
    </row>
    <row r="182" spans="1:10" ht="15">
      <c r="A182" s="2" t="s">
        <v>1240</v>
      </c>
      <c r="B182" s="87" t="s">
        <v>1334</v>
      </c>
      <c r="C182" t="s">
        <v>1786</v>
      </c>
      <c r="D182" s="105" t="s">
        <v>1688</v>
      </c>
      <c r="E182" t="s">
        <v>1786</v>
      </c>
      <c r="H182" s="70"/>
      <c r="I182" s="70"/>
      <c r="J182" s="70"/>
    </row>
    <row r="183" spans="1:10" ht="15">
      <c r="A183" s="2" t="s">
        <v>1240</v>
      </c>
      <c r="B183" s="87" t="s">
        <v>1335</v>
      </c>
      <c r="C183" t="s">
        <v>1786</v>
      </c>
      <c r="D183" s="105" t="s">
        <v>1689</v>
      </c>
      <c r="E183" t="s">
        <v>1786</v>
      </c>
      <c r="H183" s="70"/>
      <c r="I183" s="70"/>
      <c r="J183" s="70"/>
    </row>
    <row r="184" spans="1:10" ht="15">
      <c r="A184" s="2" t="s">
        <v>1240</v>
      </c>
      <c r="B184" s="87" t="s">
        <v>1336</v>
      </c>
      <c r="C184" t="s">
        <v>1786</v>
      </c>
      <c r="D184" s="105" t="s">
        <v>1690</v>
      </c>
      <c r="E184" t="s">
        <v>1786</v>
      </c>
      <c r="H184" s="70"/>
      <c r="I184" s="70"/>
      <c r="J184" s="70"/>
    </row>
    <row r="185" spans="1:10" ht="15">
      <c r="A185" s="2" t="s">
        <v>1240</v>
      </c>
      <c r="B185" s="87" t="s">
        <v>1337</v>
      </c>
      <c r="C185" t="s">
        <v>1786</v>
      </c>
      <c r="D185" s="105" t="s">
        <v>1691</v>
      </c>
      <c r="E185" t="s">
        <v>1786</v>
      </c>
      <c r="H185" s="70"/>
      <c r="I185" s="70"/>
      <c r="J185" s="70"/>
    </row>
    <row r="186" spans="1:10" ht="15">
      <c r="A186" s="2" t="s">
        <v>1240</v>
      </c>
      <c r="B186" s="87" t="s">
        <v>1338</v>
      </c>
      <c r="C186" t="s">
        <v>1786</v>
      </c>
      <c r="D186" s="105" t="s">
        <v>1692</v>
      </c>
      <c r="E186" t="s">
        <v>1786</v>
      </c>
      <c r="H186" s="70"/>
      <c r="I186" s="70"/>
      <c r="J186" s="70"/>
    </row>
    <row r="187" spans="1:10" ht="15">
      <c r="A187" s="2" t="s">
        <v>1240</v>
      </c>
      <c r="B187" s="87" t="s">
        <v>1339</v>
      </c>
      <c r="C187" t="s">
        <v>1786</v>
      </c>
      <c r="D187" s="105" t="s">
        <v>1693</v>
      </c>
      <c r="E187" t="s">
        <v>1786</v>
      </c>
      <c r="H187" s="70"/>
      <c r="I187" s="70"/>
      <c r="J187" s="70"/>
    </row>
    <row r="188" spans="1:10" ht="15">
      <c r="A188" s="2" t="s">
        <v>1240</v>
      </c>
      <c r="B188" s="87" t="s">
        <v>1340</v>
      </c>
      <c r="C188" t="s">
        <v>1786</v>
      </c>
      <c r="D188" s="105" t="s">
        <v>1694</v>
      </c>
      <c r="E188" t="s">
        <v>1786</v>
      </c>
      <c r="H188" s="70"/>
      <c r="I188" s="70"/>
      <c r="J188" s="70"/>
    </row>
    <row r="189" spans="1:10" ht="15">
      <c r="A189" s="2" t="s">
        <v>1240</v>
      </c>
      <c r="B189" s="87" t="s">
        <v>1341</v>
      </c>
      <c r="C189" t="s">
        <v>1786</v>
      </c>
      <c r="D189" s="105" t="s">
        <v>1695</v>
      </c>
      <c r="E189" t="s">
        <v>1786</v>
      </c>
      <c r="H189" s="70"/>
      <c r="I189" s="70"/>
      <c r="J189" s="70"/>
    </row>
    <row r="190" spans="1:10" ht="15">
      <c r="A190" s="2" t="s">
        <v>1240</v>
      </c>
      <c r="B190" s="87" t="s">
        <v>1342</v>
      </c>
      <c r="C190" t="s">
        <v>1786</v>
      </c>
      <c r="D190" s="105" t="s">
        <v>1696</v>
      </c>
      <c r="E190" t="s">
        <v>1786</v>
      </c>
      <c r="H190" s="70"/>
      <c r="I190" s="70"/>
      <c r="J190" s="70"/>
    </row>
    <row r="191" spans="1:10" ht="15">
      <c r="A191" s="2" t="s">
        <v>1240</v>
      </c>
      <c r="B191" s="87" t="s">
        <v>1343</v>
      </c>
      <c r="C191" t="s">
        <v>1786</v>
      </c>
      <c r="D191" s="105" t="s">
        <v>1697</v>
      </c>
      <c r="E191" t="s">
        <v>1786</v>
      </c>
      <c r="H191" s="70"/>
      <c r="I191" s="70"/>
      <c r="J191" s="70"/>
    </row>
    <row r="192" spans="1:10" ht="15">
      <c r="A192" s="2" t="s">
        <v>1240</v>
      </c>
      <c r="B192" s="87" t="s">
        <v>1250</v>
      </c>
      <c r="C192" t="s">
        <v>1786</v>
      </c>
      <c r="D192" s="105" t="s">
        <v>1698</v>
      </c>
      <c r="E192" t="s">
        <v>1786</v>
      </c>
      <c r="H192" s="70"/>
      <c r="I192" s="70"/>
      <c r="J192" s="70"/>
    </row>
    <row r="193" spans="1:10" ht="15">
      <c r="A193" s="2" t="s">
        <v>1240</v>
      </c>
      <c r="B193" s="87" t="s">
        <v>1251</v>
      </c>
      <c r="C193" t="s">
        <v>1786</v>
      </c>
      <c r="D193" s="105" t="s">
        <v>1699</v>
      </c>
      <c r="E193" t="s">
        <v>1786</v>
      </c>
      <c r="H193" s="70"/>
      <c r="I193" s="70"/>
      <c r="J193" s="70"/>
    </row>
    <row r="194" spans="1:10" ht="15">
      <c r="A194" s="2" t="s">
        <v>1240</v>
      </c>
      <c r="B194" s="87" t="s">
        <v>1252</v>
      </c>
      <c r="C194" t="s">
        <v>1786</v>
      </c>
      <c r="D194" s="105" t="s">
        <v>1700</v>
      </c>
      <c r="E194" t="s">
        <v>1786</v>
      </c>
      <c r="H194" s="70"/>
      <c r="I194" s="70"/>
      <c r="J194" s="70"/>
    </row>
    <row r="195" spans="1:10" ht="15">
      <c r="A195" s="2" t="s">
        <v>1240</v>
      </c>
      <c r="B195" s="87" t="s">
        <v>1253</v>
      </c>
      <c r="C195" t="s">
        <v>1786</v>
      </c>
      <c r="D195" s="105" t="s">
        <v>1701</v>
      </c>
      <c r="E195" t="s">
        <v>1786</v>
      </c>
      <c r="H195" s="70"/>
      <c r="I195" s="70"/>
      <c r="J195" s="70"/>
    </row>
    <row r="196" spans="1:10" ht="15">
      <c r="A196" s="2" t="s">
        <v>1240</v>
      </c>
      <c r="B196" s="87" t="s">
        <v>1254</v>
      </c>
      <c r="C196" t="s">
        <v>1786</v>
      </c>
      <c r="D196" s="105" t="s">
        <v>1702</v>
      </c>
      <c r="E196" t="s">
        <v>1786</v>
      </c>
      <c r="H196" s="70"/>
      <c r="I196" s="70"/>
      <c r="J196" s="70"/>
    </row>
    <row r="197" spans="1:10" ht="15">
      <c r="A197" s="2" t="s">
        <v>1240</v>
      </c>
      <c r="B197" s="87" t="s">
        <v>1255</v>
      </c>
      <c r="C197" t="s">
        <v>1786</v>
      </c>
      <c r="D197" s="105" t="s">
        <v>1703</v>
      </c>
      <c r="E197" t="s">
        <v>1786</v>
      </c>
      <c r="H197" s="70"/>
      <c r="I197" s="70"/>
      <c r="J197" s="70"/>
    </row>
    <row r="198" spans="1:10" ht="15">
      <c r="A198" s="2" t="s">
        <v>1240</v>
      </c>
      <c r="B198" s="87" t="s">
        <v>1256</v>
      </c>
      <c r="C198" t="s">
        <v>1786</v>
      </c>
      <c r="D198" s="105" t="s">
        <v>1704</v>
      </c>
      <c r="E198" t="s">
        <v>1786</v>
      </c>
      <c r="H198" s="70"/>
      <c r="I198" s="70"/>
      <c r="J198" s="70"/>
    </row>
    <row r="199" spans="1:10" ht="15">
      <c r="A199" s="2" t="s">
        <v>1240</v>
      </c>
      <c r="B199" s="87" t="s">
        <v>1257</v>
      </c>
      <c r="C199" t="s">
        <v>1786</v>
      </c>
      <c r="D199" s="105" t="s">
        <v>1705</v>
      </c>
      <c r="E199" t="s">
        <v>1786</v>
      </c>
      <c r="H199" s="70"/>
      <c r="I199" s="70"/>
      <c r="J199" s="70"/>
    </row>
    <row r="200" spans="1:10" ht="15">
      <c r="A200" s="2" t="s">
        <v>1240</v>
      </c>
      <c r="B200" s="87" t="s">
        <v>1258</v>
      </c>
      <c r="C200" t="s">
        <v>1786</v>
      </c>
      <c r="D200" s="105" t="s">
        <v>1706</v>
      </c>
      <c r="E200" t="s">
        <v>1786</v>
      </c>
      <c r="H200" s="70"/>
      <c r="I200" s="70"/>
      <c r="J200" s="70"/>
    </row>
    <row r="201" spans="1:10" ht="15">
      <c r="A201" s="2" t="s">
        <v>1240</v>
      </c>
      <c r="B201" s="87" t="s">
        <v>1259</v>
      </c>
      <c r="C201" t="s">
        <v>1786</v>
      </c>
      <c r="D201" s="105" t="s">
        <v>1707</v>
      </c>
      <c r="E201" t="s">
        <v>1786</v>
      </c>
      <c r="H201" s="70"/>
      <c r="I201" s="70"/>
      <c r="J201" s="70"/>
    </row>
    <row r="202" spans="1:10" ht="15">
      <c r="A202" s="2" t="s">
        <v>1240</v>
      </c>
      <c r="B202" s="87" t="s">
        <v>1260</v>
      </c>
      <c r="C202" t="s">
        <v>1786</v>
      </c>
      <c r="D202" s="105" t="s">
        <v>1708</v>
      </c>
      <c r="E202" t="s">
        <v>1786</v>
      </c>
      <c r="H202" s="70"/>
      <c r="I202" s="70"/>
      <c r="J202" s="70"/>
    </row>
    <row r="203" spans="1:10" ht="15">
      <c r="A203" s="2" t="s">
        <v>1240</v>
      </c>
      <c r="B203" s="87" t="s">
        <v>1261</v>
      </c>
      <c r="C203" t="s">
        <v>1786</v>
      </c>
      <c r="D203" s="105" t="s">
        <v>1109</v>
      </c>
      <c r="E203" t="s">
        <v>1786</v>
      </c>
      <c r="H203" s="70"/>
      <c r="I203" s="70"/>
      <c r="J203" s="70"/>
    </row>
    <row r="204" spans="1:10" ht="15">
      <c r="A204" s="2" t="s">
        <v>1275</v>
      </c>
      <c r="B204" s="88" t="s">
        <v>1262</v>
      </c>
      <c r="C204" t="s">
        <v>1786</v>
      </c>
      <c r="D204" s="105" t="s">
        <v>1709</v>
      </c>
      <c r="E204" t="s">
        <v>1786</v>
      </c>
      <c r="H204" s="70"/>
      <c r="I204" s="70"/>
      <c r="J204" s="70"/>
    </row>
    <row r="205" spans="1:10" ht="15">
      <c r="A205" s="2" t="s">
        <v>1275</v>
      </c>
      <c r="B205" s="88" t="s">
        <v>1263</v>
      </c>
      <c r="C205" t="s">
        <v>1786</v>
      </c>
      <c r="D205" s="105" t="s">
        <v>1710</v>
      </c>
      <c r="E205" t="s">
        <v>1786</v>
      </c>
      <c r="H205" s="70"/>
      <c r="I205" s="70"/>
      <c r="J205" s="70"/>
    </row>
    <row r="206" spans="1:10" ht="15">
      <c r="A206" s="2" t="s">
        <v>1275</v>
      </c>
      <c r="B206" s="88" t="s">
        <v>1264</v>
      </c>
      <c r="C206" t="s">
        <v>1786</v>
      </c>
      <c r="D206" s="105" t="s">
        <v>1711</v>
      </c>
      <c r="E206" t="s">
        <v>1786</v>
      </c>
      <c r="H206" s="70"/>
      <c r="I206" s="70"/>
      <c r="J206" s="70"/>
    </row>
    <row r="207" spans="1:10" ht="15">
      <c r="A207" s="2" t="s">
        <v>1275</v>
      </c>
      <c r="B207" s="88" t="s">
        <v>1265</v>
      </c>
      <c r="C207" t="s">
        <v>1786</v>
      </c>
      <c r="D207" s="105" t="s">
        <v>1712</v>
      </c>
      <c r="E207" t="s">
        <v>1786</v>
      </c>
      <c r="H207" s="70"/>
      <c r="I207" s="70"/>
      <c r="J207" s="70"/>
    </row>
    <row r="208" spans="1:10" ht="15">
      <c r="A208" s="2" t="s">
        <v>1275</v>
      </c>
      <c r="B208" s="88" t="s">
        <v>1266</v>
      </c>
      <c r="C208" t="s">
        <v>1786</v>
      </c>
      <c r="D208" s="105" t="s">
        <v>1713</v>
      </c>
      <c r="E208" t="s">
        <v>1786</v>
      </c>
      <c r="H208" s="70"/>
      <c r="I208" s="70"/>
      <c r="J208" s="70"/>
    </row>
    <row r="209" spans="1:10" ht="15">
      <c r="A209" s="2" t="s">
        <v>1275</v>
      </c>
      <c r="B209" s="88" t="s">
        <v>1267</v>
      </c>
      <c r="C209" t="s">
        <v>1786</v>
      </c>
      <c r="D209" s="105" t="s">
        <v>1714</v>
      </c>
      <c r="E209" t="s">
        <v>1786</v>
      </c>
      <c r="H209" s="70"/>
      <c r="I209" s="70"/>
      <c r="J209" s="70"/>
    </row>
    <row r="210" spans="1:10" ht="15">
      <c r="A210" s="2" t="s">
        <v>1275</v>
      </c>
      <c r="B210" s="88" t="s">
        <v>1268</v>
      </c>
      <c r="C210" t="s">
        <v>1786</v>
      </c>
      <c r="D210" s="105" t="s">
        <v>1715</v>
      </c>
      <c r="E210" t="s">
        <v>1786</v>
      </c>
      <c r="H210" s="70"/>
      <c r="I210" s="70"/>
      <c r="J210" s="70"/>
    </row>
    <row r="211" spans="1:10" ht="15">
      <c r="A211" s="2" t="s">
        <v>1275</v>
      </c>
      <c r="B211" s="88" t="s">
        <v>1269</v>
      </c>
      <c r="C211" t="s">
        <v>1786</v>
      </c>
      <c r="D211" s="105" t="s">
        <v>1716</v>
      </c>
      <c r="E211" t="s">
        <v>1786</v>
      </c>
      <c r="H211" s="70"/>
      <c r="I211" s="70"/>
      <c r="J211" s="70"/>
    </row>
    <row r="212" spans="1:10" ht="15">
      <c r="A212" s="2" t="s">
        <v>1275</v>
      </c>
      <c r="B212" s="88" t="s">
        <v>1270</v>
      </c>
      <c r="C212" t="s">
        <v>1786</v>
      </c>
      <c r="D212" s="105" t="s">
        <v>1717</v>
      </c>
      <c r="E212" t="s">
        <v>1786</v>
      </c>
      <c r="H212" s="70"/>
      <c r="I212" s="70"/>
      <c r="J212" s="70"/>
    </row>
    <row r="213" spans="1:10" ht="15">
      <c r="A213" s="2" t="s">
        <v>1275</v>
      </c>
      <c r="B213" s="88" t="s">
        <v>1271</v>
      </c>
      <c r="C213" t="s">
        <v>1786</v>
      </c>
      <c r="D213" s="105" t="s">
        <v>1718</v>
      </c>
      <c r="E213" t="s">
        <v>1786</v>
      </c>
      <c r="H213" s="70"/>
      <c r="I213" s="70"/>
      <c r="J213" s="70"/>
    </row>
    <row r="214" spans="1:10" ht="15">
      <c r="A214" s="2" t="s">
        <v>1275</v>
      </c>
      <c r="B214" s="88" t="s">
        <v>1272</v>
      </c>
      <c r="C214" t="s">
        <v>1786</v>
      </c>
      <c r="D214" s="105" t="s">
        <v>1719</v>
      </c>
      <c r="E214" t="s">
        <v>1786</v>
      </c>
      <c r="H214" s="70"/>
      <c r="I214" s="70"/>
      <c r="J214" s="70"/>
    </row>
    <row r="215" spans="1:10" ht="15">
      <c r="A215" s="2" t="s">
        <v>1275</v>
      </c>
      <c r="B215" s="88" t="s">
        <v>1273</v>
      </c>
      <c r="C215" t="s">
        <v>1786</v>
      </c>
      <c r="D215" s="105" t="s">
        <v>1720</v>
      </c>
      <c r="E215" t="s">
        <v>1786</v>
      </c>
      <c r="H215" s="70"/>
      <c r="I215" s="70"/>
      <c r="J215" s="70"/>
    </row>
    <row r="216" spans="1:10" ht="15">
      <c r="A216" s="2" t="s">
        <v>1275</v>
      </c>
      <c r="B216" s="88" t="s">
        <v>1255</v>
      </c>
      <c r="C216" t="s">
        <v>1786</v>
      </c>
      <c r="D216" s="105" t="s">
        <v>1703</v>
      </c>
      <c r="E216" t="s">
        <v>1786</v>
      </c>
      <c r="H216" s="70"/>
      <c r="I216" s="70"/>
      <c r="J216" s="70"/>
    </row>
    <row r="217" spans="1:10" ht="15">
      <c r="A217" s="2" t="s">
        <v>1275</v>
      </c>
      <c r="B217" s="88" t="s">
        <v>1274</v>
      </c>
      <c r="C217" t="s">
        <v>1786</v>
      </c>
      <c r="D217" s="105" t="s">
        <v>1721</v>
      </c>
      <c r="E217" t="s">
        <v>1786</v>
      </c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89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A13" sqref="A13:B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0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40" priority="18" stopIfTrue="1" operator="equal">
      <formula>0</formula>
    </cfRule>
    <cfRule type="cellIs" dxfId="39" priority="19" stopIfTrue="1" operator="equal">
      <formula>#REF!</formula>
    </cfRule>
    <cfRule type="cellIs" dxfId="38" priority="20" operator="notEqual">
      <formula>#REF!</formula>
    </cfRule>
  </conditionalFormatting>
  <conditionalFormatting sqref="D6:F101 C23 C37 C50 C65 C76:C77 C89 C101">
    <cfRule type="expression" dxfId="3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zoomScale="110" zoomScaleNormal="110" workbookViewId="0">
      <selection activeCell="D63" sqref="D6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acfr:ExpensesForGeneralGovernmentServices,acfr:RevenueForGeneralGovernment,acfr:NetExpenseRevenueGeneralGovernmentServices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acfr:ExpensesForPublicSafetyServices,acfr:RevenueForPublicSafetyServices,acfr:NetExpenseRevenueForPublicSafetyServices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acfr:ExpensesForPublicWorksServices,acfr:RevenueUsedForPublicWorksServices,acfr:NetExpenseRevenueForPublicWorksServices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acfr:ExpensesForCommunityAndEconomicDevelopmentServices,acfr:RevenueForCommunityAndEconomicDevelopmentServices,acfr:NetExpenseRevenueCommunityAndEconomicDevelopmentServices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acfr:ExpensesForParksAndRecreation,acfr:RevenueForParksAndRecreation,acfr:NetExpenseRevenueForCulturalActivities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acfr:ExpensesForGeneralGovernmentServicesJudicial,acfr:RevenueUsedForGeneralGovernmentServicesJudicial,acfr:NetExpenseRevenueForJudicial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acfr:OtherExpenses,acfr:RevenueUsedForOtherPrograms,acfr:OtherNetExpenseRevenue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labels'!$D:$D))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labels'!$D:$D))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labels'!$D:$D))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labels'!$D:$D))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labels'!$D:$D))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labels'!$D:$D))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labels'!$D:$D))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labels'!$D:$D))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labels'!$D:$D))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_xlfn.XLOOKUP(B65,'Statement of activities labels'!$B:$B, 'Statement of activities labels'!$D:$D))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_xlfn.XLOOKUP(B66,'Statement of activities labels'!$B:$B, 'Statement of activities labels'!$D:$D))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_xlfn.XLOOKUP(B67,'Statement of activities labels'!$B:$B, 'Statement of activities labels'!$D:$D))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_xlfn.XLOOKUP(B68,'Statement of activities labels'!$B:$B, 'Statement of activities labels'!$D:$D))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_xlfn.XLOOKUP(B69,'Statement of activities labels'!$B:$B, 'Statement of activities labels'!$D:$D))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6" priority="12" stopIfTrue="1">
      <formula>C$6=""</formula>
    </cfRule>
  </conditionalFormatting>
  <conditionalFormatting sqref="C50 D73:H76 J73:J76">
    <cfRule type="expression" dxfId="35" priority="52" stopIfTrue="1">
      <formula>C$6=""</formula>
    </cfRule>
  </conditionalFormatting>
  <conditionalFormatting sqref="C63:J63">
    <cfRule type="expression" dxfId="34" priority="37" stopIfTrue="1">
      <formula>C$6=""</formula>
    </cfRule>
  </conditionalFormatting>
  <conditionalFormatting sqref="C70:J71">
    <cfRule type="expression" dxfId="33" priority="14" stopIfTrue="1">
      <formula>C$6=""</formula>
    </cfRule>
  </conditionalFormatting>
  <conditionalFormatting sqref="D6:F6">
    <cfRule type="expression" dxfId="32" priority="11" stopIfTrue="1">
      <formula>D$6=""</formula>
    </cfRule>
  </conditionalFormatting>
  <conditionalFormatting sqref="D54:F62">
    <cfRule type="expression" dxfId="31" priority="40" stopIfTrue="1">
      <formula>D$6=""</formula>
    </cfRule>
  </conditionalFormatting>
  <conditionalFormatting sqref="D39:G51 D52:F52 D53:G53">
    <cfRule type="expression" dxfId="30" priority="49" stopIfTrue="1">
      <formula>D$6=""</formula>
    </cfRule>
  </conditionalFormatting>
  <conditionalFormatting sqref="D7:I37">
    <cfRule type="expression" dxfId="29" priority="5" stopIfTrue="1">
      <formula>D$6=""</formula>
    </cfRule>
  </conditionalFormatting>
  <conditionalFormatting sqref="D64:J69">
    <cfRule type="expression" dxfId="28" priority="1" stopIfTrue="1">
      <formula>D$6=""</formula>
    </cfRule>
  </conditionalFormatting>
  <conditionalFormatting sqref="H39:H50">
    <cfRule type="expression" dxfId="27" priority="47" stopIfTrue="1">
      <formula>H$6=""</formula>
    </cfRule>
  </conditionalFormatting>
  <conditionalFormatting sqref="H38:I38">
    <cfRule type="expression" dxfId="26" priority="10" stopIfTrue="1">
      <formula>H$6=""</formula>
    </cfRule>
  </conditionalFormatting>
  <conditionalFormatting sqref="H5:J6">
    <cfRule type="expression" dxfId="25" priority="9" stopIfTrue="1">
      <formula>H$6=""</formula>
    </cfRule>
  </conditionalFormatting>
  <conditionalFormatting sqref="H52:J53">
    <cfRule type="expression" dxfId="24" priority="26" stopIfTrue="1">
      <formula>H$6=""</formula>
    </cfRule>
  </conditionalFormatting>
  <conditionalFormatting sqref="I39:I51">
    <cfRule type="expression" dxfId="23" priority="3" stopIfTrue="1">
      <formula>I$6=""</formula>
    </cfRule>
  </conditionalFormatting>
  <conditionalFormatting sqref="I73:I98">
    <cfRule type="expression" dxfId="22" priority="4" stopIfTrue="1">
      <formula>I$6=""</formula>
    </cfRule>
  </conditionalFormatting>
  <conditionalFormatting sqref="I54:J62">
    <cfRule type="expression" dxfId="21" priority="2" stopIfTrue="1">
      <formula>I$6=""</formula>
    </cfRule>
  </conditionalFormatting>
  <conditionalFormatting sqref="J7:J50">
    <cfRule type="expression" dxfId="20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1" t="s">
        <v>1724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1725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2" t="s">
        <v>1726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3" customFormat="1" ht="28" customHeight="1">
      <c r="C6" s="94" t="s">
        <v>1727</v>
      </c>
      <c r="D6" s="95" t="s">
        <v>1761</v>
      </c>
      <c r="E6" s="95" t="s">
        <v>1761</v>
      </c>
      <c r="F6" s="95" t="s">
        <v>1761</v>
      </c>
      <c r="G6" s="95" t="s">
        <v>1783</v>
      </c>
      <c r="H6" s="95" t="s">
        <v>1784</v>
      </c>
      <c r="I6" s="96"/>
    </row>
    <row r="7" spans="1:9" ht="48">
      <c r="A7" s="6" t="s">
        <v>1</v>
      </c>
      <c r="B7" s="11"/>
      <c r="C7" s="97" t="s">
        <v>1727</v>
      </c>
      <c r="D7" s="102" t="s">
        <v>1762</v>
      </c>
      <c r="E7" s="102" t="s">
        <v>1763</v>
      </c>
      <c r="F7" s="102" t="s">
        <v>1764</v>
      </c>
      <c r="G7" s="102" t="s">
        <v>1765</v>
      </c>
      <c r="H7" s="102" t="s">
        <v>1766</v>
      </c>
      <c r="I7" s="103" t="s">
        <v>1785</v>
      </c>
    </row>
    <row r="8" spans="1:9" ht="15">
      <c r="A8" s="7"/>
      <c r="B8" s="13" t="s">
        <v>1728</v>
      </c>
      <c r="C8" s="14"/>
      <c r="D8" s="14"/>
      <c r="E8" s="14"/>
      <c r="F8" s="14"/>
      <c r="G8" s="14"/>
      <c r="H8" s="14"/>
      <c r="I8" s="14"/>
    </row>
    <row r="9" spans="1:9" ht="15">
      <c r="A9" s="8" t="s">
        <v>1745</v>
      </c>
      <c r="B9" s="18" t="s">
        <v>1746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 t="shared" ref="I9:I22" si="0">SUM(C9:H9)</f>
        <v>2846766</v>
      </c>
    </row>
    <row r="10" spans="1:9" ht="15">
      <c r="A10" s="8" t="s">
        <v>1747</v>
      </c>
      <c r="B10" s="18" t="s">
        <v>1748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 t="shared" si="0"/>
        <v>111400</v>
      </c>
    </row>
    <row r="11" spans="1:9" ht="15">
      <c r="A11" s="8" t="s">
        <v>1749</v>
      </c>
      <c r="B11" s="18" t="s">
        <v>1750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 t="shared" si="0"/>
        <v>1647112</v>
      </c>
    </row>
    <row r="12" spans="1:9" ht="15">
      <c r="A12" s="8" t="s">
        <v>1751</v>
      </c>
      <c r="B12" s="18" t="s">
        <v>1752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 t="shared" si="0"/>
        <v>563908</v>
      </c>
    </row>
    <row r="13" spans="1:9" ht="15">
      <c r="A13" s="8" t="s">
        <v>1753</v>
      </c>
      <c r="B13" s="18" t="s">
        <v>1754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 t="shared" si="0"/>
        <v>162881</v>
      </c>
    </row>
    <row r="14" spans="1:9" ht="15">
      <c r="A14" s="8" t="s">
        <v>1755</v>
      </c>
      <c r="B14" s="18" t="s">
        <v>1756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 t="shared" si="0"/>
        <v>254352</v>
      </c>
    </row>
    <row r="15" spans="1:9" ht="15">
      <c r="A15" s="8" t="s">
        <v>1757</v>
      </c>
      <c r="B15" s="18" t="s">
        <v>1758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 t="shared" si="0"/>
        <v>151409</v>
      </c>
    </row>
    <row r="16" spans="1:9" ht="15">
      <c r="A16" s="8" t="s">
        <v>1759</v>
      </c>
      <c r="B16" s="18" t="s">
        <v>1760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 t="shared" si="0"/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 t="shared" si="0"/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 t="shared" si="0"/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 t="shared" si="0"/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 t="shared" si="0"/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 t="shared" si="0"/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 t="shared" si="0"/>
        <v>0</v>
      </c>
    </row>
    <row r="23" spans="1:9" ht="15">
      <c r="A23" s="8" t="s">
        <v>1729</v>
      </c>
      <c r="B23" s="9" t="s">
        <v>1730</v>
      </c>
      <c r="C23" s="26">
        <f t="shared" ref="C23:I23" si="1">IF(C7="","",SUM(C9:C22))</f>
        <v>3974223</v>
      </c>
      <c r="D23" s="26">
        <f t="shared" si="1"/>
        <v>1204882</v>
      </c>
      <c r="E23" s="26">
        <f t="shared" si="1"/>
        <v>111400</v>
      </c>
      <c r="F23" s="26">
        <f t="shared" si="1"/>
        <v>1467024</v>
      </c>
      <c r="G23" s="26">
        <f t="shared" si="1"/>
        <v>0</v>
      </c>
      <c r="H23" s="26">
        <f t="shared" si="1"/>
        <v>1752597</v>
      </c>
      <c r="I23" s="26">
        <f t="shared" si="1"/>
        <v>8510126</v>
      </c>
    </row>
    <row r="25" spans="1:9" ht="15">
      <c r="A25" s="7"/>
      <c r="B25" s="13" t="s">
        <v>1731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1767</v>
      </c>
      <c r="B26" s="18" t="s">
        <v>1768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 t="shared" ref="I26:I36" si="2">SUM(C26:H26)</f>
        <v>2697067</v>
      </c>
    </row>
    <row r="27" spans="1:9" ht="15">
      <c r="A27" s="8" t="s">
        <v>1769</v>
      </c>
      <c r="B27" s="18" t="s">
        <v>1770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 t="shared" si="2"/>
        <v>2814860</v>
      </c>
    </row>
    <row r="28" spans="1:9" ht="15">
      <c r="A28" s="8" t="s">
        <v>1771</v>
      </c>
      <c r="B28" s="18" t="s">
        <v>1772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 t="shared" si="2"/>
        <v>2141455</v>
      </c>
    </row>
    <row r="29" spans="1:9" ht="15">
      <c r="A29" s="8" t="s">
        <v>1773</v>
      </c>
      <c r="B29" s="18" t="s">
        <v>1774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 t="shared" si="2"/>
        <v>299175</v>
      </c>
    </row>
    <row r="30" spans="1:9" ht="15">
      <c r="A30" s="8" t="s">
        <v>1775</v>
      </c>
      <c r="B30" s="18" t="s">
        <v>1776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 t="shared" si="2"/>
        <v>477400</v>
      </c>
    </row>
    <row r="31" spans="1:9" ht="15">
      <c r="A31" s="8" t="s">
        <v>1777</v>
      </c>
      <c r="B31" s="18" t="s">
        <v>1778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 t="shared" si="2"/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 t="shared" si="2"/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 t="shared" si="2"/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 t="shared" si="2"/>
        <v>0</v>
      </c>
    </row>
    <row r="35" spans="1:9" ht="15">
      <c r="A35" s="8" t="s">
        <v>1732</v>
      </c>
      <c r="B35" s="9" t="s">
        <v>1733</v>
      </c>
      <c r="C35" s="25">
        <f t="shared" ref="C35:H35" si="3">IF(C7="","",SUM(C26:C34))</f>
        <v>6246094</v>
      </c>
      <c r="D35" s="25">
        <f t="shared" si="3"/>
        <v>1586043</v>
      </c>
      <c r="E35" s="25">
        <f t="shared" si="3"/>
        <v>0</v>
      </c>
      <c r="F35" s="25">
        <f t="shared" si="3"/>
        <v>0</v>
      </c>
      <c r="G35" s="25">
        <f t="shared" si="3"/>
        <v>869925</v>
      </c>
      <c r="H35" s="25">
        <f t="shared" si="3"/>
        <v>830244</v>
      </c>
      <c r="I35" s="98">
        <f t="shared" si="2"/>
        <v>9532306</v>
      </c>
    </row>
    <row r="36" spans="1:9" ht="32">
      <c r="A36" s="99" t="s">
        <v>1734</v>
      </c>
      <c r="B36" s="100" t="s">
        <v>1735</v>
      </c>
      <c r="C36" s="28">
        <f t="shared" ref="C36:H36" si="4">C23-C35</f>
        <v>-2271871</v>
      </c>
      <c r="D36" s="28">
        <f t="shared" si="4"/>
        <v>-381161</v>
      </c>
      <c r="E36" s="28">
        <f t="shared" si="4"/>
        <v>111400</v>
      </c>
      <c r="F36" s="28">
        <f t="shared" si="4"/>
        <v>1467024</v>
      </c>
      <c r="G36" s="28">
        <f t="shared" si="4"/>
        <v>-869925</v>
      </c>
      <c r="H36" s="28">
        <f t="shared" si="4"/>
        <v>922353</v>
      </c>
      <c r="I36" s="101">
        <f t="shared" si="2"/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1736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1779</v>
      </c>
      <c r="B39" s="18" t="s">
        <v>1780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 t="shared" ref="I39:I58" si="5">SUM(C39:H39)</f>
        <v>58091</v>
      </c>
    </row>
    <row r="40" spans="1:9" ht="15">
      <c r="A40" s="8" t="s">
        <v>1710</v>
      </c>
      <c r="B40" s="18" t="s">
        <v>1781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 t="shared" si="5"/>
        <v>3251504</v>
      </c>
    </row>
    <row r="41" spans="1:9" ht="15">
      <c r="A41" s="8" t="s">
        <v>1711</v>
      </c>
      <c r="B41" s="18" t="s">
        <v>1782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 t="shared" si="5"/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 t="shared" si="5"/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 t="shared" si="5"/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 t="shared" si="5"/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 t="shared" si="5"/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 t="shared" si="5"/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 t="shared" si="5"/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 t="shared" si="5"/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 t="shared" si="5"/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 t="shared" si="5"/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 t="shared" si="5"/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 t="shared" si="5"/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 t="shared" si="5"/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 t="shared" si="5"/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 t="shared" si="5"/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 t="shared" si="5"/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 t="shared" si="5"/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 t="shared" si="5"/>
        <v>0</v>
      </c>
    </row>
    <row r="59" spans="1:9" ht="15">
      <c r="A59" s="9" t="s">
        <v>1737</v>
      </c>
      <c r="B59" s="10" t="s">
        <v>1738</v>
      </c>
      <c r="C59" s="25">
        <f t="shared" ref="C59:H59" si="6">IF(C6="","",SUM(C39:C58))</f>
        <v>1597681</v>
      </c>
      <c r="D59" s="25">
        <f t="shared" si="6"/>
        <v>-41809</v>
      </c>
      <c r="E59" s="25">
        <f t="shared" si="6"/>
        <v>58091</v>
      </c>
      <c r="F59" s="25">
        <f t="shared" si="6"/>
        <v>-1467024</v>
      </c>
      <c r="G59" s="25">
        <f t="shared" si="6"/>
        <v>1632609</v>
      </c>
      <c r="H59" s="25">
        <f t="shared" si="6"/>
        <v>-1721457</v>
      </c>
      <c r="I59" s="25">
        <f t="shared" ref="I59" si="7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1739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1740</v>
      </c>
      <c r="B62" s="18" t="s">
        <v>1741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 t="shared" ref="I62:I68" si="8">SUM(C62:H62)</f>
        <v>17352592</v>
      </c>
    </row>
    <row r="63" spans="1:9" ht="15">
      <c r="A63" s="8" t="s">
        <v>1740</v>
      </c>
      <c r="B63" s="18" t="s">
        <v>1742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 t="shared" si="8"/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 t="shared" si="8"/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 t="shared" si="8"/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 t="shared" si="8"/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 t="shared" si="8"/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 t="shared" si="8"/>
        <v>0</v>
      </c>
    </row>
    <row r="69" spans="1:9" ht="15">
      <c r="A69" s="9" t="s">
        <v>1743</v>
      </c>
      <c r="B69" s="10" t="s">
        <v>1744</v>
      </c>
      <c r="C69" s="26">
        <f>C63-C62</f>
        <v>249464</v>
      </c>
      <c r="D69" s="26">
        <f t="shared" ref="D69:I69" si="9">D63-D62</f>
        <v>-447353</v>
      </c>
      <c r="E69" s="26">
        <f t="shared" si="9"/>
        <v>187452</v>
      </c>
      <c r="F69" s="26">
        <f t="shared" si="9"/>
        <v>0</v>
      </c>
      <c r="G69" s="26">
        <f t="shared" si="9"/>
        <v>681698</v>
      </c>
      <c r="H69" s="26">
        <f t="shared" si="9"/>
        <v>-850946</v>
      </c>
      <c r="I69" s="26">
        <f t="shared" si="9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D7:H7 D8:I23 C23 D25:I35 C35 C36:I36 D37:I70 C59 C69">
    <cfRule type="expression" dxfId="19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B2-9C28-8846-AFAF-D2E622E4C5AF}">
  <sheetPr>
    <tabColor theme="9"/>
  </sheetPr>
  <dimension ref="A1:F106"/>
  <sheetViews>
    <sheetView tabSelected="1" zoomScale="80" zoomScaleNormal="80" workbookViewId="0">
      <selection activeCell="F8" sqref="F8"/>
    </sheetView>
  </sheetViews>
  <sheetFormatPr baseColWidth="10" defaultColWidth="9" defaultRowHeight="13"/>
  <cols>
    <col min="1" max="1" width="23.6640625" style="111" customWidth="1"/>
    <col min="2" max="2" width="41.5" style="111" customWidth="1"/>
    <col min="3" max="5" width="18.6640625" style="111" customWidth="1"/>
    <col min="6" max="16384" width="9" style="111"/>
  </cols>
  <sheetData>
    <row r="1" spans="1:6" ht="16">
      <c r="A1" s="151" t="s">
        <v>1074</v>
      </c>
      <c r="B1" s="150" t="str">
        <f>_xlfn.CONCAT('[3]Master Info'!C2, ", ", '[3]Master Info'!$C$3)</f>
        <v>City of Clayton, California</v>
      </c>
      <c r="C1" s="141"/>
      <c r="D1" s="141"/>
      <c r="E1" s="147"/>
    </row>
    <row r="2" spans="1:6" ht="16">
      <c r="A2" s="149" t="s">
        <v>1084</v>
      </c>
      <c r="B2" s="148" t="s">
        <v>1081</v>
      </c>
      <c r="C2" s="141"/>
      <c r="D2" s="141"/>
      <c r="E2" s="147"/>
    </row>
    <row r="3" spans="1:6" ht="16">
      <c r="A3" s="149" t="s">
        <v>1075</v>
      </c>
      <c r="B3" s="148" t="s">
        <v>0</v>
      </c>
      <c r="C3" s="141"/>
      <c r="D3" s="141"/>
      <c r="E3" s="147"/>
    </row>
    <row r="4" spans="1:6" ht="17" thickBot="1">
      <c r="A4" s="146" t="s">
        <v>1076</v>
      </c>
      <c r="B4" s="145" t="str">
        <f>'Master Info'!C4</f>
        <v>June 30, 2022</v>
      </c>
      <c r="C4" s="141"/>
      <c r="D4" s="141"/>
      <c r="E4" s="141"/>
    </row>
    <row r="5" spans="1:6" ht="16">
      <c r="A5" s="144"/>
      <c r="B5" s="143"/>
      <c r="C5" s="141"/>
      <c r="D5" s="142"/>
      <c r="E5" s="141"/>
    </row>
    <row r="6" spans="1:6" s="130" customFormat="1" ht="39" customHeight="1">
      <c r="A6" s="140"/>
      <c r="B6" s="139"/>
      <c r="C6" s="135" t="s">
        <v>1790</v>
      </c>
      <c r="D6" s="138" t="s">
        <v>1788</v>
      </c>
      <c r="E6" s="152"/>
    </row>
    <row r="7" spans="1:6" ht="43" customHeight="1">
      <c r="A7" s="137" t="s">
        <v>1</v>
      </c>
      <c r="B7" s="136"/>
      <c r="C7" s="135" t="s">
        <v>1787</v>
      </c>
      <c r="D7" s="134" t="s">
        <v>1789</v>
      </c>
      <c r="E7" s="133" t="str">
        <f>IF((COUNTIF(D7:D7, "Type fund name") + COUNTIF(D7:D7, "")) &lt;5, "Totals", "")</f>
        <v>Totals</v>
      </c>
      <c r="F7" s="132"/>
    </row>
    <row r="8" spans="1:6" ht="15">
      <c r="A8" s="123"/>
      <c r="B8" s="122" t="s">
        <v>4</v>
      </c>
      <c r="C8" s="131"/>
      <c r="D8" s="131"/>
      <c r="E8" s="122"/>
    </row>
    <row r="9" spans="1:6" ht="15">
      <c r="A9" s="123"/>
      <c r="B9" s="124" t="s">
        <v>5</v>
      </c>
      <c r="C9" s="127"/>
      <c r="D9" s="127"/>
      <c r="E9" s="127"/>
    </row>
    <row r="10" spans="1:6" ht="15">
      <c r="A10" s="120" t="str">
        <f>IF(B10="", "Choose from drop-down --&gt;", _xlfn.XLOOKUP(B10,'[4]Label Dropdowns'!$B$2:$B$522,'[4]Label Dropdowns'!$C$2:$C$522))</f>
        <v>acfr:CashAndCashEquivalentsAndInvestments</v>
      </c>
      <c r="B10" s="119" t="s">
        <v>75</v>
      </c>
      <c r="C10" s="118">
        <v>460441</v>
      </c>
      <c r="D10" s="118">
        <v>0</v>
      </c>
      <c r="E10" s="117">
        <f>IF(E$7="","",SUM(D10:D10))</f>
        <v>0</v>
      </c>
    </row>
    <row r="11" spans="1:6" ht="15">
      <c r="A11" s="120" t="str">
        <f>IF(B11="", "Choose from drop-down --&gt;", _xlfn.XLOOKUP(B11,'[4]Label Dropdowns'!$B$2:$B$522,'[4]Label Dropdowns'!$C$2:$C$522))</f>
        <v>Choose from drop-down --&gt;</v>
      </c>
      <c r="B11" s="119"/>
      <c r="C11" s="118"/>
      <c r="D11" s="118"/>
      <c r="E11" s="117">
        <f>IF(E$7="","",SUM(D11:D11))</f>
        <v>0</v>
      </c>
    </row>
    <row r="12" spans="1:6" ht="15">
      <c r="A12" s="120" t="str">
        <f>IF(B12="", "Choose from drop-down --&gt;", _xlfn.XLOOKUP(B12,'[4]Label Dropdowns'!$B$2:$B$522,'[4]Label Dropdowns'!$C$2:$C$522))</f>
        <v>Choose from drop-down --&gt;</v>
      </c>
      <c r="B12" s="119"/>
      <c r="C12" s="118"/>
      <c r="D12" s="118"/>
      <c r="E12" s="117">
        <f>IF(E$7="","",SUM(D12:D12))</f>
        <v>0</v>
      </c>
    </row>
    <row r="13" spans="1:6" ht="15">
      <c r="A13" s="120" t="str">
        <f>IF(B13="", "Choose from drop-down --&gt;", _xlfn.XLOOKUP(B13,'[4]Label Dropdowns'!$B$2:$B$522,'[4]Label Dropdowns'!$C$2:$C$522))</f>
        <v>Choose from drop-down --&gt;</v>
      </c>
      <c r="B13" s="119"/>
      <c r="C13" s="118"/>
      <c r="D13" s="118"/>
      <c r="E13" s="117">
        <f>IF(E$7="","",SUM(D13:D13))</f>
        <v>0</v>
      </c>
    </row>
    <row r="14" spans="1:6" ht="15">
      <c r="A14" s="120" t="str">
        <f>IF(B14="", "Choose from drop-down --&gt;", _xlfn.XLOOKUP(B14,'[4]Label Dropdowns'!$B$2:$B$522,'[4]Label Dropdowns'!$C$2:$C$522))</f>
        <v>Choose from drop-down --&gt;</v>
      </c>
      <c r="B14" s="119"/>
      <c r="C14" s="118"/>
      <c r="D14" s="118"/>
      <c r="E14" s="117">
        <f>IF(E$7="","",SUM(D14:D14))</f>
        <v>0</v>
      </c>
    </row>
    <row r="15" spans="1:6" ht="15">
      <c r="A15" s="120" t="str">
        <f>IF(B15="", "Choose from drop-down --&gt;", _xlfn.XLOOKUP(B15,'[4]Label Dropdowns'!$B$2:$B$522,'[4]Label Dropdowns'!$C$2:$C$522))</f>
        <v>Choose from drop-down --&gt;</v>
      </c>
      <c r="B15" s="119"/>
      <c r="C15" s="118"/>
      <c r="D15" s="118"/>
      <c r="E15" s="117">
        <f>IF(E$7="","",SUM(D15:D15))</f>
        <v>0</v>
      </c>
    </row>
    <row r="16" spans="1:6" ht="15">
      <c r="A16" s="120" t="str">
        <f>IF(B16="", "Choose from drop-down --&gt;", _xlfn.XLOOKUP(B16,'[4]Label Dropdowns'!$B$2:$B$522,'[4]Label Dropdowns'!$C$2:$C$522))</f>
        <v>Choose from drop-down --&gt;</v>
      </c>
      <c r="B16" s="119"/>
      <c r="C16" s="118"/>
      <c r="D16" s="118"/>
      <c r="E16" s="117">
        <f>IF(E$7="","",SUM(D16:D16))</f>
        <v>0</v>
      </c>
    </row>
    <row r="17" spans="1:5" ht="15">
      <c r="A17" s="120" t="str">
        <f>IF(B17="", "Choose from drop-down --&gt;", _xlfn.XLOOKUP(B17,'[4]Label Dropdowns'!$B$2:$B$522,'[4]Label Dropdowns'!$C$2:$C$522))</f>
        <v>Choose from drop-down --&gt;</v>
      </c>
      <c r="B17" s="119"/>
      <c r="C17" s="118"/>
      <c r="D17" s="118"/>
      <c r="E17" s="117">
        <f>IF(E$7="","",SUM(D17:D17))</f>
        <v>0</v>
      </c>
    </row>
    <row r="18" spans="1:5" ht="15">
      <c r="A18" s="120" t="str">
        <f>IF(B18="", "Choose from drop-down --&gt;", _xlfn.XLOOKUP(B18,'[4]Label Dropdowns'!$B$2:$B$522,'[4]Label Dropdowns'!$C$2:$C$522))</f>
        <v>Choose from drop-down --&gt;</v>
      </c>
      <c r="B18" s="119"/>
      <c r="C18" s="118"/>
      <c r="D18" s="118"/>
      <c r="E18" s="117">
        <f>IF(E$7="","",SUM(D18:D18))</f>
        <v>0</v>
      </c>
    </row>
    <row r="19" spans="1:5" ht="15" hidden="1">
      <c r="A19" s="120" t="str">
        <f>IF(B19="", "Choose from drop-down --&gt;", _xlfn.XLOOKUP(B19,'[4]Label Dropdowns'!$B$2:$B$522,'[4]Label Dropdowns'!$C$2:$C$522))</f>
        <v>Choose from drop-down --&gt;</v>
      </c>
      <c r="B19" s="119"/>
      <c r="C19" s="118"/>
      <c r="D19" s="118"/>
      <c r="E19" s="117">
        <f>IF(E$7="","",SUM(D19:D19))</f>
        <v>0</v>
      </c>
    </row>
    <row r="20" spans="1:5" ht="15" hidden="1">
      <c r="A20" s="120" t="str">
        <f>IF(B20="", "Choose from drop-down --&gt;", _xlfn.XLOOKUP(B20,'[4]Label Dropdowns'!$B$2:$B$522,'[4]Label Dropdowns'!$C$2:$C$522))</f>
        <v>Choose from drop-down --&gt;</v>
      </c>
      <c r="B20" s="119"/>
      <c r="C20" s="118"/>
      <c r="D20" s="118"/>
      <c r="E20" s="117">
        <f>IF(E$7="","",SUM(D20:D20))</f>
        <v>0</v>
      </c>
    </row>
    <row r="21" spans="1:5" ht="15" hidden="1">
      <c r="A21" s="120" t="str">
        <f>IF(B21="", "Choose from drop-down --&gt;", _xlfn.XLOOKUP(B21,'[4]Label Dropdowns'!$B$2:$B$522,'[4]Label Dropdowns'!$C$2:$C$522))</f>
        <v>Choose from drop-down --&gt;</v>
      </c>
      <c r="B21" s="119"/>
      <c r="C21" s="118"/>
      <c r="D21" s="118"/>
      <c r="E21" s="117">
        <f>IF(E$7="","",SUM(D21:D21))</f>
        <v>0</v>
      </c>
    </row>
    <row r="22" spans="1:5" ht="15" hidden="1">
      <c r="A22" s="120" t="str">
        <f>IF(B22="", "Choose from drop-down --&gt;", _xlfn.XLOOKUP(B22,'[4]Label Dropdowns'!$B$2:$B$522,'[4]Label Dropdowns'!$C$2:$C$522))</f>
        <v>Choose from drop-down --&gt;</v>
      </c>
      <c r="B22" s="119"/>
      <c r="C22" s="118"/>
      <c r="D22" s="118"/>
      <c r="E22" s="117">
        <f>IF(E$7="","",SUM(D22:D22))</f>
        <v>0</v>
      </c>
    </row>
    <row r="23" spans="1:5" ht="15">
      <c r="A23" s="120" t="str">
        <f>IF(B23="", "Choose from drop-down --&gt;", _xlfn.XLOOKUP(B23,'[4]Label Dropdowns'!$B$2:$B$522,'[4]Label Dropdowns'!$C$2:$C$522))</f>
        <v>Choose from drop-down --&gt;</v>
      </c>
      <c r="B23" s="119"/>
      <c r="C23" s="118"/>
      <c r="D23" s="118"/>
      <c r="E23" s="117">
        <f>IF(E$7="","",SUM(D23:D23))</f>
        <v>0</v>
      </c>
    </row>
    <row r="24" spans="1:5" ht="15">
      <c r="A24" s="120" t="s">
        <v>10</v>
      </c>
      <c r="B24" s="120" t="s">
        <v>11</v>
      </c>
      <c r="C24" s="117">
        <f>SUM(C10:C23)</f>
        <v>460441</v>
      </c>
      <c r="D24" s="117">
        <f>IF(D$7="Type fund name","",SUM(D10:D23))</f>
        <v>0</v>
      </c>
      <c r="E24" s="117">
        <f>IF(E7="","",SUM(E10:E23))</f>
        <v>0</v>
      </c>
    </row>
    <row r="25" spans="1:5" ht="15">
      <c r="A25" s="123"/>
      <c r="B25" s="124" t="s">
        <v>12</v>
      </c>
      <c r="C25" s="124"/>
      <c r="D25" s="124"/>
      <c r="E25" s="124"/>
    </row>
    <row r="26" spans="1:5" ht="15">
      <c r="A26" s="120" t="str">
        <f>IF(B26="", "Choose from drop-down --&gt;", _xlfn.XLOOKUP(B26,'[4]Label Dropdowns'!$B$2:$B$522,'[4]Label Dropdowns'!$C$2:$C$522))</f>
        <v>acfr:Land</v>
      </c>
      <c r="B26" s="119" t="s">
        <v>55</v>
      </c>
      <c r="C26" s="118">
        <v>0</v>
      </c>
      <c r="D26" s="118">
        <v>167738</v>
      </c>
      <c r="E26" s="117">
        <f>IF(E$7="","",SUM(D26:D26))</f>
        <v>167738</v>
      </c>
    </row>
    <row r="27" spans="1:5" ht="15">
      <c r="A27" s="120" t="str">
        <f>IF(B27="", "Choose from drop-down --&gt;", _xlfn.XLOOKUP(B27,'[4]Label Dropdowns'!$B$2:$B$522,'[4]Label Dropdowns'!$C$2:$C$522))</f>
        <v>acfr:CapitalAssetsBeingDepreciatedNet</v>
      </c>
      <c r="B27" s="119" t="s">
        <v>254</v>
      </c>
      <c r="C27" s="118">
        <v>540610</v>
      </c>
      <c r="D27" s="118">
        <v>841465</v>
      </c>
      <c r="E27" s="117">
        <f>IF(E$7="","",SUM(D27:D27))</f>
        <v>841465</v>
      </c>
    </row>
    <row r="28" spans="1:5" ht="15">
      <c r="A28" s="120" t="str">
        <f>IF(B28="", "Choose from drop-down --&gt;", _xlfn.XLOOKUP(B28,'[4]Label Dropdowns'!$B$2:$B$522,'[4]Label Dropdowns'!$C$2:$C$522))</f>
        <v>Choose from drop-down --&gt;</v>
      </c>
      <c r="B28" s="118"/>
      <c r="C28" s="118"/>
      <c r="D28" s="118"/>
      <c r="E28" s="117">
        <f>IF(E$7="","",SUM(D28:D28))</f>
        <v>0</v>
      </c>
    </row>
    <row r="29" spans="1:5" ht="15">
      <c r="A29" s="120" t="str">
        <f>IF(B29="", "Choose from drop-down --&gt;", _xlfn.XLOOKUP(B29,'[4]Label Dropdowns'!$B$2:$B$522,'[4]Label Dropdowns'!$C$2:$C$522))</f>
        <v>Choose from drop-down --&gt;</v>
      </c>
      <c r="B29" s="118"/>
      <c r="C29" s="118"/>
      <c r="D29" s="118"/>
      <c r="E29" s="117">
        <f>IF(E$7="","",SUM(D29:D29))</f>
        <v>0</v>
      </c>
    </row>
    <row r="30" spans="1:5" ht="15">
      <c r="A30" s="120" t="str">
        <f>IF(B30="", "Choose from drop-down --&gt;", _xlfn.XLOOKUP(B30,'[4]Label Dropdowns'!$B$2:$B$522,'[4]Label Dropdowns'!$C$2:$C$522))</f>
        <v>Choose from drop-down --&gt;</v>
      </c>
      <c r="B30" s="118"/>
      <c r="C30" s="118"/>
      <c r="D30" s="118"/>
      <c r="E30" s="117">
        <f>IF(E$7="","",SUM(D30:D30))</f>
        <v>0</v>
      </c>
    </row>
    <row r="31" spans="1:5" ht="15">
      <c r="A31" s="120" t="str">
        <f>IF(B31="", "Choose from drop-down --&gt;", _xlfn.XLOOKUP(B31,'[4]Label Dropdowns'!$B$2:$B$522,'[4]Label Dropdowns'!$C$2:$C$522))</f>
        <v>Choose from drop-down --&gt;</v>
      </c>
      <c r="B31" s="119"/>
      <c r="C31" s="118"/>
      <c r="D31" s="118"/>
      <c r="E31" s="117">
        <f>IF(E$7="","",SUM(D31:D31))</f>
        <v>0</v>
      </c>
    </row>
    <row r="32" spans="1:5" ht="15">
      <c r="A32" s="120" t="str">
        <f>IF(B32="", "Choose from drop-down --&gt;", _xlfn.XLOOKUP(B32,'[4]Label Dropdowns'!$B$2:$B$522,'[4]Label Dropdowns'!$C$2:$C$522))</f>
        <v>Choose from drop-down --&gt;</v>
      </c>
      <c r="B32" s="119"/>
      <c r="C32" s="118"/>
      <c r="D32" s="118"/>
      <c r="E32" s="117">
        <f>IF(E$7="","",SUM(D32:D32))</f>
        <v>0</v>
      </c>
    </row>
    <row r="33" spans="1:5" ht="15" hidden="1">
      <c r="A33" s="120" t="str">
        <f>IF(B33="", "Choose from drop-down --&gt;", _xlfn.XLOOKUP(B33,'[3]Label Dropdowns'!$B$2:$B$522,'[3]Label Dropdowns'!$C$2:$C$522))</f>
        <v>Choose from drop-down --&gt;</v>
      </c>
      <c r="B33" s="119"/>
      <c r="C33" s="118"/>
      <c r="D33" s="118"/>
      <c r="E33" s="117" t="e">
        <f>SUM(#REF!)</f>
        <v>#REF!</v>
      </c>
    </row>
    <row r="34" spans="1:5" ht="15" hidden="1">
      <c r="A34" s="120" t="str">
        <f>IF(B34="", "Choose from drop-down --&gt;", _xlfn.XLOOKUP(B34,'[3]Label Dropdowns'!$B$2:$B$522,'[3]Label Dropdowns'!$C$2:$C$522))</f>
        <v>Choose from drop-down --&gt;</v>
      </c>
      <c r="B34" s="119"/>
      <c r="C34" s="118"/>
      <c r="D34" s="118"/>
      <c r="E34" s="117" t="e">
        <f>SUM(#REF!)</f>
        <v>#REF!</v>
      </c>
    </row>
    <row r="35" spans="1:5" ht="15" hidden="1">
      <c r="A35" s="120" t="str">
        <f>IF(B35="", "Choose from drop-down --&gt;", _xlfn.XLOOKUP(B35,'[3]Label Dropdowns'!$B$2:$B$522,'[3]Label Dropdowns'!$C$2:$C$522))</f>
        <v>Choose from drop-down --&gt;</v>
      </c>
      <c r="B35" s="119"/>
      <c r="C35" s="118"/>
      <c r="D35" s="118"/>
      <c r="E35" s="117" t="e">
        <f>SUM(#REF!)</f>
        <v>#REF!</v>
      </c>
    </row>
    <row r="36" spans="1:5" ht="15" hidden="1">
      <c r="A36" s="120" t="str">
        <f>IF(B36="", "Choose from drop-down --&gt;", _xlfn.XLOOKUP(B36,'[3]Label Dropdowns'!$B$2:$B$522,'[3]Label Dropdowns'!$C$2:$C$522))</f>
        <v>Choose from drop-down --&gt;</v>
      </c>
      <c r="B36" s="119"/>
      <c r="C36" s="118"/>
      <c r="D36" s="118"/>
      <c r="E36" s="117" t="e">
        <f>SUM(#REF!)</f>
        <v>#REF!</v>
      </c>
    </row>
    <row r="37" spans="1:5" ht="15" hidden="1">
      <c r="A37" s="120" t="str">
        <f>IF(B37="", "Choose from drop-down --&gt;", _xlfn.XLOOKUP(B37,'[3]Label Dropdowns'!$B$2:$B$522,'[3]Label Dropdowns'!$C$2:$C$522))</f>
        <v>Choose from drop-down --&gt;</v>
      </c>
      <c r="B37" s="119"/>
      <c r="C37" s="118"/>
      <c r="D37" s="118"/>
      <c r="E37" s="117" t="e">
        <f>SUM(#REF!)</f>
        <v>#REF!</v>
      </c>
    </row>
    <row r="38" spans="1:5" s="130" customFormat="1" ht="15">
      <c r="A38" s="120" t="s">
        <v>17</v>
      </c>
      <c r="B38" s="120" t="s">
        <v>18</v>
      </c>
      <c r="C38" s="117">
        <f>SUM(C26:C32)</f>
        <v>540610</v>
      </c>
      <c r="D38" s="117">
        <f>IF(D$7="Type fund name","",SUM(D26:D32))</f>
        <v>1009203</v>
      </c>
      <c r="E38" s="117" t="e">
        <f>IF(E7="","",SUM(E26:E37))</f>
        <v>#REF!</v>
      </c>
    </row>
    <row r="39" spans="1:5" ht="15">
      <c r="A39" s="120" t="s">
        <v>19</v>
      </c>
      <c r="B39" s="116" t="s">
        <v>20</v>
      </c>
      <c r="C39" s="115">
        <f>C24+C38</f>
        <v>1001051</v>
      </c>
      <c r="D39" s="114">
        <f>IF(D$7="Type fund name","",D24+D38)</f>
        <v>1009203</v>
      </c>
      <c r="E39" s="115" t="e">
        <f>IF(E7="","",E24+E38)</f>
        <v>#REF!</v>
      </c>
    </row>
    <row r="40" spans="1:5" ht="15">
      <c r="A40" s="123"/>
      <c r="B40" s="123"/>
      <c r="C40" s="112"/>
      <c r="D40" s="112"/>
      <c r="E40" s="112"/>
    </row>
    <row r="41" spans="1:5" ht="15">
      <c r="A41" s="123"/>
      <c r="B41" s="122" t="s">
        <v>26</v>
      </c>
      <c r="C41" s="122"/>
      <c r="D41" s="122"/>
      <c r="E41" s="122"/>
    </row>
    <row r="42" spans="1:5" ht="15">
      <c r="A42" s="123"/>
      <c r="B42" s="124" t="s">
        <v>1078</v>
      </c>
      <c r="C42" s="127"/>
      <c r="D42" s="127"/>
      <c r="E42" s="129"/>
    </row>
    <row r="43" spans="1:5" ht="15">
      <c r="A43" s="120" t="str">
        <f>IF(B43="", "Choose from drop-down --&gt;", _xlfn.XLOOKUP(B43,'[4]Label Dropdowns'!$B$2:$B$522,'[4]Label Dropdowns'!$C$2:$C$522))</f>
        <v>acfr:AccountsPayable</v>
      </c>
      <c r="B43" s="119" t="s">
        <v>443</v>
      </c>
      <c r="C43" s="118">
        <v>315</v>
      </c>
      <c r="D43" s="118">
        <v>2671</v>
      </c>
      <c r="E43" s="117">
        <f>IF(E$7="","",SUM(D43:D43))</f>
        <v>2671</v>
      </c>
    </row>
    <row r="44" spans="1:5" ht="15">
      <c r="A44" s="120" t="str">
        <f>IF(B44="", "Choose from drop-down --&gt;", _xlfn.XLOOKUP(B44,'[4]Label Dropdowns'!$B$2:$B$522,'[4]Label Dropdowns'!$C$2:$C$522))</f>
        <v>acfr:PerformanceDepositsPayable</v>
      </c>
      <c r="B44" s="119" t="s">
        <v>287</v>
      </c>
      <c r="C44" s="128">
        <v>0</v>
      </c>
      <c r="D44" s="128">
        <v>5500</v>
      </c>
      <c r="E44" s="117">
        <f>IF(E$7="","",SUM(D44:D44))</f>
        <v>5500</v>
      </c>
    </row>
    <row r="45" spans="1:5" ht="15">
      <c r="A45" s="120" t="str">
        <f>IF(B45="", "Choose from drop-down --&gt;", _xlfn.XLOOKUP(B45,'[4]Label Dropdowns'!$B$2:$B$522,'[4]Label Dropdowns'!$C$2:$C$522))</f>
        <v>acfr:DueToOtherFunds</v>
      </c>
      <c r="B45" s="119" t="s">
        <v>132</v>
      </c>
      <c r="C45" s="118">
        <v>0</v>
      </c>
      <c r="D45" s="118">
        <v>120893</v>
      </c>
      <c r="E45" s="117">
        <f>IF(E$7="","",SUM(D45:D45))</f>
        <v>120893</v>
      </c>
    </row>
    <row r="46" spans="1:5" ht="16" customHeight="1">
      <c r="A46" s="120" t="str">
        <f>IF(B46="", "Choose from drop-down --&gt;", _xlfn.XLOOKUP(B46,'[4]Label Dropdowns'!$B$2:$B$522,'[4]Label Dropdowns'!$C$2:$C$522))</f>
        <v>Choose from drop-down --&gt;</v>
      </c>
      <c r="B46" s="119"/>
      <c r="C46" s="118"/>
      <c r="D46" s="118"/>
      <c r="E46" s="117">
        <f>IF(E$7="","",SUM(D46:D46))</f>
        <v>0</v>
      </c>
    </row>
    <row r="47" spans="1:5" ht="16" customHeight="1">
      <c r="A47" s="120" t="str">
        <f>IF(B47="", "Choose from drop-down --&gt;", _xlfn.XLOOKUP(B47,'[4]Label Dropdowns'!$B$2:$B$522,'[4]Label Dropdowns'!$C$2:$C$522))</f>
        <v>Choose from drop-down --&gt;</v>
      </c>
      <c r="B47" s="119"/>
      <c r="C47" s="118"/>
      <c r="D47" s="118"/>
      <c r="E47" s="117">
        <f>IF(E$7="","",SUM(D47:D47))</f>
        <v>0</v>
      </c>
    </row>
    <row r="48" spans="1:5" ht="16" customHeight="1">
      <c r="A48" s="120" t="str">
        <f>IF(B48="", "Choose from drop-down --&gt;", _xlfn.XLOOKUP(B48,'[4]Label Dropdowns'!$B$2:$B$522,'[4]Label Dropdowns'!$C$2:$C$522))</f>
        <v>Choose from drop-down --&gt;</v>
      </c>
      <c r="B48" s="119"/>
      <c r="C48" s="118"/>
      <c r="D48" s="118"/>
      <c r="E48" s="117">
        <f>IF(E$7="","",SUM(D48:D48))</f>
        <v>0</v>
      </c>
    </row>
    <row r="49" spans="1:5" ht="16" hidden="1" customHeight="1">
      <c r="A49" s="120" t="str">
        <f>IF(B49="", "Choose from drop-down --&gt;", _xlfn.XLOOKUP(B49,'[3]Label Dropdowns'!$B$2:$B$522,'[3]Label Dropdowns'!$C$2:$C$522))</f>
        <v>Choose from drop-down --&gt;</v>
      </c>
      <c r="B49" s="119"/>
      <c r="C49" s="118"/>
      <c r="D49" s="118"/>
      <c r="E49" s="117">
        <f>IF(E$7="","",SUM(D49:D49))</f>
        <v>0</v>
      </c>
    </row>
    <row r="50" spans="1:5" ht="16" hidden="1" customHeight="1">
      <c r="A50" s="120" t="str">
        <f>IF(B50="", "Choose from drop-down --&gt;", _xlfn.XLOOKUP(B50,'[3]Label Dropdowns'!$B$2:$B$522,'[3]Label Dropdowns'!$C$2:$C$522))</f>
        <v>Choose from drop-down --&gt;</v>
      </c>
      <c r="B50" s="119"/>
      <c r="C50" s="118"/>
      <c r="D50" s="118"/>
      <c r="E50" s="117">
        <f>IF(E$7="","",SUM(D50:D50))</f>
        <v>0</v>
      </c>
    </row>
    <row r="51" spans="1:5" ht="15" hidden="1">
      <c r="A51" s="120" t="str">
        <f>IF(B51="", "Choose from drop-down --&gt;", _xlfn.XLOOKUP(B51,'[3]Label Dropdowns'!$B$2:$B$522,'[3]Label Dropdowns'!$C$2:$C$522))</f>
        <v>Choose from drop-down --&gt;</v>
      </c>
      <c r="B51" s="119"/>
      <c r="C51" s="118"/>
      <c r="D51" s="118"/>
      <c r="E51" s="117">
        <f>IF(E$7="","",SUM(D51:D51))</f>
        <v>0</v>
      </c>
    </row>
    <row r="52" spans="1:5" ht="15" hidden="1">
      <c r="A52" s="120" t="str">
        <f>IF(B52="", "Choose from drop-down --&gt;", _xlfn.XLOOKUP(B52,'[3]Label Dropdowns'!$B$2:$B$522,'[3]Label Dropdowns'!$C$2:$C$522))</f>
        <v>Choose from drop-down --&gt;</v>
      </c>
      <c r="B52" s="119"/>
      <c r="C52" s="118"/>
      <c r="D52" s="118"/>
      <c r="E52" s="117">
        <f>IF(E$7="","",SUM(D52:D52))</f>
        <v>0</v>
      </c>
    </row>
    <row r="53" spans="1:5" ht="15" hidden="1">
      <c r="A53" s="120" t="str">
        <f>IF(B53="", "Choose from drop-down --&gt;", _xlfn.XLOOKUP(B53,'[3]Label Dropdowns'!$B$2:$B$522,'[3]Label Dropdowns'!$C$2:$C$522))</f>
        <v>Choose from drop-down --&gt;</v>
      </c>
      <c r="B53" s="119"/>
      <c r="C53" s="118"/>
      <c r="D53" s="118"/>
      <c r="E53" s="117">
        <f>IF(E$7="","",SUM(D53:D53))</f>
        <v>0</v>
      </c>
    </row>
    <row r="54" spans="1:5" ht="15">
      <c r="A54" s="120" t="s">
        <v>33</v>
      </c>
      <c r="B54" s="120" t="s">
        <v>34</v>
      </c>
      <c r="C54" s="117">
        <f>IF(C$7="","",SUM(C43:C53))</f>
        <v>315</v>
      </c>
      <c r="D54" s="117">
        <f>IF(D$7="Type fund name","",SUM(D43:D53))</f>
        <v>129064</v>
      </c>
      <c r="E54" s="117">
        <f>IF(E$7="","",SUM(D54:D54))</f>
        <v>129064</v>
      </c>
    </row>
    <row r="55" spans="1:5" ht="15">
      <c r="A55" s="123"/>
      <c r="B55" s="124" t="s">
        <v>1079</v>
      </c>
      <c r="C55" s="124"/>
      <c r="D55" s="124"/>
      <c r="E55" s="127"/>
    </row>
    <row r="56" spans="1:5" ht="15">
      <c r="A56" s="120" t="str">
        <f>IF(B56="", "Choose from drop-down --&gt;", _xlfn.XLOOKUP(B56,'[4]Label Dropdowns'!$B$2:$B$522,'[4]Label Dropdowns'!$C$2:$C$522))</f>
        <v>Choose from drop-down --&gt;</v>
      </c>
      <c r="B56" s="119"/>
      <c r="C56" s="118"/>
      <c r="D56" s="118"/>
      <c r="E56" s="117">
        <f>IF(E$7="","",SUM(D56:D56))</f>
        <v>0</v>
      </c>
    </row>
    <row r="57" spans="1:5" ht="15">
      <c r="A57" s="120" t="str">
        <f>IF(B57="", "Choose from drop-down --&gt;", _xlfn.XLOOKUP(B57,'[4]Label Dropdowns'!$B$2:$B$522,'[4]Label Dropdowns'!$C$2:$C$522))</f>
        <v>Choose from drop-down --&gt;</v>
      </c>
      <c r="B57" s="119"/>
      <c r="C57" s="118"/>
      <c r="D57" s="118"/>
      <c r="E57" s="117">
        <f>IF(E$7="","",SUM(D57:D57))</f>
        <v>0</v>
      </c>
    </row>
    <row r="58" spans="1:5" ht="15">
      <c r="A58" s="120" t="str">
        <f>IF(B58="", "Choose from drop-down --&gt;", _xlfn.XLOOKUP(B58,'[4]Label Dropdowns'!$B$2:$B$522,'[4]Label Dropdowns'!$C$2:$C$522))</f>
        <v>Choose from drop-down --&gt;</v>
      </c>
      <c r="B58" s="119"/>
      <c r="C58" s="118"/>
      <c r="D58" s="118"/>
      <c r="E58" s="117">
        <f>IF(E$7="","",SUM(D58:D58))</f>
        <v>0</v>
      </c>
    </row>
    <row r="59" spans="1:5" ht="15">
      <c r="A59" s="120" t="str">
        <f>IF(B59="", "Choose from drop-down --&gt;", _xlfn.XLOOKUP(B59,'[4]Label Dropdowns'!$B$2:$B$522,'[4]Label Dropdowns'!$C$2:$C$522))</f>
        <v>Choose from drop-down --&gt;</v>
      </c>
      <c r="B59" s="119"/>
      <c r="C59" s="118"/>
      <c r="D59" s="118"/>
      <c r="E59" s="117">
        <f>IF(E$7="","",SUM(D59:D59))</f>
        <v>0</v>
      </c>
    </row>
    <row r="60" spans="1:5" ht="15" hidden="1">
      <c r="A60" s="120" t="str">
        <f>IF(B60="", "Choose from drop-down --&gt;", _xlfn.XLOOKUP(B60,'[4]Label Dropdowns'!$B$2:$B$522,'[4]Label Dropdowns'!$C$2:$C$522))</f>
        <v>Choose from drop-down --&gt;</v>
      </c>
      <c r="B60" s="119"/>
      <c r="C60" s="118"/>
      <c r="D60" s="118"/>
      <c r="E60" s="117">
        <f>IF(E$7="","",SUM(D60:D60))</f>
        <v>0</v>
      </c>
    </row>
    <row r="61" spans="1:5" ht="15" hidden="1">
      <c r="A61" s="120" t="str">
        <f>IF(B61="", "Choose from drop-down --&gt;", _xlfn.XLOOKUP(B61,'[4]Label Dropdowns'!$B$2:$B$522,'[4]Label Dropdowns'!$C$2:$C$522))</f>
        <v>Choose from drop-down --&gt;</v>
      </c>
      <c r="B61" s="119"/>
      <c r="C61" s="118"/>
      <c r="D61" s="118"/>
      <c r="E61" s="117">
        <f>IF(E$7="","",SUM(D61:D61))</f>
        <v>0</v>
      </c>
    </row>
    <row r="62" spans="1:5" ht="15" hidden="1">
      <c r="A62" s="120" t="str">
        <f>IF(B62="", "Choose from drop-down --&gt;", _xlfn.XLOOKUP(B62,'[4]Label Dropdowns'!$B$2:$B$522,'[4]Label Dropdowns'!$C$2:$C$522))</f>
        <v>Choose from drop-down --&gt;</v>
      </c>
      <c r="B62" s="119"/>
      <c r="C62" s="118"/>
      <c r="D62" s="118"/>
      <c r="E62" s="117">
        <f>IF(E$7="","",SUM(D62:D62))</f>
        <v>0</v>
      </c>
    </row>
    <row r="63" spans="1:5" ht="15" hidden="1">
      <c r="A63" s="120" t="str">
        <f>IF(B63="", "Choose from drop-down --&gt;", _xlfn.XLOOKUP(B63,'[4]Label Dropdowns'!$B$2:$B$522,'[4]Label Dropdowns'!$C$2:$C$522))</f>
        <v>Choose from drop-down --&gt;</v>
      </c>
      <c r="B63" s="119"/>
      <c r="C63" s="118"/>
      <c r="D63" s="118"/>
      <c r="E63" s="117">
        <f>IF(E$7="","",SUM(D63:D63))</f>
        <v>0</v>
      </c>
    </row>
    <row r="64" spans="1:5" ht="15" hidden="1">
      <c r="A64" s="120" t="str">
        <f>IF(B64="", "Choose from drop-down --&gt;", _xlfn.XLOOKUP(B64,'[4]Label Dropdowns'!$B$2:$B$522,'[4]Label Dropdowns'!$C$2:$C$522))</f>
        <v>Choose from drop-down --&gt;</v>
      </c>
      <c r="B64" s="119"/>
      <c r="C64" s="118"/>
      <c r="D64" s="118"/>
      <c r="E64" s="117">
        <f>IF(E$7="","",SUM(D64:D64))</f>
        <v>0</v>
      </c>
    </row>
    <row r="65" spans="1:5" ht="15">
      <c r="A65" s="120" t="s">
        <v>38</v>
      </c>
      <c r="B65" s="120" t="s">
        <v>39</v>
      </c>
      <c r="C65" s="117">
        <f>SUM(C56:C64)</f>
        <v>0</v>
      </c>
      <c r="D65" s="117">
        <f>IF(D$7="Type fund name","",SUM(D56:D64))</f>
        <v>0</v>
      </c>
      <c r="E65" s="117">
        <f>IF(E$7="","",SUM(D65:D65))</f>
        <v>0</v>
      </c>
    </row>
    <row r="66" spans="1:5" ht="15">
      <c r="A66" s="126" t="s">
        <v>40</v>
      </c>
      <c r="B66" s="116" t="s">
        <v>41</v>
      </c>
      <c r="C66" s="115">
        <f>C54+C65</f>
        <v>315</v>
      </c>
      <c r="D66" s="115">
        <f>IF(D$7 = "Type fund name", "", D54+D65)</f>
        <v>129064</v>
      </c>
      <c r="E66" s="125">
        <f>IF(E$7="","",SUM(D66:D66))</f>
        <v>129064</v>
      </c>
    </row>
    <row r="67" spans="1:5" ht="15">
      <c r="A67" s="123"/>
      <c r="B67" s="123"/>
      <c r="C67" s="112"/>
      <c r="D67" s="112"/>
      <c r="E67" s="124"/>
    </row>
    <row r="68" spans="1:5" ht="15">
      <c r="A68" s="123"/>
      <c r="B68" s="122" t="s">
        <v>47</v>
      </c>
      <c r="C68" s="122"/>
      <c r="D68" s="122"/>
      <c r="E68" s="121"/>
    </row>
    <row r="69" spans="1:5" ht="15">
      <c r="A69" s="120" t="str">
        <f>IF(B69="", "Choose from drop-down --&gt;", _xlfn.XLOOKUP(B69,'[4]Label Dropdowns'!$B$2:$B$522,'[4]Label Dropdowns'!$C$2:$C$522))</f>
        <v>acfr:NetInvestmentInCapitalAssets</v>
      </c>
      <c r="B69" s="119" t="s">
        <v>187</v>
      </c>
      <c r="C69" s="118">
        <v>540610</v>
      </c>
      <c r="D69" s="118">
        <v>1009203</v>
      </c>
      <c r="E69" s="117">
        <f>IF(E$7="","",SUM(D69:D69))</f>
        <v>1009203</v>
      </c>
    </row>
    <row r="70" spans="1:5" ht="15">
      <c r="A70" s="120" t="str">
        <f>IF(B70="", "Choose from drop-down --&gt;", _xlfn.XLOOKUP(B70,'[4]Label Dropdowns'!$B$2:$B$522,'[4]Label Dropdowns'!$C$2:$C$522))</f>
        <v>acfr:UnrestrictedNetPosition</v>
      </c>
      <c r="B70" s="119" t="s">
        <v>188</v>
      </c>
      <c r="C70" s="118">
        <v>460126</v>
      </c>
      <c r="D70" s="118">
        <v>-129064</v>
      </c>
      <c r="E70" s="117">
        <f>IF(E$7="","",SUM(D70:D70))</f>
        <v>-129064</v>
      </c>
    </row>
    <row r="71" spans="1:5" ht="15">
      <c r="A71" s="120" t="str">
        <f>IF(B71="", "Choose from drop-down --&gt;", _xlfn.XLOOKUP(B71,'[4]Label Dropdowns'!$B$2:$B$522,'[4]Label Dropdowns'!$C$2:$C$522))</f>
        <v>Choose from drop-down --&gt;</v>
      </c>
      <c r="B71" s="119"/>
      <c r="C71" s="118"/>
      <c r="D71" s="118"/>
      <c r="E71" s="117">
        <f>IF(E$7="","",SUM(D71:D71))</f>
        <v>0</v>
      </c>
    </row>
    <row r="72" spans="1:5" ht="15">
      <c r="A72" s="120" t="str">
        <f>IF(B72="", "Choose from drop-down --&gt;", _xlfn.XLOOKUP(B72,'[4]Label Dropdowns'!$B$2:$B$522,'[4]Label Dropdowns'!$C$2:$C$522))</f>
        <v>Choose from drop-down --&gt;</v>
      </c>
      <c r="B72" s="119"/>
      <c r="C72" s="118"/>
      <c r="D72" s="118"/>
      <c r="E72" s="117">
        <f>IF(E$7="","",SUM(D72:D72))</f>
        <v>0</v>
      </c>
    </row>
    <row r="73" spans="1:5" ht="15" hidden="1">
      <c r="A73" s="120" t="str">
        <f>IF(B73="", "Choose from drop-down --&gt;", _xlfn.XLOOKUP(B73,'[3]Label Dropdowns'!$B$2:$B$522,'[3]Label Dropdowns'!$C$2:$C$522))</f>
        <v>Choose from drop-down --&gt;</v>
      </c>
      <c r="B73" s="119"/>
      <c r="C73" s="118"/>
      <c r="D73" s="118"/>
      <c r="E73" s="117">
        <f>IF(E$7="","",SUM(D73:D73))</f>
        <v>0</v>
      </c>
    </row>
    <row r="74" spans="1:5" ht="15" hidden="1">
      <c r="A74" s="120" t="str">
        <f>IF(B74="", "Choose from drop-down --&gt;", _xlfn.XLOOKUP(B74,'[3]Label Dropdowns'!$B$2:$B$522,'[3]Label Dropdowns'!$C$2:$C$522))</f>
        <v>Choose from drop-down --&gt;</v>
      </c>
      <c r="B74" s="119"/>
      <c r="C74" s="118"/>
      <c r="D74" s="118"/>
      <c r="E74" s="117">
        <f>IF(E$7="","",SUM(D74:D74))</f>
        <v>0</v>
      </c>
    </row>
    <row r="75" spans="1:5" ht="15" hidden="1">
      <c r="A75" s="120" t="str">
        <f>IF(B75="", "Choose from drop-down --&gt;", _xlfn.XLOOKUP(B75,'[3]Label Dropdowns'!$B$2:$B$522,'[3]Label Dropdowns'!$C$2:$C$522))</f>
        <v>Choose from drop-down --&gt;</v>
      </c>
      <c r="B75" s="119"/>
      <c r="C75" s="118"/>
      <c r="D75" s="118"/>
      <c r="E75" s="117">
        <f>IF(E$7="","",SUM(D75:D75))</f>
        <v>0</v>
      </c>
    </row>
    <row r="76" spans="1:5" ht="15" hidden="1">
      <c r="A76" s="120" t="str">
        <f>IF(B76="", "Choose from drop-down --&gt;", _xlfn.XLOOKUP(B76,'[3]Label Dropdowns'!$B$2:$B$522,'[3]Label Dropdowns'!$C$2:$C$522))</f>
        <v>Choose from drop-down --&gt;</v>
      </c>
      <c r="B76" s="119"/>
      <c r="C76" s="118"/>
      <c r="D76" s="118"/>
      <c r="E76" s="117">
        <f>IF(E$7="","",SUM(D76:D76))</f>
        <v>0</v>
      </c>
    </row>
    <row r="77" spans="1:5" ht="15" hidden="1">
      <c r="A77" s="120" t="str">
        <f>IF(B77="", "Choose from drop-down --&gt;", _xlfn.XLOOKUP(B77,'[3]Label Dropdowns'!$B$2:$B$522,'[3]Label Dropdowns'!$C$2:$C$522))</f>
        <v>Choose from drop-down --&gt;</v>
      </c>
      <c r="B77" s="119"/>
      <c r="C77" s="118"/>
      <c r="D77" s="118"/>
      <c r="E77" s="117">
        <f>IF(E$7="","",SUM(D77:D77))</f>
        <v>0</v>
      </c>
    </row>
    <row r="78" spans="1:5" ht="15">
      <c r="A78" s="116" t="s">
        <v>51</v>
      </c>
      <c r="B78" s="116" t="s">
        <v>52</v>
      </c>
      <c r="C78" s="115">
        <f>IF(C7="","",SUM(C69:C77))</f>
        <v>1000736</v>
      </c>
      <c r="D78" s="115">
        <f>IF(D7="Type fund name","",SUM(D69:D77))</f>
        <v>880139</v>
      </c>
      <c r="E78" s="114">
        <f>IF(E$7="","",SUM(D78:D78))</f>
        <v>880139</v>
      </c>
    </row>
    <row r="79" spans="1:5" ht="16">
      <c r="C79" s="113"/>
      <c r="D79" s="113"/>
      <c r="E79" s="112"/>
    </row>
    <row r="80" spans="1:5" ht="15">
      <c r="E80" s="112"/>
    </row>
    <row r="81" spans="5:5" ht="15">
      <c r="E81" s="112"/>
    </row>
    <row r="82" spans="5:5" ht="15">
      <c r="E82" s="112"/>
    </row>
    <row r="83" spans="5:5" ht="15">
      <c r="E83" s="112"/>
    </row>
    <row r="84" spans="5:5" ht="15">
      <c r="E84" s="112"/>
    </row>
    <row r="85" spans="5:5" ht="15">
      <c r="E85" s="112"/>
    </row>
    <row r="86" spans="5:5" ht="15">
      <c r="E86" s="112"/>
    </row>
    <row r="87" spans="5:5" ht="15">
      <c r="E87" s="112"/>
    </row>
    <row r="88" spans="5:5" ht="15">
      <c r="E88" s="112"/>
    </row>
    <row r="89" spans="5:5" ht="15">
      <c r="E89" s="112"/>
    </row>
    <row r="90" spans="5:5" ht="15">
      <c r="E90" s="112"/>
    </row>
    <row r="91" spans="5:5" ht="15">
      <c r="E91" s="112"/>
    </row>
    <row r="92" spans="5:5" ht="15">
      <c r="E92" s="112"/>
    </row>
    <row r="93" spans="5:5" ht="15">
      <c r="E93" s="112"/>
    </row>
    <row r="94" spans="5:5" ht="15">
      <c r="E94" s="112"/>
    </row>
    <row r="95" spans="5:5" ht="15">
      <c r="E95" s="112"/>
    </row>
    <row r="96" spans="5:5" ht="15">
      <c r="E96" s="112"/>
    </row>
    <row r="97" spans="5:5" ht="15">
      <c r="E97" s="112"/>
    </row>
    <row r="98" spans="5:5" ht="15">
      <c r="E98" s="112"/>
    </row>
    <row r="99" spans="5:5" ht="15">
      <c r="E99" s="112"/>
    </row>
    <row r="100" spans="5:5" ht="15">
      <c r="E100" s="112"/>
    </row>
    <row r="101" spans="5:5" ht="15">
      <c r="E101" s="112"/>
    </row>
    <row r="102" spans="5:5" ht="15">
      <c r="E102" s="112"/>
    </row>
    <row r="103" spans="5:5" ht="15">
      <c r="E103" s="112"/>
    </row>
    <row r="104" spans="5:5" ht="15">
      <c r="E104" s="112"/>
    </row>
    <row r="105" spans="5:5" ht="15">
      <c r="E105" s="112"/>
    </row>
    <row r="106" spans="5:5" ht="15">
      <c r="E106" s="112"/>
    </row>
  </sheetData>
  <sheetProtection formatRows="0" insertRows="0" deleteRows="0"/>
  <conditionalFormatting sqref="C24 C38 C65:C66 C54:D54 C78:D78 D65">
    <cfRule type="expression" dxfId="18" priority="5" stopIfTrue="1">
      <formula>C$7=""</formula>
    </cfRule>
  </conditionalFormatting>
  <conditionalFormatting sqref="E107:E1048576">
    <cfRule type="expression" dxfId="17" priority="4" stopIfTrue="1">
      <formula>COUNTA(XFC108:D108)=1</formula>
    </cfRule>
  </conditionalFormatting>
  <conditionalFormatting sqref="E6:E106">
    <cfRule type="expression" dxfId="16" priority="1" stopIfTrue="1">
      <formula>E$7=""</formula>
    </cfRule>
  </conditionalFormatting>
  <conditionalFormatting sqref="F7">
    <cfRule type="expression" dxfId="15" priority="2" stopIfTrue="1">
      <formula>F$6=""</formula>
    </cfRule>
  </conditionalFormatting>
  <conditionalFormatting sqref="E1:E3">
    <cfRule type="expression" dxfId="0" priority="56" stopIfTrue="1">
      <formula>COUNTA(D2:D2)=1</formula>
    </cfRule>
  </conditionalFormatting>
  <dataValidations count="5">
    <dataValidation type="list" allowBlank="1" showInputMessage="1" showErrorMessage="1" sqref="B10:B23" xr:uid="{4ACEF289-BA82-0D45-BE07-7C664A3BFA9F}">
      <formula1>current_assets</formula1>
    </dataValidation>
    <dataValidation type="list" allowBlank="1" showInputMessage="1" showErrorMessage="1" sqref="B26:B37" xr:uid="{50343035-3D84-CE4B-BD07-B450B6534013}">
      <formula1>noncurrent_assets</formula1>
    </dataValidation>
    <dataValidation type="list" allowBlank="1" showInputMessage="1" showErrorMessage="1" sqref="B69:B77" xr:uid="{65B0B3CB-CAE4-9F49-9204-BCF554447293}">
      <formula1>net_position</formula1>
    </dataValidation>
    <dataValidation type="list" allowBlank="1" showInputMessage="1" showErrorMessage="1" sqref="B56:B64" xr:uid="{537F271F-BE04-EA40-A07A-DAF7A262A683}">
      <formula1>noncurrent_liabilities</formula1>
    </dataValidation>
    <dataValidation type="list" allowBlank="1" showInputMessage="1" showErrorMessage="1" sqref="B43:B53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08" t="s">
        <v>12</v>
      </c>
      <c r="C25" s="109"/>
      <c r="D25" s="109"/>
      <c r="E25" s="11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4" priority="4" stopIfTrue="1" operator="equal">
      <formula>$C$102</formula>
    </cfRule>
    <cfRule type="cellIs" dxfId="13" priority="8" stopIfTrue="1" operator="notEqual">
      <formula>$C$102</formula>
    </cfRule>
  </conditionalFormatting>
  <conditionalFormatting sqref="C102:E102">
    <cfRule type="cellIs" dxfId="12" priority="1" stopIfTrue="1" operator="equal">
      <formula>0</formula>
    </cfRule>
  </conditionalFormatting>
  <conditionalFormatting sqref="D102">
    <cfRule type="cellIs" dxfId="11" priority="5" stopIfTrue="1" operator="equal">
      <formula>$D$102</formula>
    </cfRule>
    <cfRule type="cellIs" dxfId="10" priority="7" operator="notEqual">
      <formula>$D$102</formula>
    </cfRule>
  </conditionalFormatting>
  <conditionalFormatting sqref="E102">
    <cfRule type="cellIs" dxfId="9" priority="6" stopIfTrue="1" operator="notEqual">
      <formula>$E$102</formula>
    </cfRule>
    <cfRule type="cellIs" dxfId="8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7" priority="4" stopIfTrue="1" operator="equal">
      <formula>$C$101</formula>
    </cfRule>
    <cfRule type="cellIs" dxfId="6" priority="8" stopIfTrue="1" operator="notEqual">
      <formula>$C$101</formula>
    </cfRule>
  </conditionalFormatting>
  <conditionalFormatting sqref="C101:E101">
    <cfRule type="cellIs" dxfId="5" priority="1" stopIfTrue="1" operator="equal">
      <formula>0</formula>
    </cfRule>
  </conditionalFormatting>
  <conditionalFormatting sqref="D101">
    <cfRule type="cellIs" dxfId="4" priority="5" stopIfTrue="1" operator="equal">
      <formula>$D$101</formula>
    </cfRule>
    <cfRule type="cellIs" dxfId="3" priority="7" operator="notEqual">
      <formula>$D$101</formula>
    </cfRule>
  </conditionalFormatting>
  <conditionalFormatting sqref="E101">
    <cfRule type="cellIs" dxfId="2" priority="6" stopIfTrue="1" operator="notEqual">
      <formula>$E$101</formula>
    </cfRule>
    <cfRule type="cellIs" dxfId="1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Funds - Net Position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2024-04-16T15:21:15Z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