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codeName="ThisWorkbook"/>
  <mc:AlternateContent xmlns:mc="http://schemas.openxmlformats.org/markup-compatibility/2006">
    <mc:Choice Requires="x15">
      <x15ac:absPath xmlns:x15ac="http://schemas.microsoft.com/office/spreadsheetml/2010/11/ac" url="/Users/katrinawheelan/Desktop/Demo samples/"/>
    </mc:Choice>
  </mc:AlternateContent>
  <xr:revisionPtr revIDLastSave="0" documentId="13_ncr:1_{05B28687-E91B-E44A-A015-0CBDD95F1A36}" xr6:coauthVersionLast="47" xr6:coauthVersionMax="47" xr10:uidLastSave="{00000000-0000-0000-0000-000000000000}"/>
  <bookViews>
    <workbookView xWindow="0" yWindow="500" windowWidth="28800" windowHeight="17500" tabRatio="940" activeTab="7" xr2:uid="{00000000-000D-0000-FFFF-FFFF00000000}"/>
  </bookViews>
  <sheets>
    <sheet name="Lookup Net Position" sheetId="32" state="hidden" r:id="rId1"/>
    <sheet name="Lookup GovWide Stmt Activities" sheetId="20" state="hidden" r:id="rId2"/>
    <sheet name="Lookup GovFund Balance" sheetId="33" state="hidden" r:id="rId3"/>
    <sheet name="Lookup GovFund Stmt Rev Exp Ch" sheetId="31" state="hidden" r:id="rId4"/>
    <sheet name="Lookup PropFunds" sheetId="23" state="hidden" r:id="rId5"/>
    <sheet name="Lookup PropFunds CashFlows" sheetId="26" state="hidden" r:id="rId6"/>
    <sheet name="Master Info" sheetId="13" r:id="rId7"/>
    <sheet name="Statement of Net Position" sheetId="9" r:id="rId8"/>
    <sheet name="Statement of Activities" sheetId="19" r:id="rId9"/>
    <sheet name="GovFund Balance Sheet" sheetId="29" r:id="rId10"/>
    <sheet name="Reconciliation Balance Sheet" sheetId="28" r:id="rId11"/>
    <sheet name="GovFund Stmt of Rev Exp and Chg" sheetId="15" r:id="rId12"/>
    <sheet name="Reconciliation of Rev Exp" sheetId="30" r:id="rId13"/>
    <sheet name="Prop Funds - Net Position" sheetId="22" r:id="rId14"/>
    <sheet name="PropFund Stmt of Rev Exp and Ch" sheetId="24" r:id="rId15"/>
    <sheet name="Prop Fund Cash Flows" sheetId="27" r:id="rId16"/>
  </sheets>
  <definedNames>
    <definedName name="_xlnm._FilterDatabase" localSheetId="11" hidden="1">'GovFund Stmt of Rev Exp and Chg'!#REF!</definedName>
    <definedName name="_xlnm._FilterDatabase" localSheetId="2" hidden="1">'Lookup GovFund Balance'!$A$1:$B$203</definedName>
    <definedName name="_xlnm._FilterDatabase" localSheetId="0" hidden="1">'Lookup Net Position'!$A$1:$C$419</definedName>
    <definedName name="_xlnm._FilterDatabase" localSheetId="4" hidden="1">'Lookup PropFunds'!$A$1:$C$295</definedName>
    <definedName name="_xlnm._FilterDatabase" localSheetId="15" hidden="1">'Prop Fund Cash Flows'!$B$26:$B$37</definedName>
    <definedName name="_xlnm._FilterDatabase" localSheetId="13" hidden="1">'Prop Funds - Net Position'!$B$26:$B$37</definedName>
    <definedName name="_xlnm._FilterDatabase" localSheetId="14" hidden="1">'PropFund Stmt of Rev Exp and Ch'!$B$26:$B$37</definedName>
    <definedName name="_xlnm._FilterDatabase" localSheetId="8" hidden="1">'Statement of Activities'!$B$25:$B$36</definedName>
    <definedName name="_xlnm._FilterDatabase" localSheetId="7" hidden="1">'Statement of Net Position'!$B$25:$B$36</definedName>
    <definedName name="cash_flows_capital">'Lookup PropFunds CashFlows'!$B$56:$B$69</definedName>
    <definedName name="cash_flows_investing">'Lookup PropFunds CashFlows'!$B$70:$B$74</definedName>
    <definedName name="cash_flows_noncapital_financing_activities">'Lookup PropFunds CashFlows'!$B$37:$B$55</definedName>
    <definedName name="cash_flows_op_activities">'Lookup PropFunds CashFlows'!$B$2:$B$36</definedName>
    <definedName name="current_assets">'Lookup Net Position'!$B$2:$B$201</definedName>
    <definedName name="current_liabilities">'Lookup Net Position'!$B$202:$B$314</definedName>
    <definedName name="deferred_inflows">'Lookup Net Position'!$B$315:$B$336</definedName>
    <definedName name="deferred_outflows">'Lookup Net Position'!$B$337:$B$353</definedName>
    <definedName name="fund_balance">'Lookup GovFund Balance'!$B$176:$B$189</definedName>
    <definedName name="general_revenues">'Lookup GovWide Stmt Activities'!$B$2:$B$92</definedName>
    <definedName name="mod_accrual_assets">'Lookup GovFund Balance'!$B$2:$B$164</definedName>
    <definedName name="mod_accrual_deferred_inflows">'Lookup GovFund Balance'!$B$165:$B$173</definedName>
    <definedName name="mod_accrual_liabilities">'Lookup GovFund Balance'!$B$190:$B$276</definedName>
    <definedName name="net_position">'Lookup Net Position'!$B$354:$B$374</definedName>
    <definedName name="noncurrent_assets">'Lookup Net Position'!$B$375:$B$467</definedName>
    <definedName name="noncurrent_liabilities">'Lookup Net Position'!$B$468:$B$513</definedName>
    <definedName name="nonoperating_revenues">'Lookup PropFunds'!$B$133:$B$245</definedName>
    <definedName name="operating_expenses">'Lookup PropFunds'!$B$58:$B$132</definedName>
    <definedName name="operating_revenues">'Lookup PropFunds'!$B$2:$B$57</definedName>
    <definedName name="other_financing_sources">'Lookup PropFunds'!$B$248:$B$261</definedName>
    <definedName name="program_revenues">'Lookup GovWide Stmt Activities'!$B$93:$B$201</definedName>
    <definedName name="transfers">'Lookup GovWide Stmt Activities'!$B$202:$B$215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9" l="1"/>
  <c r="A11" i="9"/>
  <c r="A12" i="9"/>
  <c r="A13" i="9"/>
  <c r="A14" i="9"/>
  <c r="A15" i="9"/>
  <c r="A16" i="9"/>
  <c r="A17" i="9"/>
  <c r="A18" i="9"/>
  <c r="A19" i="9"/>
  <c r="A20" i="9"/>
  <c r="A21" i="9"/>
  <c r="A22" i="9"/>
  <c r="A9" i="9"/>
  <c r="F60" i="29"/>
  <c r="G37" i="19"/>
  <c r="H23" i="19"/>
  <c r="A57" i="19" l="1"/>
  <c r="A70" i="22"/>
  <c r="A71" i="22"/>
  <c r="A72" i="22"/>
  <c r="A73" i="22"/>
  <c r="A74" i="22"/>
  <c r="A75" i="22"/>
  <c r="A76" i="22"/>
  <c r="A77" i="22"/>
  <c r="A69" i="22"/>
  <c r="A57" i="22"/>
  <c r="A58" i="22"/>
  <c r="A59" i="22"/>
  <c r="A60" i="22"/>
  <c r="A61" i="22"/>
  <c r="A62" i="22"/>
  <c r="A63" i="22"/>
  <c r="A64" i="22"/>
  <c r="A56" i="22"/>
  <c r="A44" i="22"/>
  <c r="A45" i="22"/>
  <c r="A46" i="22"/>
  <c r="A47" i="22"/>
  <c r="A48" i="22"/>
  <c r="A49" i="22"/>
  <c r="A50" i="22"/>
  <c r="A51" i="22"/>
  <c r="A52" i="22"/>
  <c r="A53" i="22"/>
  <c r="A43" i="22"/>
  <c r="A27" i="22"/>
  <c r="A28" i="22"/>
  <c r="A29" i="22"/>
  <c r="A30" i="22"/>
  <c r="A31" i="22"/>
  <c r="A32" i="22"/>
  <c r="A33" i="22"/>
  <c r="A34" i="22"/>
  <c r="A35" i="22"/>
  <c r="A36" i="22"/>
  <c r="A37" i="22"/>
  <c r="A26" i="22"/>
  <c r="A11" i="22"/>
  <c r="A12" i="22"/>
  <c r="A13" i="22"/>
  <c r="A14" i="22"/>
  <c r="A15" i="22"/>
  <c r="A16" i="22"/>
  <c r="A17" i="22"/>
  <c r="A18" i="22"/>
  <c r="A19" i="22"/>
  <c r="A20" i="22"/>
  <c r="A21" i="22"/>
  <c r="A22" i="22"/>
  <c r="A23" i="22"/>
  <c r="A10" i="22"/>
  <c r="A58" i="29"/>
  <c r="A57" i="29"/>
  <c r="A56" i="29"/>
  <c r="A55" i="29"/>
  <c r="A54" i="29"/>
  <c r="A53" i="29"/>
  <c r="A52" i="29"/>
  <c r="A51" i="29"/>
  <c r="A50" i="29"/>
  <c r="A49" i="29"/>
  <c r="A48" i="29"/>
  <c r="A36" i="29"/>
  <c r="A37" i="29"/>
  <c r="A38" i="29"/>
  <c r="A39" i="29"/>
  <c r="A40" i="29"/>
  <c r="A41" i="29"/>
  <c r="A42" i="29"/>
  <c r="A43" i="29"/>
  <c r="A44" i="29"/>
  <c r="A35" i="29"/>
  <c r="A23" i="29"/>
  <c r="A24" i="29"/>
  <c r="A25" i="29"/>
  <c r="A26" i="29"/>
  <c r="A27" i="29"/>
  <c r="A28" i="29"/>
  <c r="A29" i="29"/>
  <c r="A30" i="29"/>
  <c r="A31" i="29"/>
  <c r="A22" i="29"/>
  <c r="A10" i="29"/>
  <c r="A11" i="29"/>
  <c r="A12" i="29"/>
  <c r="A13" i="29"/>
  <c r="A14" i="29"/>
  <c r="A15" i="29"/>
  <c r="A16" i="29"/>
  <c r="A17" i="29"/>
  <c r="A18" i="29"/>
  <c r="A9" i="29"/>
  <c r="A93" i="9"/>
  <c r="A94" i="9"/>
  <c r="A95" i="9"/>
  <c r="A92" i="9"/>
  <c r="A82" i="9"/>
  <c r="A83" i="9"/>
  <c r="A84" i="9"/>
  <c r="A85" i="9"/>
  <c r="A86" i="9"/>
  <c r="A87" i="9"/>
  <c r="A88" i="9"/>
  <c r="A81" i="9"/>
  <c r="A80" i="9"/>
  <c r="A68" i="9"/>
  <c r="A69" i="9"/>
  <c r="A70" i="9"/>
  <c r="A67" i="9"/>
  <c r="A55" i="9"/>
  <c r="A56" i="9"/>
  <c r="A57" i="9"/>
  <c r="A58" i="9"/>
  <c r="A59" i="9"/>
  <c r="A54" i="9"/>
  <c r="A42" i="9"/>
  <c r="A43" i="9"/>
  <c r="A44" i="9"/>
  <c r="A45" i="9"/>
  <c r="A41" i="9"/>
  <c r="A26" i="9"/>
  <c r="A27" i="9"/>
  <c r="A28" i="9"/>
  <c r="A29" i="9"/>
  <c r="A30" i="9"/>
  <c r="A31" i="9"/>
  <c r="A32" i="9"/>
  <c r="A33" i="9"/>
  <c r="A34" i="9"/>
  <c r="A35" i="9"/>
  <c r="A36" i="9"/>
  <c r="A25" i="9"/>
  <c r="B34" i="28" l="1"/>
  <c r="H70" i="19"/>
  <c r="G70" i="19"/>
  <c r="G63" i="19"/>
  <c r="G71" i="19" s="1"/>
  <c r="A9" i="19"/>
  <c r="C295" i="23"/>
  <c r="C294" i="23"/>
  <c r="C293" i="23"/>
  <c r="C292" i="23"/>
  <c r="C291" i="23"/>
  <c r="C290" i="23"/>
  <c r="C289" i="23"/>
  <c r="C288" i="23"/>
  <c r="C287" i="23"/>
  <c r="C286" i="23"/>
  <c r="C285" i="23"/>
  <c r="C284" i="23"/>
  <c r="C283" i="23"/>
  <c r="C282" i="23"/>
  <c r="C281" i="23"/>
  <c r="C280" i="23"/>
  <c r="C279" i="23"/>
  <c r="C278" i="23"/>
  <c r="C277" i="23"/>
  <c r="C276" i="23"/>
  <c r="C275" i="23"/>
  <c r="C274" i="23"/>
  <c r="C273" i="23"/>
  <c r="C272" i="23"/>
  <c r="C271" i="23"/>
  <c r="C270" i="23"/>
  <c r="C269" i="23"/>
  <c r="C268" i="23"/>
  <c r="C267" i="23"/>
  <c r="C266" i="23"/>
  <c r="C265" i="23"/>
  <c r="C264" i="23"/>
  <c r="C263" i="23"/>
  <c r="C262" i="23"/>
  <c r="C261" i="23"/>
  <c r="C260" i="23"/>
  <c r="C259" i="23"/>
  <c r="C258" i="23"/>
  <c r="C257" i="23"/>
  <c r="C256" i="23"/>
  <c r="C255" i="23"/>
  <c r="C254" i="23"/>
  <c r="C253" i="23"/>
  <c r="C252" i="23"/>
  <c r="C251" i="23"/>
  <c r="C250" i="23"/>
  <c r="C249" i="23"/>
  <c r="C248" i="23"/>
  <c r="C247" i="23"/>
  <c r="C246" i="23"/>
  <c r="C245" i="23"/>
  <c r="C244" i="23"/>
  <c r="C243" i="23"/>
  <c r="C242" i="23"/>
  <c r="C241" i="23"/>
  <c r="C240" i="23"/>
  <c r="C239" i="23"/>
  <c r="C238" i="23"/>
  <c r="C237" i="23"/>
  <c r="C236" i="23"/>
  <c r="C235" i="23"/>
  <c r="C234" i="23"/>
  <c r="C233" i="23"/>
  <c r="C232" i="23"/>
  <c r="C231" i="23"/>
  <c r="C230" i="23"/>
  <c r="C229" i="23"/>
  <c r="C228" i="23"/>
  <c r="C227" i="23"/>
  <c r="C226" i="23"/>
  <c r="C225" i="23"/>
  <c r="C224" i="23"/>
  <c r="C223" i="23"/>
  <c r="C222" i="23"/>
  <c r="C221" i="23"/>
  <c r="C220" i="23"/>
  <c r="C219" i="23"/>
  <c r="C218" i="23"/>
  <c r="C217" i="23"/>
  <c r="C216" i="23"/>
  <c r="C215" i="23"/>
  <c r="C214" i="23"/>
  <c r="C213" i="23"/>
  <c r="C212" i="23"/>
  <c r="C211" i="23"/>
  <c r="C210" i="23"/>
  <c r="C209" i="23"/>
  <c r="C208" i="23"/>
  <c r="C207" i="23"/>
  <c r="C206" i="23"/>
  <c r="C205" i="23"/>
  <c r="C204" i="23"/>
  <c r="C203" i="23"/>
  <c r="C202" i="23"/>
  <c r="C201" i="23"/>
  <c r="C200" i="23"/>
  <c r="C199" i="23"/>
  <c r="C198" i="23"/>
  <c r="C197" i="23"/>
  <c r="C196" i="23"/>
  <c r="C195" i="23"/>
  <c r="C194" i="23"/>
  <c r="C193" i="23"/>
  <c r="C192" i="23"/>
  <c r="C191" i="23"/>
  <c r="C190" i="23"/>
  <c r="C189" i="23"/>
  <c r="C188" i="23"/>
  <c r="C187" i="23"/>
  <c r="C186" i="23"/>
  <c r="C185" i="23"/>
  <c r="C184" i="23"/>
  <c r="C183" i="23"/>
  <c r="C182" i="23"/>
  <c r="C181" i="23"/>
  <c r="C180" i="23"/>
  <c r="C179" i="23"/>
  <c r="C178" i="23"/>
  <c r="C177" i="23"/>
  <c r="C176" i="23"/>
  <c r="C175" i="23"/>
  <c r="C174" i="23"/>
  <c r="C173" i="23"/>
  <c r="C172" i="23"/>
  <c r="C171" i="23"/>
  <c r="C170" i="23"/>
  <c r="C169" i="23"/>
  <c r="C168" i="23"/>
  <c r="C167" i="23"/>
  <c r="C166" i="23"/>
  <c r="C165" i="23"/>
  <c r="C164" i="23"/>
  <c r="C163" i="23"/>
  <c r="C162" i="23"/>
  <c r="C161" i="23"/>
  <c r="C160" i="23"/>
  <c r="C159" i="23"/>
  <c r="C158" i="23"/>
  <c r="C157" i="23"/>
  <c r="C156" i="23"/>
  <c r="C155" i="23"/>
  <c r="C154" i="23"/>
  <c r="C153" i="23"/>
  <c r="C152" i="23"/>
  <c r="C151" i="23"/>
  <c r="C150" i="23"/>
  <c r="C149" i="23"/>
  <c r="C148" i="23"/>
  <c r="C147" i="23"/>
  <c r="C146" i="23"/>
  <c r="C145" i="23"/>
  <c r="C144" i="23"/>
  <c r="C143" i="23"/>
  <c r="C142" i="23"/>
  <c r="C141" i="23"/>
  <c r="C140" i="23"/>
  <c r="C139" i="23"/>
  <c r="C138" i="23"/>
  <c r="C137" i="23"/>
  <c r="C136" i="23"/>
  <c r="C135" i="23"/>
  <c r="C134" i="23"/>
  <c r="C133" i="23"/>
  <c r="C132" i="23"/>
  <c r="C131" i="23"/>
  <c r="C130" i="23"/>
  <c r="C129" i="23"/>
  <c r="C128" i="23"/>
  <c r="C127" i="23"/>
  <c r="C126" i="23"/>
  <c r="C125" i="23"/>
  <c r="C124" i="23"/>
  <c r="C123" i="23"/>
  <c r="C122" i="23"/>
  <c r="C121" i="23"/>
  <c r="C120" i="23"/>
  <c r="C119" i="23"/>
  <c r="C118" i="23"/>
  <c r="C117" i="23"/>
  <c r="C116" i="23"/>
  <c r="C115" i="23"/>
  <c r="C114" i="23"/>
  <c r="C113" i="23"/>
  <c r="C112" i="23"/>
  <c r="C111" i="23"/>
  <c r="C110" i="23"/>
  <c r="C109" i="23"/>
  <c r="C108" i="23"/>
  <c r="C107" i="23"/>
  <c r="C106" i="23"/>
  <c r="C105" i="23"/>
  <c r="C104" i="23"/>
  <c r="C103" i="23"/>
  <c r="C102" i="23"/>
  <c r="C101" i="23"/>
  <c r="C100" i="23"/>
  <c r="C99" i="23"/>
  <c r="C98" i="23"/>
  <c r="C97" i="23"/>
  <c r="C96" i="23"/>
  <c r="C95" i="23"/>
  <c r="C94" i="23"/>
  <c r="C93" i="23"/>
  <c r="C92" i="23"/>
  <c r="C91" i="23"/>
  <c r="C90" i="23"/>
  <c r="C89" i="23"/>
  <c r="C88" i="23"/>
  <c r="C87" i="23"/>
  <c r="C86" i="23"/>
  <c r="C85" i="23"/>
  <c r="C84" i="23"/>
  <c r="C83" i="23"/>
  <c r="C82" i="23"/>
  <c r="C81" i="23"/>
  <c r="C80" i="23"/>
  <c r="C79" i="23"/>
  <c r="C78" i="23"/>
  <c r="C77" i="23"/>
  <c r="C76" i="23"/>
  <c r="C75" i="23"/>
  <c r="C74" i="23"/>
  <c r="C73" i="23"/>
  <c r="C72" i="23"/>
  <c r="C71" i="23"/>
  <c r="C70" i="23"/>
  <c r="C69" i="23"/>
  <c r="C68" i="23"/>
  <c r="C67" i="23"/>
  <c r="C66" i="23"/>
  <c r="C65" i="23"/>
  <c r="C64" i="23"/>
  <c r="C63" i="23"/>
  <c r="C62" i="23"/>
  <c r="C61" i="23"/>
  <c r="C60" i="23"/>
  <c r="C59" i="23"/>
  <c r="C58" i="23"/>
  <c r="C57" i="23"/>
  <c r="C56" i="23"/>
  <c r="C55" i="23"/>
  <c r="C54" i="23"/>
  <c r="C53" i="23"/>
  <c r="C52" i="23"/>
  <c r="C51" i="23"/>
  <c r="C50" i="23"/>
  <c r="C49" i="23"/>
  <c r="C48" i="23"/>
  <c r="C47" i="23"/>
  <c r="C46" i="23"/>
  <c r="C45" i="23"/>
  <c r="C44" i="23"/>
  <c r="C43" i="23"/>
  <c r="C42" i="23"/>
  <c r="C41" i="23"/>
  <c r="C40" i="23"/>
  <c r="C39" i="23"/>
  <c r="C38" i="23"/>
  <c r="C37" i="23"/>
  <c r="C36" i="23"/>
  <c r="C35" i="23"/>
  <c r="C34" i="23"/>
  <c r="C33" i="23"/>
  <c r="C32" i="23"/>
  <c r="C31" i="23"/>
  <c r="C30" i="23"/>
  <c r="C29" i="23"/>
  <c r="C28" i="23"/>
  <c r="C27" i="23"/>
  <c r="C26" i="23"/>
  <c r="C25" i="23"/>
  <c r="C24" i="23"/>
  <c r="C23" i="23"/>
  <c r="C22" i="23"/>
  <c r="C21" i="23"/>
  <c r="C20" i="23"/>
  <c r="C19" i="23"/>
  <c r="C18" i="23"/>
  <c r="C17" i="23"/>
  <c r="C16" i="23"/>
  <c r="C15" i="23"/>
  <c r="C14" i="23"/>
  <c r="C13" i="23"/>
  <c r="C12" i="23"/>
  <c r="C11" i="23"/>
  <c r="C10" i="23"/>
  <c r="C9" i="23"/>
  <c r="C8" i="23"/>
  <c r="C7" i="23"/>
  <c r="C6" i="23"/>
  <c r="C5" i="23"/>
  <c r="C4" i="23"/>
  <c r="C3" i="23"/>
  <c r="C2" i="23"/>
  <c r="F38" i="9"/>
  <c r="E31" i="9"/>
  <c r="E30" i="9"/>
  <c r="E29" i="9"/>
  <c r="E28" i="9"/>
  <c r="E27" i="9"/>
  <c r="E26" i="9"/>
  <c r="E69" i="9"/>
  <c r="E68" i="9"/>
  <c r="E67" i="9"/>
  <c r="E83" i="9"/>
  <c r="E82" i="9"/>
  <c r="E81" i="9"/>
  <c r="E95" i="9"/>
  <c r="E94" i="9"/>
  <c r="E93" i="9"/>
  <c r="E92" i="9"/>
  <c r="E15" i="9"/>
  <c r="E14" i="9"/>
  <c r="E13" i="9"/>
  <c r="A56" i="27" l="1"/>
  <c r="A57" i="27"/>
  <c r="A58" i="27"/>
  <c r="A59" i="27"/>
  <c r="A60" i="27"/>
  <c r="A61" i="27"/>
  <c r="A62" i="27"/>
  <c r="A63" i="27"/>
  <c r="A55" i="27"/>
  <c r="A42" i="27"/>
  <c r="A43" i="27"/>
  <c r="A44" i="27"/>
  <c r="A45" i="27"/>
  <c r="A46" i="27"/>
  <c r="A47" i="27"/>
  <c r="A48" i="27"/>
  <c r="A49" i="27"/>
  <c r="A50" i="27"/>
  <c r="A51" i="27"/>
  <c r="A41" i="27"/>
  <c r="A27" i="27"/>
  <c r="A28" i="27"/>
  <c r="A29" i="27"/>
  <c r="A30" i="27"/>
  <c r="A31" i="27"/>
  <c r="A32" i="27"/>
  <c r="A33" i="27"/>
  <c r="A34" i="27"/>
  <c r="A35" i="27"/>
  <c r="A36" i="27"/>
  <c r="A37" i="27"/>
  <c r="A26" i="27"/>
  <c r="A10" i="27"/>
  <c r="A11" i="27"/>
  <c r="A12" i="27"/>
  <c r="A13" i="27"/>
  <c r="A14" i="27"/>
  <c r="A15" i="27"/>
  <c r="A16" i="27"/>
  <c r="A17" i="27"/>
  <c r="A18" i="27"/>
  <c r="A19" i="27"/>
  <c r="A20" i="27"/>
  <c r="A21" i="27"/>
  <c r="A22" i="27"/>
  <c r="A9" i="27"/>
  <c r="A57" i="24"/>
  <c r="A58" i="24"/>
  <c r="A59" i="24"/>
  <c r="A60" i="24"/>
  <c r="A61" i="24"/>
  <c r="A62" i="24"/>
  <c r="A63" i="24"/>
  <c r="A64" i="24"/>
  <c r="A56" i="24"/>
  <c r="A42" i="24"/>
  <c r="A43" i="24"/>
  <c r="A44" i="24"/>
  <c r="A45" i="24"/>
  <c r="A46" i="24"/>
  <c r="A47" i="24"/>
  <c r="A48" i="24"/>
  <c r="A49" i="24"/>
  <c r="A50" i="24"/>
  <c r="A51" i="24"/>
  <c r="A41" i="24"/>
  <c r="A27" i="24"/>
  <c r="A28" i="24"/>
  <c r="A29" i="24"/>
  <c r="A30" i="24"/>
  <c r="A31" i="24"/>
  <c r="A32" i="24"/>
  <c r="A33" i="24"/>
  <c r="A34" i="24"/>
  <c r="A35" i="24"/>
  <c r="A36" i="24"/>
  <c r="A37" i="24"/>
  <c r="A26" i="24"/>
  <c r="A10" i="24"/>
  <c r="A11" i="24"/>
  <c r="A12" i="24"/>
  <c r="A13" i="24"/>
  <c r="A14" i="24"/>
  <c r="A15" i="24"/>
  <c r="A16" i="24"/>
  <c r="A17" i="24"/>
  <c r="A18" i="24"/>
  <c r="A19" i="24"/>
  <c r="A20" i="24"/>
  <c r="A21" i="24"/>
  <c r="A22" i="24"/>
  <c r="A9" i="24"/>
  <c r="A246" i="23"/>
  <c r="A247" i="23"/>
  <c r="A279" i="23"/>
  <c r="A268" i="23"/>
  <c r="A252" i="23"/>
  <c r="A251" i="23"/>
  <c r="A253" i="23"/>
  <c r="A250" i="23"/>
  <c r="A295" i="23"/>
  <c r="A259" i="23"/>
  <c r="A261" i="23"/>
  <c r="A260" i="23"/>
  <c r="A249" i="23"/>
  <c r="A285" i="23"/>
  <c r="A255" i="23"/>
  <c r="A258" i="23"/>
  <c r="A256" i="23"/>
  <c r="A248" i="23"/>
  <c r="A254" i="23"/>
  <c r="A257" i="23"/>
  <c r="A264" i="23"/>
  <c r="A162" i="23"/>
  <c r="A281" i="23"/>
  <c r="A293" i="23"/>
  <c r="A294" i="23"/>
  <c r="A202" i="23"/>
  <c r="A220" i="23"/>
  <c r="A169" i="23"/>
  <c r="A205" i="23"/>
  <c r="A190" i="23"/>
  <c r="A173" i="23"/>
  <c r="A189" i="23"/>
  <c r="A221" i="23"/>
  <c r="A286" i="23"/>
  <c r="A181" i="23"/>
  <c r="A180" i="23"/>
  <c r="A182" i="23"/>
  <c r="A207" i="23"/>
  <c r="A184" i="23"/>
  <c r="A183" i="23"/>
  <c r="A195" i="23"/>
  <c r="A214" i="23"/>
  <c r="A199" i="23"/>
  <c r="A224" i="23"/>
  <c r="A171" i="23"/>
  <c r="A213" i="23"/>
  <c r="A201" i="23"/>
  <c r="A198" i="23"/>
  <c r="A178" i="23"/>
  <c r="A177" i="23"/>
  <c r="A223" i="23"/>
  <c r="A203" i="23"/>
  <c r="A170" i="23"/>
  <c r="A209" i="23"/>
  <c r="A186" i="23"/>
  <c r="A222" i="23"/>
  <c r="A188" i="23"/>
  <c r="A225" i="23"/>
  <c r="A206" i="23"/>
  <c r="A200" i="23"/>
  <c r="A187" i="23"/>
  <c r="A204" i="23"/>
  <c r="A219" i="23"/>
  <c r="A262" i="23"/>
  <c r="A133" i="23"/>
  <c r="A134" i="23"/>
  <c r="A172" i="23"/>
  <c r="A196" i="23"/>
  <c r="A175" i="23"/>
  <c r="A168" i="23"/>
  <c r="A179" i="23"/>
  <c r="A174" i="23"/>
  <c r="A216" i="23"/>
  <c r="A218" i="23"/>
  <c r="A164" i="23"/>
  <c r="A208" i="23"/>
  <c r="A245" i="23"/>
  <c r="A292" i="23"/>
  <c r="A194" i="23"/>
  <c r="A215" i="23"/>
  <c r="A273" i="23"/>
  <c r="A274" i="23"/>
  <c r="A142" i="23"/>
  <c r="A144" i="23"/>
  <c r="A145" i="23"/>
  <c r="A143" i="23"/>
  <c r="A146" i="23"/>
  <c r="A141" i="23"/>
  <c r="A140" i="23"/>
  <c r="A139" i="23"/>
  <c r="A150" i="23"/>
  <c r="A275" i="23"/>
  <c r="A237" i="23"/>
  <c r="A232" i="23"/>
  <c r="A231" i="23"/>
  <c r="A234" i="23"/>
  <c r="A228" i="23"/>
  <c r="A238" i="23"/>
  <c r="A233" i="23"/>
  <c r="A242" i="23"/>
  <c r="A230" i="23"/>
  <c r="A229" i="23"/>
  <c r="A235" i="23"/>
  <c r="A240" i="23"/>
  <c r="A236" i="23"/>
  <c r="A241" i="23"/>
  <c r="A239" i="23"/>
  <c r="A227" i="23"/>
  <c r="A153" i="23"/>
  <c r="A269" i="23"/>
  <c r="A151" i="23"/>
  <c r="A271" i="23"/>
  <c r="A152" i="23"/>
  <c r="A165" i="23"/>
  <c r="A277" i="23"/>
  <c r="A290" i="23"/>
  <c r="A185" i="23"/>
  <c r="A191" i="23"/>
  <c r="A192" i="23"/>
  <c r="A291" i="23"/>
  <c r="A210" i="23"/>
  <c r="A212" i="23"/>
  <c r="A211" i="23"/>
  <c r="A276" i="23"/>
  <c r="A154" i="23"/>
  <c r="A193" i="23"/>
  <c r="A155" i="23"/>
  <c r="A197" i="23"/>
  <c r="A158" i="23"/>
  <c r="A156" i="23"/>
  <c r="A217" i="23"/>
  <c r="A167" i="23"/>
  <c r="A176" i="23"/>
  <c r="A244" i="23"/>
  <c r="A243" i="23"/>
  <c r="A147" i="23"/>
  <c r="A135" i="23"/>
  <c r="A148" i="23"/>
  <c r="A226" i="23"/>
  <c r="A159" i="23"/>
  <c r="A163" i="23"/>
  <c r="A161" i="23"/>
  <c r="A280" i="23"/>
  <c r="A149" i="23"/>
  <c r="A166" i="23"/>
  <c r="A136" i="23"/>
  <c r="A138" i="23"/>
  <c r="A157" i="23"/>
  <c r="A137" i="23"/>
  <c r="A160" i="23"/>
  <c r="A282" i="23"/>
  <c r="A121" i="23"/>
  <c r="A288" i="23"/>
  <c r="A73" i="23"/>
  <c r="A74" i="23"/>
  <c r="A103" i="23"/>
  <c r="A102" i="23"/>
  <c r="A105" i="23"/>
  <c r="A111" i="23"/>
  <c r="A100" i="23"/>
  <c r="A68" i="23"/>
  <c r="A110" i="23"/>
  <c r="A77" i="23"/>
  <c r="A272" i="23"/>
  <c r="A79" i="23"/>
  <c r="A69" i="23"/>
  <c r="A78" i="23"/>
  <c r="A289" i="23"/>
  <c r="A92" i="23"/>
  <c r="A90" i="23"/>
  <c r="A93" i="23"/>
  <c r="A97" i="23"/>
  <c r="A96" i="23"/>
  <c r="A94" i="23"/>
  <c r="A95" i="23"/>
  <c r="A91" i="23"/>
  <c r="A67" i="23"/>
  <c r="A70" i="23"/>
  <c r="A89" i="23"/>
  <c r="A82" i="23"/>
  <c r="A108" i="23"/>
  <c r="A80" i="23"/>
  <c r="A109" i="23"/>
  <c r="A101" i="23"/>
  <c r="A263" i="23"/>
  <c r="A119" i="23"/>
  <c r="A124" i="23"/>
  <c r="A61" i="23"/>
  <c r="A60" i="23"/>
  <c r="A116" i="23"/>
  <c r="A62" i="23"/>
  <c r="A63" i="23"/>
  <c r="A125" i="23"/>
  <c r="A72" i="23"/>
  <c r="A104" i="23"/>
  <c r="A107" i="23"/>
  <c r="A71" i="23"/>
  <c r="A99" i="23"/>
  <c r="A98" i="23"/>
  <c r="A75" i="23"/>
  <c r="A127" i="23"/>
  <c r="A106" i="23"/>
  <c r="A128" i="23"/>
  <c r="A76" i="23"/>
  <c r="A81" i="23"/>
  <c r="A64" i="23"/>
  <c r="A66" i="23"/>
  <c r="A58" i="23"/>
  <c r="A65" i="23"/>
  <c r="A59" i="23"/>
  <c r="A132" i="23"/>
  <c r="A114" i="23"/>
  <c r="A131" i="23"/>
  <c r="A115" i="23"/>
  <c r="A130" i="23"/>
  <c r="A113" i="23"/>
  <c r="A126" i="23"/>
  <c r="A129" i="23"/>
  <c r="A118" i="23"/>
  <c r="A112" i="23"/>
  <c r="A270" i="23"/>
  <c r="A85" i="23"/>
  <c r="A83" i="23"/>
  <c r="A88" i="23"/>
  <c r="A87" i="23"/>
  <c r="A84" i="23"/>
  <c r="A86" i="23"/>
  <c r="A117" i="23"/>
  <c r="A122" i="23"/>
  <c r="A123" i="23"/>
  <c r="A120" i="23"/>
  <c r="A283" i="23"/>
  <c r="A7" i="23"/>
  <c r="A278" i="23"/>
  <c r="A48" i="23"/>
  <c r="A45" i="23"/>
  <c r="A47" i="23"/>
  <c r="A46" i="23"/>
  <c r="A5" i="23"/>
  <c r="A6" i="23"/>
  <c r="A8" i="23"/>
  <c r="A284" i="23"/>
  <c r="A266" i="23"/>
  <c r="A19" i="23"/>
  <c r="A21" i="23"/>
  <c r="A18" i="23"/>
  <c r="A25" i="23"/>
  <c r="A39" i="23"/>
  <c r="A12" i="23"/>
  <c r="A24" i="23"/>
  <c r="A32" i="23"/>
  <c r="A20" i="23"/>
  <c r="A23" i="23"/>
  <c r="A22" i="23"/>
  <c r="A27" i="23"/>
  <c r="A34" i="23"/>
  <c r="A14" i="23"/>
  <c r="A11" i="23"/>
  <c r="A36" i="23"/>
  <c r="A31" i="23"/>
  <c r="A33" i="23"/>
  <c r="A38" i="23"/>
  <c r="A30" i="23"/>
  <c r="A17" i="23"/>
  <c r="A265" i="23"/>
  <c r="A37" i="23"/>
  <c r="A29" i="23"/>
  <c r="A35" i="23"/>
  <c r="A13" i="23"/>
  <c r="A43" i="23"/>
  <c r="A267" i="23"/>
  <c r="A15" i="23"/>
  <c r="A16" i="23"/>
  <c r="A28" i="23"/>
  <c r="A26" i="23"/>
  <c r="A53" i="23"/>
  <c r="A56" i="23"/>
  <c r="A4" i="23"/>
  <c r="A54" i="23"/>
  <c r="A55" i="23"/>
  <c r="A57" i="23"/>
  <c r="A2" i="23"/>
  <c r="A3" i="23"/>
  <c r="A9" i="23"/>
  <c r="A10" i="23"/>
  <c r="A40" i="23"/>
  <c r="A42" i="23"/>
  <c r="A51" i="23"/>
  <c r="A44" i="23"/>
  <c r="A41" i="23"/>
  <c r="A52" i="23"/>
  <c r="A49" i="23"/>
  <c r="A50" i="23"/>
  <c r="A287" i="23"/>
  <c r="D2" i="31"/>
  <c r="C72" i="26"/>
  <c r="C37" i="9"/>
  <c r="B4" i="27" l="1"/>
  <c r="B1" i="27"/>
  <c r="B4" i="24"/>
  <c r="B1" i="24"/>
  <c r="B1" i="22"/>
  <c r="B4" i="22"/>
  <c r="B1" i="30"/>
  <c r="B1" i="15"/>
  <c r="B4" i="28"/>
  <c r="B1" i="28"/>
  <c r="B4" i="29"/>
  <c r="B1" i="29"/>
  <c r="D167" i="31"/>
  <c r="A40" i="15"/>
  <c r="A41" i="15"/>
  <c r="A42" i="15"/>
  <c r="A43" i="15"/>
  <c r="A44" i="15"/>
  <c r="A45" i="15"/>
  <c r="A46" i="15"/>
  <c r="A47" i="15"/>
  <c r="A48" i="15"/>
  <c r="A49" i="15"/>
  <c r="A50" i="15"/>
  <c r="A51" i="15"/>
  <c r="A52" i="15"/>
  <c r="A53" i="15"/>
  <c r="A31" i="15"/>
  <c r="A27" i="15"/>
  <c r="A28" i="15"/>
  <c r="A29" i="15"/>
  <c r="A30" i="15"/>
  <c r="A32" i="15"/>
  <c r="A33" i="15"/>
  <c r="A34" i="15"/>
  <c r="A26" i="15"/>
  <c r="A9" i="15"/>
  <c r="A17" i="15"/>
  <c r="A18" i="15"/>
  <c r="A19" i="15"/>
  <c r="A20" i="15"/>
  <c r="A21" i="15"/>
  <c r="A22" i="15"/>
  <c r="A10" i="15"/>
  <c r="A11" i="15"/>
  <c r="A12" i="15"/>
  <c r="A13" i="15"/>
  <c r="A14" i="15"/>
  <c r="A15" i="15"/>
  <c r="A16" i="15"/>
  <c r="D166" i="31"/>
  <c r="D161" i="31"/>
  <c r="D165" i="31"/>
  <c r="D162" i="31"/>
  <c r="D168" i="31"/>
  <c r="D170" i="31"/>
  <c r="D169" i="31"/>
  <c r="D164" i="31"/>
  <c r="D160" i="31"/>
  <c r="D163" i="31"/>
  <c r="D376" i="31"/>
  <c r="C376" i="31"/>
  <c r="C167" i="31"/>
  <c r="C166" i="31"/>
  <c r="C161" i="31"/>
  <c r="C165" i="31"/>
  <c r="C162" i="31"/>
  <c r="C168" i="31"/>
  <c r="C170" i="31"/>
  <c r="C169" i="31"/>
  <c r="C164" i="31"/>
  <c r="C160" i="31"/>
  <c r="A39" i="15" s="1"/>
  <c r="C163" i="31"/>
  <c r="D362" i="31"/>
  <c r="D247" i="31"/>
  <c r="D365" i="31"/>
  <c r="D250" i="31"/>
  <c r="D273" i="31"/>
  <c r="D274" i="31"/>
  <c r="D358" i="31"/>
  <c r="D195" i="31"/>
  <c r="D194" i="31"/>
  <c r="D351" i="31"/>
  <c r="D360" i="31"/>
  <c r="D178" i="31"/>
  <c r="D188" i="31"/>
  <c r="D200" i="31"/>
  <c r="D267" i="31"/>
  <c r="D264" i="31"/>
  <c r="D311" i="31"/>
  <c r="D302" i="31"/>
  <c r="D218" i="31"/>
  <c r="D187" i="31"/>
  <c r="D340" i="31"/>
  <c r="D221" i="31"/>
  <c r="D234" i="31"/>
  <c r="D237" i="31"/>
  <c r="D367" i="31"/>
  <c r="D229" i="31"/>
  <c r="D189" i="31"/>
  <c r="D184" i="31"/>
  <c r="D199" i="31"/>
  <c r="D263" i="31"/>
  <c r="D190" i="31"/>
  <c r="D319" i="31"/>
  <c r="D249" i="31"/>
  <c r="D248" i="31"/>
  <c r="D364" i="31"/>
  <c r="D341" i="31"/>
  <c r="D198" i="31"/>
  <c r="D224" i="31"/>
  <c r="D245" i="31"/>
  <c r="D244" i="31"/>
  <c r="D272" i="31"/>
  <c r="D298" i="31"/>
  <c r="D299" i="31"/>
  <c r="D303" i="31"/>
  <c r="D251" i="31"/>
  <c r="D236" i="31"/>
  <c r="D269" i="31"/>
  <c r="D368" i="31"/>
  <c r="D295" i="31"/>
  <c r="D179" i="31"/>
  <c r="D219" i="31"/>
  <c r="D337" i="31"/>
  <c r="D338" i="31"/>
  <c r="D202" i="31"/>
  <c r="D277" i="31"/>
  <c r="D278" i="31"/>
  <c r="D329" i="31"/>
  <c r="D361" i="31"/>
  <c r="D238" i="31"/>
  <c r="D241" i="31"/>
  <c r="D242" i="31"/>
  <c r="D243" i="31"/>
  <c r="D239" i="31"/>
  <c r="D240" i="31"/>
  <c r="D201" i="31"/>
  <c r="D216" i="31"/>
  <c r="D270" i="31"/>
  <c r="D217" i="31"/>
  <c r="D293" i="31"/>
  <c r="D191" i="31"/>
  <c r="D231" i="31"/>
  <c r="D348" i="31"/>
  <c r="D183" i="31"/>
  <c r="D326" i="31"/>
  <c r="D307" i="31"/>
  <c r="D369" i="31"/>
  <c r="D265" i="31"/>
  <c r="D223" i="31"/>
  <c r="D225" i="31"/>
  <c r="D328" i="31"/>
  <c r="D226" i="31"/>
  <c r="D321" i="31"/>
  <c r="D233" i="31"/>
  <c r="D335" i="31"/>
  <c r="D320" i="31"/>
  <c r="D325" i="31"/>
  <c r="D334" i="31"/>
  <c r="D323" i="31"/>
  <c r="D327" i="31"/>
  <c r="D322" i="31"/>
  <c r="D347" i="31"/>
  <c r="D193" i="31"/>
  <c r="D330" i="31"/>
  <c r="D349" i="31"/>
  <c r="D271" i="31"/>
  <c r="D324" i="31"/>
  <c r="D333" i="31"/>
  <c r="D230" i="31"/>
  <c r="D181" i="31"/>
  <c r="D339" i="31"/>
  <c r="D252" i="31"/>
  <c r="D310" i="31"/>
  <c r="D363" i="31"/>
  <c r="D256" i="31"/>
  <c r="D211" i="31"/>
  <c r="D254" i="31"/>
  <c r="D255" i="31"/>
  <c r="D282" i="31"/>
  <c r="D296" i="31"/>
  <c r="D182" i="31"/>
  <c r="D261" i="31"/>
  <c r="D280" i="31"/>
  <c r="D281" i="31"/>
  <c r="D331" i="31"/>
  <c r="D232" i="31"/>
  <c r="D197" i="31"/>
  <c r="D196" i="31"/>
  <c r="D222" i="31"/>
  <c r="D279" i="31"/>
  <c r="D180" i="31"/>
  <c r="D343" i="31"/>
  <c r="D344" i="31"/>
  <c r="D346" i="31"/>
  <c r="D345" i="31"/>
  <c r="D313" i="31"/>
  <c r="D306" i="31"/>
  <c r="D204" i="31"/>
  <c r="D206" i="31"/>
  <c r="D253" i="31"/>
  <c r="D305" i="31"/>
  <c r="D359" i="31"/>
  <c r="D294" i="31"/>
  <c r="D350" i="31"/>
  <c r="D215" i="31"/>
  <c r="D315" i="31"/>
  <c r="D177" i="31"/>
  <c r="D336" i="31"/>
  <c r="D227" i="31"/>
  <c r="D259" i="31"/>
  <c r="D260" i="31"/>
  <c r="D186" i="31"/>
  <c r="D284" i="31"/>
  <c r="D208" i="31"/>
  <c r="D205" i="31"/>
  <c r="D370" i="31"/>
  <c r="D287" i="31"/>
  <c r="D286" i="31"/>
  <c r="D288" i="31"/>
  <c r="D292" i="31"/>
  <c r="D291" i="31"/>
  <c r="D289" i="31"/>
  <c r="D290" i="31"/>
  <c r="D276" i="31"/>
  <c r="D275" i="31"/>
  <c r="D258" i="31"/>
  <c r="D283" i="31"/>
  <c r="D220" i="31"/>
  <c r="D185" i="31"/>
  <c r="D214" i="31"/>
  <c r="D209" i="31"/>
  <c r="D210" i="31"/>
  <c r="D312" i="31"/>
  <c r="D366" i="31"/>
  <c r="D171" i="31"/>
  <c r="D308" i="31"/>
  <c r="D309" i="31"/>
  <c r="D304" i="31"/>
  <c r="D300" i="31"/>
  <c r="D203" i="31"/>
  <c r="D207" i="31"/>
  <c r="D317" i="31"/>
  <c r="D314" i="31"/>
  <c r="D235" i="31"/>
  <c r="D301" i="31"/>
  <c r="D342" i="31"/>
  <c r="D297" i="31"/>
  <c r="D316" i="31"/>
  <c r="D285" i="31"/>
  <c r="D318" i="31"/>
  <c r="D332" i="31"/>
  <c r="D213" i="31"/>
  <c r="D257" i="31"/>
  <c r="D262" i="31"/>
  <c r="D228" i="31"/>
  <c r="D246" i="31"/>
  <c r="D268" i="31"/>
  <c r="D212" i="31"/>
  <c r="D266" i="31"/>
  <c r="D192" i="31"/>
  <c r="D174" i="31"/>
  <c r="D172" i="31"/>
  <c r="D173" i="31"/>
  <c r="D175" i="31"/>
  <c r="D176" i="31"/>
  <c r="D352" i="31"/>
  <c r="D357" i="31"/>
  <c r="C357" i="31"/>
  <c r="C362" i="31"/>
  <c r="C247" i="31"/>
  <c r="C365" i="31"/>
  <c r="C250" i="31"/>
  <c r="C273" i="31"/>
  <c r="C274" i="31"/>
  <c r="C358" i="31"/>
  <c r="C195" i="31"/>
  <c r="C194" i="31"/>
  <c r="C351" i="31"/>
  <c r="C360" i="31"/>
  <c r="C178" i="31"/>
  <c r="C188" i="31"/>
  <c r="C200" i="31"/>
  <c r="C267" i="31"/>
  <c r="C264" i="31"/>
  <c r="C311" i="31"/>
  <c r="C302" i="31"/>
  <c r="C218" i="31"/>
  <c r="C187" i="31"/>
  <c r="C340" i="31"/>
  <c r="C221" i="31"/>
  <c r="C234" i="31"/>
  <c r="C237" i="31"/>
  <c r="C367" i="31"/>
  <c r="C229" i="31"/>
  <c r="C189" i="31"/>
  <c r="C184" i="31"/>
  <c r="C199" i="31"/>
  <c r="C263" i="31"/>
  <c r="C190" i="31"/>
  <c r="C319" i="31"/>
  <c r="C249" i="31"/>
  <c r="C248" i="31"/>
  <c r="C364" i="31"/>
  <c r="C341" i="31"/>
  <c r="C198" i="31"/>
  <c r="C224" i="31"/>
  <c r="C245" i="31"/>
  <c r="C244" i="31"/>
  <c r="C272" i="31"/>
  <c r="C298" i="31"/>
  <c r="C299" i="31"/>
  <c r="C303" i="31"/>
  <c r="C251" i="31"/>
  <c r="C236" i="31"/>
  <c r="C269" i="31"/>
  <c r="C368" i="31"/>
  <c r="C295" i="31"/>
  <c r="C179" i="31"/>
  <c r="C219" i="31"/>
  <c r="C337" i="31"/>
  <c r="C338" i="31"/>
  <c r="C202" i="31"/>
  <c r="C277" i="31"/>
  <c r="C278" i="31"/>
  <c r="C329" i="31"/>
  <c r="C361" i="31"/>
  <c r="C238" i="31"/>
  <c r="C241" i="31"/>
  <c r="C242" i="31"/>
  <c r="C243" i="31"/>
  <c r="C239" i="31"/>
  <c r="C240" i="31"/>
  <c r="C201" i="31"/>
  <c r="C216" i="31"/>
  <c r="C270" i="31"/>
  <c r="C217" i="31"/>
  <c r="C293" i="31"/>
  <c r="C191" i="31"/>
  <c r="C231" i="31"/>
  <c r="C348" i="31"/>
  <c r="C183" i="31"/>
  <c r="C326" i="31"/>
  <c r="C307" i="31"/>
  <c r="C369" i="31"/>
  <c r="C265" i="31"/>
  <c r="C223" i="31"/>
  <c r="C225" i="31"/>
  <c r="C328" i="31"/>
  <c r="C226" i="31"/>
  <c r="C321" i="31"/>
  <c r="C233" i="31"/>
  <c r="C335" i="31"/>
  <c r="C320" i="31"/>
  <c r="C325" i="31"/>
  <c r="C334" i="31"/>
  <c r="C323" i="31"/>
  <c r="C327" i="31"/>
  <c r="C322" i="31"/>
  <c r="C347" i="31"/>
  <c r="C193" i="31"/>
  <c r="C330" i="31"/>
  <c r="C349" i="31"/>
  <c r="C271" i="31"/>
  <c r="C324" i="31"/>
  <c r="C333" i="31"/>
  <c r="C230" i="31"/>
  <c r="C181" i="31"/>
  <c r="C339" i="31"/>
  <c r="C252" i="31"/>
  <c r="C310" i="31"/>
  <c r="C363" i="31"/>
  <c r="C256" i="31"/>
  <c r="C211" i="31"/>
  <c r="C254" i="31"/>
  <c r="C255" i="31"/>
  <c r="C282" i="31"/>
  <c r="C296" i="31"/>
  <c r="C182" i="31"/>
  <c r="C261" i="31"/>
  <c r="C280" i="31"/>
  <c r="C281" i="31"/>
  <c r="C331" i="31"/>
  <c r="C232" i="31"/>
  <c r="C197" i="31"/>
  <c r="C196" i="31"/>
  <c r="C222" i="31"/>
  <c r="C279" i="31"/>
  <c r="C180" i="31"/>
  <c r="C343" i="31"/>
  <c r="C344" i="31"/>
  <c r="C346" i="31"/>
  <c r="C345" i="31"/>
  <c r="C313" i="31"/>
  <c r="C306" i="31"/>
  <c r="C204" i="31"/>
  <c r="C206" i="31"/>
  <c r="C253" i="31"/>
  <c r="C305" i="31"/>
  <c r="C359" i="31"/>
  <c r="C294" i="31"/>
  <c r="C350" i="31"/>
  <c r="C215" i="31"/>
  <c r="C315" i="31"/>
  <c r="C177" i="31"/>
  <c r="C336" i="31"/>
  <c r="C227" i="31"/>
  <c r="C259" i="31"/>
  <c r="C260" i="31"/>
  <c r="C186" i="31"/>
  <c r="C284" i="31"/>
  <c r="C208" i="31"/>
  <c r="C205" i="31"/>
  <c r="C370" i="31"/>
  <c r="C287" i="31"/>
  <c r="C286" i="31"/>
  <c r="C288" i="31"/>
  <c r="C292" i="31"/>
  <c r="C291" i="31"/>
  <c r="C289" i="31"/>
  <c r="C290" i="31"/>
  <c r="C276" i="31"/>
  <c r="C275" i="31"/>
  <c r="C258" i="31"/>
  <c r="C283" i="31"/>
  <c r="C220" i="31"/>
  <c r="C185" i="31"/>
  <c r="C214" i="31"/>
  <c r="C209" i="31"/>
  <c r="C210" i="31"/>
  <c r="C312" i="31"/>
  <c r="C366" i="31"/>
  <c r="C171" i="31"/>
  <c r="C308" i="31"/>
  <c r="C309" i="31"/>
  <c r="C304" i="31"/>
  <c r="C300" i="31"/>
  <c r="C203" i="31"/>
  <c r="C207" i="31"/>
  <c r="C317" i="31"/>
  <c r="C314" i="31"/>
  <c r="C235" i="31"/>
  <c r="C301" i="31"/>
  <c r="C342" i="31"/>
  <c r="C297" i="31"/>
  <c r="C316" i="31"/>
  <c r="C285" i="31"/>
  <c r="C318" i="31"/>
  <c r="C332" i="31"/>
  <c r="C213" i="31"/>
  <c r="C257" i="31"/>
  <c r="C262" i="31"/>
  <c r="C228" i="31"/>
  <c r="C246" i="31"/>
  <c r="C268" i="31"/>
  <c r="C212" i="31"/>
  <c r="C266" i="31"/>
  <c r="C192" i="31"/>
  <c r="C174" i="31"/>
  <c r="C172" i="31"/>
  <c r="C173" i="31"/>
  <c r="C175" i="31"/>
  <c r="C176" i="31"/>
  <c r="C352" i="31"/>
  <c r="D390" i="31"/>
  <c r="D391" i="31"/>
  <c r="D104" i="31"/>
  <c r="D69" i="31"/>
  <c r="D134" i="31"/>
  <c r="D54" i="31"/>
  <c r="D109" i="31"/>
  <c r="D102" i="31"/>
  <c r="D90" i="31"/>
  <c r="D89" i="31"/>
  <c r="D114" i="31"/>
  <c r="D74" i="31"/>
  <c r="D73" i="31"/>
  <c r="D75" i="31"/>
  <c r="D76" i="31"/>
  <c r="D126" i="31"/>
  <c r="D67" i="31"/>
  <c r="D125" i="31"/>
  <c r="D61" i="31"/>
  <c r="D115" i="31"/>
  <c r="D82" i="31"/>
  <c r="D135" i="31"/>
  <c r="D139" i="31"/>
  <c r="D101" i="31"/>
  <c r="D108" i="31"/>
  <c r="D132" i="31"/>
  <c r="D353" i="31"/>
  <c r="D3" i="31"/>
  <c r="D392" i="31"/>
  <c r="D158" i="31"/>
  <c r="D71" i="31"/>
  <c r="D50" i="31"/>
  <c r="D72" i="31"/>
  <c r="D27" i="31"/>
  <c r="D157" i="31"/>
  <c r="D131" i="31"/>
  <c r="D46" i="31"/>
  <c r="D48" i="31"/>
  <c r="D159" i="31"/>
  <c r="D389" i="31"/>
  <c r="D93" i="31"/>
  <c r="D128" i="31"/>
  <c r="D355" i="31"/>
  <c r="D62" i="31"/>
  <c r="D105" i="31"/>
  <c r="D63" i="31"/>
  <c r="D100" i="31"/>
  <c r="D372" i="31"/>
  <c r="D373" i="31"/>
  <c r="D34" i="31"/>
  <c r="D36" i="31"/>
  <c r="D37" i="31"/>
  <c r="D35" i="31"/>
  <c r="D38" i="31"/>
  <c r="D33" i="31"/>
  <c r="D32" i="31"/>
  <c r="D31" i="31"/>
  <c r="D39" i="31"/>
  <c r="D374" i="31"/>
  <c r="D151" i="31"/>
  <c r="D146" i="31"/>
  <c r="D145" i="31"/>
  <c r="D148" i="31"/>
  <c r="D142" i="31"/>
  <c r="D152" i="31"/>
  <c r="D147" i="31"/>
  <c r="D156" i="31"/>
  <c r="D144" i="31"/>
  <c r="D143" i="31"/>
  <c r="D149" i="31"/>
  <c r="D154" i="31"/>
  <c r="D150" i="31"/>
  <c r="D155" i="31"/>
  <c r="D153" i="31"/>
  <c r="D141" i="31"/>
  <c r="D41" i="31"/>
  <c r="D356" i="31"/>
  <c r="D28" i="31"/>
  <c r="D354" i="31"/>
  <c r="D11" i="31"/>
  <c r="D13" i="31"/>
  <c r="D10" i="31"/>
  <c r="D17" i="31"/>
  <c r="D26" i="31"/>
  <c r="D8" i="31"/>
  <c r="D16" i="31"/>
  <c r="D21" i="31"/>
  <c r="D12" i="31"/>
  <c r="D15" i="31"/>
  <c r="D14" i="31"/>
  <c r="D18" i="31"/>
  <c r="D23" i="31"/>
  <c r="D9" i="31"/>
  <c r="D7" i="31"/>
  <c r="D24" i="31"/>
  <c r="D20" i="31"/>
  <c r="D22" i="31"/>
  <c r="D25" i="31"/>
  <c r="D19" i="31"/>
  <c r="D6" i="31"/>
  <c r="D371" i="31"/>
  <c r="D133" i="31"/>
  <c r="D106" i="31"/>
  <c r="D130" i="31"/>
  <c r="D59" i="31"/>
  <c r="D84" i="31"/>
  <c r="D375" i="31"/>
  <c r="D378" i="31"/>
  <c r="D81" i="31"/>
  <c r="D95" i="31"/>
  <c r="D92" i="31"/>
  <c r="D138" i="31"/>
  <c r="D94" i="31"/>
  <c r="D42" i="31"/>
  <c r="D44" i="31"/>
  <c r="D43" i="31"/>
  <c r="D388" i="31"/>
  <c r="D124" i="31"/>
  <c r="D122" i="31"/>
  <c r="D121" i="31"/>
  <c r="D383" i="31"/>
  <c r="D66" i="31"/>
  <c r="D80" i="31"/>
  <c r="D96" i="31"/>
  <c r="D98" i="31"/>
  <c r="D111" i="31"/>
  <c r="D112" i="31"/>
  <c r="D97" i="31"/>
  <c r="D381" i="31"/>
  <c r="D68" i="31"/>
  <c r="D91" i="31"/>
  <c r="D113" i="31"/>
  <c r="D137" i="31"/>
  <c r="D77" i="31"/>
  <c r="D83" i="31"/>
  <c r="D384" i="31"/>
  <c r="D123" i="31"/>
  <c r="D60" i="31"/>
  <c r="D107" i="31"/>
  <c r="D386" i="31"/>
  <c r="D79" i="31"/>
  <c r="D140" i="31"/>
  <c r="D56" i="31"/>
  <c r="D136" i="31"/>
  <c r="D119" i="31"/>
  <c r="D382" i="31"/>
  <c r="D88" i="31"/>
  <c r="D103" i="31"/>
  <c r="D129" i="31"/>
  <c r="D57" i="31"/>
  <c r="D65" i="31"/>
  <c r="D64" i="31"/>
  <c r="D78" i="31"/>
  <c r="D55" i="31"/>
  <c r="D87" i="31"/>
  <c r="D385" i="31"/>
  <c r="D118" i="31"/>
  <c r="D117" i="31"/>
  <c r="D58" i="31"/>
  <c r="D116" i="31"/>
  <c r="D380" i="31"/>
  <c r="D53" i="31"/>
  <c r="D70" i="31"/>
  <c r="D387" i="31"/>
  <c r="D110" i="31"/>
  <c r="D99" i="31"/>
  <c r="D120" i="31"/>
  <c r="D377" i="31"/>
  <c r="D40" i="31"/>
  <c r="D86" i="31"/>
  <c r="D85" i="31"/>
  <c r="D127" i="31"/>
  <c r="D47" i="31"/>
  <c r="D4" i="31"/>
  <c r="D51" i="31"/>
  <c r="D52" i="31"/>
  <c r="D29" i="31"/>
  <c r="D30" i="31"/>
  <c r="D5" i="31"/>
  <c r="D49" i="31"/>
  <c r="D45" i="31"/>
  <c r="D379" i="31"/>
  <c r="C390" i="31"/>
  <c r="C391" i="31"/>
  <c r="C104" i="31"/>
  <c r="C69" i="31"/>
  <c r="C134" i="31"/>
  <c r="C54" i="31"/>
  <c r="C109" i="31"/>
  <c r="C102" i="31"/>
  <c r="C90" i="31"/>
  <c r="C89" i="31"/>
  <c r="C114" i="31"/>
  <c r="C74" i="31"/>
  <c r="C73" i="31"/>
  <c r="C75" i="31"/>
  <c r="C76" i="31"/>
  <c r="C126" i="31"/>
  <c r="C67" i="31"/>
  <c r="C125" i="31"/>
  <c r="C61" i="31"/>
  <c r="C115" i="31"/>
  <c r="C82" i="31"/>
  <c r="C135" i="31"/>
  <c r="C139" i="31"/>
  <c r="C101" i="31"/>
  <c r="C108" i="31"/>
  <c r="C132" i="31"/>
  <c r="C353" i="31"/>
  <c r="C2" i="31"/>
  <c r="C3" i="31"/>
  <c r="C392" i="31"/>
  <c r="C158" i="31"/>
  <c r="C71" i="31"/>
  <c r="C50" i="31"/>
  <c r="C72" i="31"/>
  <c r="C27" i="31"/>
  <c r="C157" i="31"/>
  <c r="C131" i="31"/>
  <c r="C46" i="31"/>
  <c r="C48" i="31"/>
  <c r="C159" i="31"/>
  <c r="C389" i="31"/>
  <c r="C93" i="31"/>
  <c r="C128" i="31"/>
  <c r="C355" i="31"/>
  <c r="C62" i="31"/>
  <c r="C105" i="31"/>
  <c r="C63" i="31"/>
  <c r="C100" i="31"/>
  <c r="C372" i="31"/>
  <c r="C373" i="31"/>
  <c r="C34" i="31"/>
  <c r="C36" i="31"/>
  <c r="C37" i="31"/>
  <c r="C35" i="31"/>
  <c r="C38" i="31"/>
  <c r="C33" i="31"/>
  <c r="C32" i="31"/>
  <c r="C31" i="31"/>
  <c r="C39" i="31"/>
  <c r="C374" i="31"/>
  <c r="C151" i="31"/>
  <c r="C146" i="31"/>
  <c r="C145" i="31"/>
  <c r="C148" i="31"/>
  <c r="C142" i="31"/>
  <c r="C152" i="31"/>
  <c r="C147" i="31"/>
  <c r="C156" i="31"/>
  <c r="C144" i="31"/>
  <c r="C143" i="31"/>
  <c r="C149" i="31"/>
  <c r="C154" i="31"/>
  <c r="C150" i="31"/>
  <c r="C155" i="31"/>
  <c r="C153" i="31"/>
  <c r="C141" i="31"/>
  <c r="C41" i="31"/>
  <c r="C356" i="31"/>
  <c r="C28" i="31"/>
  <c r="C354" i="31"/>
  <c r="C11" i="31"/>
  <c r="C13" i="31"/>
  <c r="C10" i="31"/>
  <c r="C17" i="31"/>
  <c r="C26" i="31"/>
  <c r="C8" i="31"/>
  <c r="C16" i="31"/>
  <c r="C21" i="31"/>
  <c r="C12" i="31"/>
  <c r="C15" i="31"/>
  <c r="C14" i="31"/>
  <c r="C18" i="31"/>
  <c r="C23" i="31"/>
  <c r="C9" i="31"/>
  <c r="C7" i="31"/>
  <c r="C24" i="31"/>
  <c r="C20" i="31"/>
  <c r="C22" i="31"/>
  <c r="C25" i="31"/>
  <c r="C19" i="31"/>
  <c r="C6" i="31"/>
  <c r="C371" i="31"/>
  <c r="C133" i="31"/>
  <c r="C106" i="31"/>
  <c r="C130" i="31"/>
  <c r="C59" i="31"/>
  <c r="C84" i="31"/>
  <c r="C375" i="31"/>
  <c r="C378" i="31"/>
  <c r="C81" i="31"/>
  <c r="C95" i="31"/>
  <c r="C92" i="31"/>
  <c r="C138" i="31"/>
  <c r="C94" i="31"/>
  <c r="C42" i="31"/>
  <c r="C44" i="31"/>
  <c r="C43" i="31"/>
  <c r="C388" i="31"/>
  <c r="C124" i="31"/>
  <c r="C122" i="31"/>
  <c r="C121" i="31"/>
  <c r="C383" i="31"/>
  <c r="C66" i="31"/>
  <c r="C80" i="31"/>
  <c r="C96" i="31"/>
  <c r="C98" i="31"/>
  <c r="C111" i="31"/>
  <c r="C112" i="31"/>
  <c r="C97" i="31"/>
  <c r="C381" i="31"/>
  <c r="C68" i="31"/>
  <c r="C91" i="31"/>
  <c r="C113" i="31"/>
  <c r="C137" i="31"/>
  <c r="C77" i="31"/>
  <c r="C83" i="31"/>
  <c r="C384" i="31"/>
  <c r="C123" i="31"/>
  <c r="C60" i="31"/>
  <c r="C107" i="31"/>
  <c r="C386" i="31"/>
  <c r="C79" i="31"/>
  <c r="C140" i="31"/>
  <c r="C56" i="31"/>
  <c r="C136" i="31"/>
  <c r="C119" i="31"/>
  <c r="C382" i="31"/>
  <c r="C88" i="31"/>
  <c r="C103" i="31"/>
  <c r="C129" i="31"/>
  <c r="C57" i="31"/>
  <c r="C65" i="31"/>
  <c r="C64" i="31"/>
  <c r="C78" i="31"/>
  <c r="C55" i="31"/>
  <c r="C87" i="31"/>
  <c r="C385" i="31"/>
  <c r="C118" i="31"/>
  <c r="C117" i="31"/>
  <c r="C58" i="31"/>
  <c r="C116" i="31"/>
  <c r="C380" i="31"/>
  <c r="C53" i="31"/>
  <c r="C70" i="31"/>
  <c r="C387" i="31"/>
  <c r="C110" i="31"/>
  <c r="C99" i="31"/>
  <c r="C120" i="31"/>
  <c r="C377" i="31"/>
  <c r="C40" i="31"/>
  <c r="C86" i="31"/>
  <c r="C85" i="31"/>
  <c r="C127" i="31"/>
  <c r="C47" i="31"/>
  <c r="C4" i="31"/>
  <c r="C51" i="31"/>
  <c r="C52" i="31"/>
  <c r="C29" i="31"/>
  <c r="C30" i="31"/>
  <c r="C5" i="31"/>
  <c r="C49" i="31"/>
  <c r="C45" i="31"/>
  <c r="C379" i="31"/>
  <c r="B4" i="30"/>
  <c r="G10" i="19"/>
  <c r="G11" i="19"/>
  <c r="G12" i="19"/>
  <c r="G13" i="19"/>
  <c r="G14" i="19"/>
  <c r="G15" i="19"/>
  <c r="G16" i="19"/>
  <c r="G17" i="19"/>
  <c r="G18" i="19"/>
  <c r="G19" i="19"/>
  <c r="G20" i="19"/>
  <c r="G21" i="19"/>
  <c r="G22" i="19"/>
  <c r="G9" i="19"/>
  <c r="H60" i="29"/>
  <c r="H59" i="29"/>
  <c r="G59" i="29"/>
  <c r="F59" i="29"/>
  <c r="E59" i="29"/>
  <c r="D59" i="29"/>
  <c r="C59" i="29"/>
  <c r="I58" i="29"/>
  <c r="I57" i="29"/>
  <c r="I56" i="29"/>
  <c r="I55" i="29"/>
  <c r="I54" i="29"/>
  <c r="I53" i="29"/>
  <c r="I52" i="29"/>
  <c r="I51" i="29"/>
  <c r="I50" i="29"/>
  <c r="I49" i="29"/>
  <c r="I48" i="29"/>
  <c r="H45" i="29"/>
  <c r="G45" i="29"/>
  <c r="F45" i="29"/>
  <c r="E45" i="29"/>
  <c r="D45" i="29"/>
  <c r="C45" i="29"/>
  <c r="I44" i="29"/>
  <c r="I43" i="29"/>
  <c r="I42" i="29"/>
  <c r="I41" i="29"/>
  <c r="I40" i="29"/>
  <c r="I39" i="29"/>
  <c r="I38" i="29"/>
  <c r="I37" i="29"/>
  <c r="I36" i="29"/>
  <c r="I35" i="29"/>
  <c r="H32" i="29"/>
  <c r="G32" i="29"/>
  <c r="F32" i="29"/>
  <c r="E32" i="29"/>
  <c r="D32" i="29"/>
  <c r="C32" i="29"/>
  <c r="I31" i="29"/>
  <c r="I30" i="29"/>
  <c r="I29" i="29"/>
  <c r="I28" i="29"/>
  <c r="I27" i="29"/>
  <c r="I26" i="29"/>
  <c r="I25" i="29"/>
  <c r="I24" i="29"/>
  <c r="I23" i="29"/>
  <c r="I22" i="29"/>
  <c r="H19" i="29"/>
  <c r="G19" i="29"/>
  <c r="F19" i="29"/>
  <c r="E19" i="29"/>
  <c r="D19" i="29"/>
  <c r="C19" i="29"/>
  <c r="I18" i="29"/>
  <c r="I17" i="29"/>
  <c r="I16" i="29"/>
  <c r="I15" i="29"/>
  <c r="I14" i="29"/>
  <c r="I13" i="29"/>
  <c r="I12" i="29"/>
  <c r="I11" i="29"/>
  <c r="I10" i="29"/>
  <c r="I9" i="29"/>
  <c r="D65" i="24"/>
  <c r="D64" i="27"/>
  <c r="C64" i="27"/>
  <c r="D52" i="27"/>
  <c r="D38" i="27"/>
  <c r="C52" i="27"/>
  <c r="C38" i="27"/>
  <c r="C23" i="27"/>
  <c r="D23" i="27"/>
  <c r="C17" i="26"/>
  <c r="C19" i="26"/>
  <c r="C16" i="26"/>
  <c r="C18" i="26"/>
  <c r="C20" i="26"/>
  <c r="C6" i="26"/>
  <c r="C9" i="26"/>
  <c r="C7" i="26"/>
  <c r="C12" i="26"/>
  <c r="C2" i="26"/>
  <c r="C3" i="26"/>
  <c r="C15" i="26"/>
  <c r="C10" i="26"/>
  <c r="C14" i="26"/>
  <c r="C4" i="26"/>
  <c r="C11" i="26"/>
  <c r="C13" i="26"/>
  <c r="C8" i="26"/>
  <c r="C5" i="26"/>
  <c r="C25" i="26"/>
  <c r="C27" i="26"/>
  <c r="C24" i="26"/>
  <c r="C38" i="26"/>
  <c r="C39" i="26"/>
  <c r="C28" i="26"/>
  <c r="C31" i="26"/>
  <c r="C23" i="26"/>
  <c r="C22" i="26"/>
  <c r="C37" i="26"/>
  <c r="C32" i="26"/>
  <c r="C26" i="26"/>
  <c r="C35" i="26"/>
  <c r="C30" i="26"/>
  <c r="C36" i="26"/>
  <c r="C29" i="26"/>
  <c r="C34" i="26"/>
  <c r="C33" i="26"/>
  <c r="C21" i="26"/>
  <c r="C40" i="26"/>
  <c r="C49" i="26"/>
  <c r="C63" i="26"/>
  <c r="C68" i="26"/>
  <c r="C73" i="26"/>
  <c r="C74" i="26"/>
  <c r="C54" i="26"/>
  <c r="C61" i="26"/>
  <c r="C47" i="26"/>
  <c r="C64" i="26"/>
  <c r="C51" i="26"/>
  <c r="C50" i="26"/>
  <c r="C66" i="26"/>
  <c r="C59" i="26"/>
  <c r="C58" i="26"/>
  <c r="C70" i="26"/>
  <c r="C65" i="26"/>
  <c r="C45" i="26"/>
  <c r="C42" i="26"/>
  <c r="C57" i="26"/>
  <c r="C48" i="26"/>
  <c r="C43" i="26"/>
  <c r="C41" i="26"/>
  <c r="C46" i="26"/>
  <c r="C69" i="26"/>
  <c r="C53" i="26"/>
  <c r="C44" i="26"/>
  <c r="C56" i="26"/>
  <c r="C62" i="26"/>
  <c r="C71" i="26"/>
  <c r="C55" i="26"/>
  <c r="C52" i="26"/>
  <c r="C60" i="26"/>
  <c r="C67" i="26"/>
  <c r="D65" i="27" l="1"/>
  <c r="D69" i="27" s="1"/>
  <c r="C65" i="27"/>
  <c r="C69" i="27" s="1"/>
  <c r="G60" i="29"/>
  <c r="C60" i="29"/>
  <c r="D60" i="29"/>
  <c r="E60" i="29"/>
  <c r="I32" i="29"/>
  <c r="I19" i="29"/>
  <c r="I59" i="29"/>
  <c r="I45" i="29"/>
  <c r="I60" i="29" l="1"/>
  <c r="C65" i="24" l="1"/>
  <c r="C52" i="24"/>
  <c r="C38" i="24"/>
  <c r="C23" i="24"/>
  <c r="D23" i="24"/>
  <c r="D52" i="24"/>
  <c r="D38" i="24"/>
  <c r="D78" i="22"/>
  <c r="C78" i="22"/>
  <c r="D65" i="22"/>
  <c r="C65" i="22"/>
  <c r="D54" i="22"/>
  <c r="D66" i="22" s="1"/>
  <c r="C54" i="22"/>
  <c r="C66" i="22" s="1"/>
  <c r="D38" i="22"/>
  <c r="C38" i="22"/>
  <c r="D24" i="22"/>
  <c r="C24" i="22"/>
  <c r="D6" i="9"/>
  <c r="C53" i="24" l="1"/>
  <c r="C66" i="24" s="1"/>
  <c r="C70" i="24" s="1"/>
  <c r="C39" i="22"/>
  <c r="D39" i="22"/>
  <c r="D65" i="9"/>
  <c r="D37" i="9"/>
  <c r="D23" i="9"/>
  <c r="D53" i="24"/>
  <c r="D66" i="24" s="1"/>
  <c r="D70" i="24" s="1"/>
  <c r="G41" i="19"/>
  <c r="G42" i="19"/>
  <c r="G43" i="19"/>
  <c r="G44" i="19"/>
  <c r="G45" i="19"/>
  <c r="G46" i="19"/>
  <c r="G47" i="19"/>
  <c r="G48" i="19"/>
  <c r="G49" i="19"/>
  <c r="G50" i="19" l="1"/>
  <c r="D38" i="9"/>
  <c r="A55" i="19"/>
  <c r="A54" i="19"/>
  <c r="A61" i="19"/>
  <c r="A66" i="19"/>
  <c r="A67" i="19"/>
  <c r="A68" i="19"/>
  <c r="A69" i="19"/>
  <c r="A65" i="19"/>
  <c r="A56" i="19"/>
  <c r="A58" i="19"/>
  <c r="A59" i="19"/>
  <c r="A60" i="19"/>
  <c r="A62" i="19"/>
  <c r="B1" i="19"/>
  <c r="B1" i="9"/>
  <c r="H6" i="19"/>
  <c r="I6" i="19"/>
  <c r="I57" i="19" s="1"/>
  <c r="J6" i="19"/>
  <c r="J42" i="19" s="1"/>
  <c r="A42" i="19"/>
  <c r="A43" i="19"/>
  <c r="A44" i="19"/>
  <c r="A45" i="19"/>
  <c r="A46" i="19"/>
  <c r="A47" i="19"/>
  <c r="A48" i="19"/>
  <c r="A49" i="19"/>
  <c r="A41" i="19"/>
  <c r="A10" i="19"/>
  <c r="A11" i="19"/>
  <c r="A12" i="19"/>
  <c r="A13" i="19"/>
  <c r="A14" i="19"/>
  <c r="A15" i="19"/>
  <c r="A16" i="19"/>
  <c r="A17" i="19"/>
  <c r="A18" i="19"/>
  <c r="A19" i="19"/>
  <c r="A20" i="19"/>
  <c r="A21" i="19"/>
  <c r="A22" i="19"/>
  <c r="A26" i="19"/>
  <c r="A27" i="19"/>
  <c r="A28" i="19"/>
  <c r="A29" i="19"/>
  <c r="A30" i="19"/>
  <c r="A31" i="19"/>
  <c r="A32" i="19"/>
  <c r="A33" i="19"/>
  <c r="A34" i="19"/>
  <c r="A35" i="19"/>
  <c r="A36" i="19"/>
  <c r="A25" i="19"/>
  <c r="B4" i="19"/>
  <c r="C50" i="19"/>
  <c r="C37" i="19"/>
  <c r="C23" i="19"/>
  <c r="E6" i="9"/>
  <c r="E11" i="9" s="1"/>
  <c r="F6" i="9"/>
  <c r="C23" i="9"/>
  <c r="C38" i="9" s="1"/>
  <c r="E32" i="9"/>
  <c r="E33" i="9"/>
  <c r="E34" i="9"/>
  <c r="E35" i="9"/>
  <c r="E36" i="9"/>
  <c r="F37" i="9" l="1"/>
  <c r="F65" i="9"/>
  <c r="F23" i="9"/>
  <c r="F77" i="9"/>
  <c r="H32" i="19"/>
  <c r="H33" i="19"/>
  <c r="H34" i="19"/>
  <c r="H30" i="19"/>
  <c r="H35" i="19"/>
  <c r="H36" i="19"/>
  <c r="H25" i="19"/>
  <c r="I25" i="19" s="1"/>
  <c r="H26" i="19"/>
  <c r="H27" i="19"/>
  <c r="H28" i="19"/>
  <c r="H31" i="19"/>
  <c r="E25" i="9"/>
  <c r="E37" i="9" s="1"/>
  <c r="E41" i="9"/>
  <c r="E54" i="9"/>
  <c r="I75" i="19"/>
  <c r="I55" i="19"/>
  <c r="I62" i="19"/>
  <c r="I47" i="19"/>
  <c r="I31" i="19"/>
  <c r="I11" i="19"/>
  <c r="I19" i="19"/>
  <c r="I56" i="19"/>
  <c r="I54" i="19"/>
  <c r="I48" i="19"/>
  <c r="I32" i="19"/>
  <c r="I12" i="19"/>
  <c r="I20" i="19"/>
  <c r="I49" i="19"/>
  <c r="I41" i="19"/>
  <c r="I33" i="19"/>
  <c r="I13" i="19"/>
  <c r="I21" i="19"/>
  <c r="I66" i="19"/>
  <c r="I42" i="19"/>
  <c r="I26" i="19"/>
  <c r="I34" i="19"/>
  <c r="I14" i="19"/>
  <c r="I22" i="19"/>
  <c r="I67" i="19"/>
  <c r="I58" i="19"/>
  <c r="I43" i="19"/>
  <c r="I27" i="19"/>
  <c r="I35" i="19"/>
  <c r="I15" i="19"/>
  <c r="I9" i="19"/>
  <c r="I68" i="19"/>
  <c r="I59" i="19"/>
  <c r="I44" i="19"/>
  <c r="I28" i="19"/>
  <c r="I36" i="19"/>
  <c r="I16" i="19"/>
  <c r="I69" i="19"/>
  <c r="I60" i="19"/>
  <c r="I45" i="19"/>
  <c r="I29" i="19"/>
  <c r="I17" i="19"/>
  <c r="I65" i="19"/>
  <c r="I70" i="19" s="1"/>
  <c r="I61" i="19"/>
  <c r="I46" i="19"/>
  <c r="I30" i="19"/>
  <c r="I10" i="19"/>
  <c r="I18" i="19"/>
  <c r="E80" i="9"/>
  <c r="H44" i="19"/>
  <c r="H48" i="19"/>
  <c r="H47" i="19"/>
  <c r="H41" i="19"/>
  <c r="H45" i="19"/>
  <c r="H49" i="19"/>
  <c r="H42" i="19"/>
  <c r="H46" i="19"/>
  <c r="H43" i="19"/>
  <c r="J47" i="19"/>
  <c r="J48" i="19"/>
  <c r="J46" i="19"/>
  <c r="J45" i="19"/>
  <c r="J44" i="19"/>
  <c r="J49" i="19"/>
  <c r="J43" i="19"/>
  <c r="J41" i="19"/>
  <c r="H63" i="19"/>
  <c r="H71" i="19" s="1"/>
  <c r="J63" i="19"/>
  <c r="J70" i="19"/>
  <c r="E10" i="9"/>
  <c r="C38" i="19"/>
  <c r="E9" i="9"/>
  <c r="G23" i="19"/>
  <c r="G74" i="19" s="1"/>
  <c r="G76" i="19" s="1"/>
  <c r="F37" i="19"/>
  <c r="F50" i="19"/>
  <c r="F23" i="19"/>
  <c r="E23" i="19"/>
  <c r="D37" i="19"/>
  <c r="D50" i="19"/>
  <c r="E37" i="19"/>
  <c r="E50" i="19"/>
  <c r="D23" i="19"/>
  <c r="E22" i="9"/>
  <c r="E18" i="9"/>
  <c r="E21" i="9"/>
  <c r="E17" i="9"/>
  <c r="E20" i="9"/>
  <c r="E16" i="9"/>
  <c r="E12" i="9"/>
  <c r="E19" i="9"/>
  <c r="E23" i="9" l="1"/>
  <c r="E38" i="9" s="1"/>
  <c r="I50" i="19"/>
  <c r="I63" i="19"/>
  <c r="I71" i="19" s="1"/>
  <c r="H50" i="19"/>
  <c r="J50" i="19"/>
  <c r="H37" i="19"/>
  <c r="I23" i="19"/>
  <c r="G38" i="19"/>
  <c r="I37" i="19"/>
  <c r="F38" i="19"/>
  <c r="E38" i="19"/>
  <c r="D38" i="19"/>
  <c r="E44" i="9"/>
  <c r="E55" i="9"/>
  <c r="E45" i="9"/>
  <c r="E56" i="9"/>
  <c r="E43" i="9"/>
  <c r="E42" i="9"/>
  <c r="E70" i="9"/>
  <c r="E59" i="9"/>
  <c r="E58" i="9"/>
  <c r="E57" i="9"/>
  <c r="E65" i="9" l="1"/>
  <c r="H38" i="19"/>
  <c r="H76" i="19"/>
  <c r="I74" i="19"/>
  <c r="I76" i="19" s="1"/>
  <c r="I38" i="19"/>
  <c r="D35" i="15"/>
  <c r="D59" i="15"/>
  <c r="E59" i="15"/>
  <c r="F59" i="15"/>
  <c r="G59" i="15"/>
  <c r="H59" i="15"/>
  <c r="C59" i="15"/>
  <c r="C35" i="15"/>
  <c r="I65" i="15"/>
  <c r="I66" i="15"/>
  <c r="I67" i="15"/>
  <c r="I68" i="15"/>
  <c r="I69" i="15"/>
  <c r="I63" i="15"/>
  <c r="I51" i="15"/>
  <c r="I52" i="15"/>
  <c r="I53" i="15"/>
  <c r="I54" i="15"/>
  <c r="I55" i="15"/>
  <c r="I56" i="15"/>
  <c r="I57" i="15"/>
  <c r="I58" i="15"/>
  <c r="I50" i="15"/>
  <c r="I40" i="15"/>
  <c r="I41" i="15"/>
  <c r="I42" i="15"/>
  <c r="I43" i="15"/>
  <c r="I44" i="15"/>
  <c r="I45" i="15"/>
  <c r="I46" i="15"/>
  <c r="I47" i="15"/>
  <c r="I48" i="15"/>
  <c r="I49" i="15"/>
  <c r="I39" i="15"/>
  <c r="I27" i="15"/>
  <c r="I28" i="15"/>
  <c r="I29" i="15"/>
  <c r="I30" i="15"/>
  <c r="I31" i="15"/>
  <c r="I32" i="15"/>
  <c r="I33" i="15"/>
  <c r="I34" i="15"/>
  <c r="I26" i="15"/>
  <c r="I10" i="15"/>
  <c r="I11" i="15"/>
  <c r="I12" i="15"/>
  <c r="I13" i="15"/>
  <c r="I14" i="15"/>
  <c r="I15" i="15"/>
  <c r="I16" i="15"/>
  <c r="I17" i="15"/>
  <c r="I18" i="15"/>
  <c r="I19" i="15"/>
  <c r="I20" i="15"/>
  <c r="I21" i="15"/>
  <c r="I22" i="15"/>
  <c r="I9" i="15"/>
  <c r="H35" i="15"/>
  <c r="G35" i="15"/>
  <c r="H23" i="15"/>
  <c r="G23" i="15"/>
  <c r="F35" i="15"/>
  <c r="F23" i="15"/>
  <c r="F36" i="15" s="1"/>
  <c r="E35" i="15"/>
  <c r="E23" i="15"/>
  <c r="B4" i="15"/>
  <c r="A69" i="15"/>
  <c r="A68" i="15"/>
  <c r="A67" i="15"/>
  <c r="A66" i="15"/>
  <c r="A65" i="15"/>
  <c r="A58" i="15"/>
  <c r="A57" i="15"/>
  <c r="A56" i="15"/>
  <c r="A55" i="15"/>
  <c r="A54" i="15"/>
  <c r="C23" i="15"/>
  <c r="D23" i="15"/>
  <c r="E71" i="9"/>
  <c r="E72" i="9"/>
  <c r="E73" i="9"/>
  <c r="E74" i="9"/>
  <c r="E60" i="9"/>
  <c r="E61" i="9"/>
  <c r="E62" i="9"/>
  <c r="E63" i="9"/>
  <c r="E64" i="9"/>
  <c r="C101" i="9"/>
  <c r="C89" i="9"/>
  <c r="C76" i="9"/>
  <c r="C50" i="9"/>
  <c r="C65" i="9"/>
  <c r="D101" i="9"/>
  <c r="B4" i="9"/>
  <c r="F60" i="15" l="1"/>
  <c r="C77" i="9"/>
  <c r="E36" i="15"/>
  <c r="E60" i="15" s="1"/>
  <c r="I59" i="15"/>
  <c r="H36" i="15"/>
  <c r="H60" i="15" s="1"/>
  <c r="C36" i="15"/>
  <c r="C60" i="15" s="1"/>
  <c r="C64" i="15" s="1"/>
  <c r="G36" i="15"/>
  <c r="G60" i="15" s="1"/>
  <c r="D36" i="15"/>
  <c r="D60" i="15" s="1"/>
  <c r="I35" i="15"/>
  <c r="I23" i="15"/>
  <c r="D76" i="9"/>
  <c r="D77" i="9" s="1"/>
  <c r="E75" i="9"/>
  <c r="F50" i="9"/>
  <c r="F101" i="9"/>
  <c r="F76" i="9"/>
  <c r="F89" i="9"/>
  <c r="D50" i="9"/>
  <c r="D89" i="9"/>
  <c r="I36" i="15" l="1"/>
  <c r="I60" i="15" s="1"/>
  <c r="B6" i="30" s="1"/>
  <c r="B25" i="30" s="1"/>
  <c r="E76" i="9"/>
  <c r="E77" i="9" s="1"/>
  <c r="A96" i="9" l="1"/>
  <c r="E96" i="9"/>
  <c r="A97" i="9"/>
  <c r="E97" i="9"/>
  <c r="A98" i="9"/>
  <c r="E98" i="9"/>
  <c r="E84" i="9"/>
  <c r="E85" i="9"/>
  <c r="E86" i="9"/>
  <c r="E87" i="9"/>
  <c r="A71" i="9"/>
  <c r="A72" i="9"/>
  <c r="A73" i="9"/>
  <c r="A74" i="9"/>
  <c r="A60" i="9"/>
  <c r="A61" i="9"/>
  <c r="A46" i="9"/>
  <c r="E46" i="9"/>
  <c r="A47" i="9"/>
  <c r="E47" i="9"/>
  <c r="A48" i="9"/>
  <c r="E48" i="9"/>
  <c r="A63" i="9" l="1"/>
  <c r="A100" i="9"/>
  <c r="A99" i="9"/>
  <c r="A75" i="9"/>
  <c r="A64" i="9"/>
  <c r="A62" i="9"/>
  <c r="A49" i="9"/>
  <c r="E99" i="9"/>
  <c r="E100" i="9"/>
  <c r="E88" i="9"/>
  <c r="E89" i="9" s="1"/>
  <c r="E49" i="9"/>
  <c r="E50" i="9" s="1"/>
  <c r="E101" i="9" l="1"/>
  <c r="G64" i="15"/>
  <c r="F64" i="15"/>
  <c r="E64" i="15"/>
  <c r="H64" i="15"/>
  <c r="D64" i="15"/>
  <c r="I64" i="15" l="1"/>
</calcChain>
</file>

<file path=xl/sharedStrings.xml><?xml version="1.0" encoding="utf-8"?>
<sst xmlns="http://schemas.openxmlformats.org/spreadsheetml/2006/main" count="5644" uniqueCount="3565">
  <si>
    <t>Statement of Net Position</t>
  </si>
  <si>
    <t>XBRL Element</t>
  </si>
  <si>
    <t>Governmental Activities</t>
  </si>
  <si>
    <t>ASSETS</t>
  </si>
  <si>
    <t>Current Assets:</t>
  </si>
  <si>
    <t>acfr:AccountsReceivableNetOfAllowance</t>
  </si>
  <si>
    <t>acfr:AccruedInterestReceivable</t>
  </si>
  <si>
    <t>acfr:InternalBalance</t>
  </si>
  <si>
    <t>acfr:PrepaidExpenses</t>
  </si>
  <si>
    <t>acfr:CurrentAssets</t>
  </si>
  <si>
    <t>Total Current Assets</t>
  </si>
  <si>
    <t>Noncurrent Assets:</t>
  </si>
  <si>
    <t>acfr:OtherNoncurrentAssets</t>
  </si>
  <si>
    <t>acfr:NotesReceivable</t>
  </si>
  <si>
    <t>acfr:CapitalAssetsNotBeingDepreciated</t>
  </si>
  <si>
    <t>acfr:CapitalAssetsBeingDepreciatedNet</t>
  </si>
  <si>
    <t>acfr:NoncurrentAssets</t>
  </si>
  <si>
    <t>Total Noncurrent Assets</t>
  </si>
  <si>
    <t>acfr:Assets</t>
  </si>
  <si>
    <t>Total Assets</t>
  </si>
  <si>
    <t>DEFERRED OUTFLOWS OF RESOURCES</t>
  </si>
  <si>
    <t>acfr:DeferredOutflowsOfResourcesPension</t>
  </si>
  <si>
    <t>acfr:DeferredOutflowsOfResourcesOPEB</t>
  </si>
  <si>
    <t>acfr:DeferredOutflowsOfResources</t>
  </si>
  <si>
    <t>Total Deferred Outflows of Resources</t>
  </si>
  <si>
    <t>LIABILITIES</t>
  </si>
  <si>
    <t>acfr:AccountsPayable</t>
  </si>
  <si>
    <t>acfr:DepositsHeldforOthers</t>
  </si>
  <si>
    <t>acfr:AccruedWagesPayable</t>
  </si>
  <si>
    <t>acfr:UnearnedRevenue</t>
  </si>
  <si>
    <t>acfr:CompensatedAbsencesPayableCurrent</t>
  </si>
  <si>
    <t>acfr:OtherCurrentLiabilities</t>
  </si>
  <si>
    <t>acfr:CurrentLiabilities</t>
  </si>
  <si>
    <t>Total Current Liabilities</t>
  </si>
  <si>
    <t>acfr:CompensatedAbsencesPayableNonCurrent</t>
  </si>
  <si>
    <t>acfr:NetOPEBLiability</t>
  </si>
  <si>
    <t>acfr:NetPensionLiability</t>
  </si>
  <si>
    <t>acfr:NoncurrentLiabilities</t>
  </si>
  <si>
    <t>Total Noncurrent Liabilities</t>
  </si>
  <si>
    <t>acfr:Liabilities</t>
  </si>
  <si>
    <t>Total Liabilities</t>
  </si>
  <si>
    <t>DEFERRED INFLOWS OF RESOURCES</t>
  </si>
  <si>
    <t>acfr:DeferredInflowsOfResourcesPension</t>
  </si>
  <si>
    <t>acfr:DeferredInflowsOfResourcesOPEB</t>
  </si>
  <si>
    <t>acfr:DeferredInflowsOfResources</t>
  </si>
  <si>
    <t>Total Deferred Inflows of Resources</t>
  </si>
  <si>
    <t>NET POSITION</t>
  </si>
  <si>
    <t>acfr:NetInvestmentInCapitalAssets</t>
  </si>
  <si>
    <t>acfr:RestrictedNetPosition</t>
  </si>
  <si>
    <t>acfr:UnrestrictedNetPosition</t>
  </si>
  <si>
    <t>acfr:NetPosition</t>
  </si>
  <si>
    <t>Total Net Position</t>
  </si>
  <si>
    <t>acfr:DeferredRevenue</t>
  </si>
  <si>
    <t>acfr:Land</t>
  </si>
  <si>
    <t>Land</t>
  </si>
  <si>
    <t>acfr:DueToOthers</t>
  </si>
  <si>
    <t>Label with Spaces</t>
  </si>
  <si>
    <t>Category</t>
  </si>
  <si>
    <t>noncurrent_assets</t>
  </si>
  <si>
    <t>current_assets</t>
  </si>
  <si>
    <t>current_liabilities</t>
  </si>
  <si>
    <t>deferred_outflows</t>
  </si>
  <si>
    <t>noncurrent_liabilities</t>
  </si>
  <si>
    <t>deferred_inflows</t>
  </si>
  <si>
    <t>net_position</t>
  </si>
  <si>
    <t>Computer Software</t>
  </si>
  <si>
    <t>Patents</t>
  </si>
  <si>
    <t>Timber Rights</t>
  </si>
  <si>
    <t>Trademarks</t>
  </si>
  <si>
    <t>Water Rights</t>
  </si>
  <si>
    <t>Easements Right Of Way</t>
  </si>
  <si>
    <t>Lease Assets Right Of Use</t>
  </si>
  <si>
    <t>Intangible Assets</t>
  </si>
  <si>
    <t>Cash And Cash Equivalents And Investments</t>
  </si>
  <si>
    <t>Trade Receivable</t>
  </si>
  <si>
    <t>Trade Receivable Allowance</t>
  </si>
  <si>
    <t>Trade Receivable Net Of Allowance</t>
  </si>
  <si>
    <t>Claims And Judgments Receivable</t>
  </si>
  <si>
    <t>Claims And Judgments Receivable Allowance</t>
  </si>
  <si>
    <t>Claims And Judgments Receivable Net Of Allowance</t>
  </si>
  <si>
    <t>Tenant Accounts Receivable</t>
  </si>
  <si>
    <t>Tenant Accounts Receivable Allowance</t>
  </si>
  <si>
    <t>Tenant Accounts Receivable Net Of Allowances</t>
  </si>
  <si>
    <t>Investments With State Treasury</t>
  </si>
  <si>
    <t>Investments With Fiscal Agents</t>
  </si>
  <si>
    <t>Deposits With Fiscal Agents</t>
  </si>
  <si>
    <t>Investments Held By Third Parties</t>
  </si>
  <si>
    <t>Buildings And Equipment</t>
  </si>
  <si>
    <t>Tuition And Fees Receivable</t>
  </si>
  <si>
    <t>Tuition And Fees Allowances</t>
  </si>
  <si>
    <t>Tuition And Fees Receivable Net Of Allowance</t>
  </si>
  <si>
    <t>Interest And Penalties Receivable On Taxes</t>
  </si>
  <si>
    <t>Advances Receivable</t>
  </si>
  <si>
    <t>Court Orders Receivable</t>
  </si>
  <si>
    <t>Service Fees Receivable</t>
  </si>
  <si>
    <t>Forfeiture Certificate Recording Fees Receivable</t>
  </si>
  <si>
    <t>Other Receivables</t>
  </si>
  <si>
    <t>Payments In Lieu Of Taxes Receivable</t>
  </si>
  <si>
    <t>Local Unit Share Of Assessment Improvement Costs Receivable</t>
  </si>
  <si>
    <t>Due From Primary Government</t>
  </si>
  <si>
    <t>Due From Retirement System</t>
  </si>
  <si>
    <t>Due From Employees</t>
  </si>
  <si>
    <t>Due From Related Parties</t>
  </si>
  <si>
    <t>Due From Component Unit</t>
  </si>
  <si>
    <t>Lottery Ticket Inventories</t>
  </si>
  <si>
    <t>Prepaid Expenses</t>
  </si>
  <si>
    <t>Prepaid Deposits</t>
  </si>
  <si>
    <t>Prepaids And Other Assets</t>
  </si>
  <si>
    <t>Regulatory Assets Current</t>
  </si>
  <si>
    <t>Unbilled Revenue</t>
  </si>
  <si>
    <t>Securities Lending Collateral Assets</t>
  </si>
  <si>
    <t>Derivative Instruments Assets Current</t>
  </si>
  <si>
    <t>Assets Held For Sale</t>
  </si>
  <si>
    <t>Advances To Developers</t>
  </si>
  <si>
    <t>Contractors Advances</t>
  </si>
  <si>
    <t>Current Assets Custom</t>
  </si>
  <si>
    <t>Other Current Assets</t>
  </si>
  <si>
    <t>Inventory Road Materials</t>
  </si>
  <si>
    <t>Inventory Equipment Materials And Parts</t>
  </si>
  <si>
    <t>Inventory</t>
  </si>
  <si>
    <t>Special Assessment Taxes Receivable</t>
  </si>
  <si>
    <t>Special Assessment Taxes Receivable Unavailable</t>
  </si>
  <si>
    <t>Assessments Receivable</t>
  </si>
  <si>
    <t>Assessments Receivable Allowance</t>
  </si>
  <si>
    <t>Assessments Receivable Net Of Allowance</t>
  </si>
  <si>
    <t>Due To Fiduciary Funds</t>
  </si>
  <si>
    <t>Due To Proprietary Funds</t>
  </si>
  <si>
    <t>Due To General Fund</t>
  </si>
  <si>
    <t>Due To Other Funds</t>
  </si>
  <si>
    <t>Notes Receivable</t>
  </si>
  <si>
    <t>Notes Receivable Allowance</t>
  </si>
  <si>
    <t>Notes Receivable Net Of Allowance</t>
  </si>
  <si>
    <t>Utilities And Water Receivable</t>
  </si>
  <si>
    <t>Delinquent Utility Bills Receivable</t>
  </si>
  <si>
    <t>Utilities And Water Receivable Allowance</t>
  </si>
  <si>
    <t>Utilities And Water Receivable Net Of Allowance</t>
  </si>
  <si>
    <t>Certificates Of Deposit Noncurrent</t>
  </si>
  <si>
    <t>Due From State Government Noncurrent</t>
  </si>
  <si>
    <t>Due From Other Governments Noncurrent</t>
  </si>
  <si>
    <t>Due From Component Unit Noncurrent</t>
  </si>
  <si>
    <t>Connection Fees Receivable Noncurrent</t>
  </si>
  <si>
    <t>Installment Receivable Noncurrent</t>
  </si>
  <si>
    <t>Capital And Lateral Assets Receivable</t>
  </si>
  <si>
    <t>Long Term Contracts Receivable</t>
  </si>
  <si>
    <t>Delinquent Taxes Receivable Noncurrent</t>
  </si>
  <si>
    <t>Accrued Interest On Delinquent Taxes</t>
  </si>
  <si>
    <t>Special Assessment Receivable Noncurrent</t>
  </si>
  <si>
    <t>Inventory Non Current</t>
  </si>
  <si>
    <t>Derivative Instruments Assets Non Current</t>
  </si>
  <si>
    <t>Lottery Prize Reserves</t>
  </si>
  <si>
    <t>Assets Held By Other Governments</t>
  </si>
  <si>
    <t>Due From Federal Government Noncurrent</t>
  </si>
  <si>
    <t>Regulatory Assets Non Current</t>
  </si>
  <si>
    <t>Net Pension Asset</t>
  </si>
  <si>
    <t>Net OPEB Asset</t>
  </si>
  <si>
    <t>Unamortized Discounts On Bonds Sold By Local Unit</t>
  </si>
  <si>
    <t>Noncurrent Assets Custom</t>
  </si>
  <si>
    <t>Other Noncurrent Assets</t>
  </si>
  <si>
    <t>Other Assets</t>
  </si>
  <si>
    <t>Land Contracts Receivable</t>
  </si>
  <si>
    <t>Land Contracts Receivables Allowance</t>
  </si>
  <si>
    <t>Land Contracts Receivables Net Of Allowance</t>
  </si>
  <si>
    <t>Loans And Notes Receivable</t>
  </si>
  <si>
    <t>Loans And Notes Receivable Allowance</t>
  </si>
  <si>
    <t>Loans And Notes Receivable Net Of Allowance</t>
  </si>
  <si>
    <t>Cash And Cash Equivalents</t>
  </si>
  <si>
    <t>Bonds Payable Due In More Than One Year Payable From Restricted Assets</t>
  </si>
  <si>
    <t>Long Term Debt Due In More Than One Year Payable From Restricted Assets</t>
  </si>
  <si>
    <t>Net Pension Liability Payable From Restricted Assets</t>
  </si>
  <si>
    <t>Family Self Suffciency Escrows</t>
  </si>
  <si>
    <t>Accounts Payable Noncurrent Payable From Restricted Assets</t>
  </si>
  <si>
    <t>Advances From Other Funds Noncurrent Payable From Restricted Assets</t>
  </si>
  <si>
    <t>Payable From Restricted Assets Custom</t>
  </si>
  <si>
    <t>Other Noncurrent Liabilities Payable From Restricted Assets</t>
  </si>
  <si>
    <t>Noncurrent Liabilities Payable From Restricted Assets</t>
  </si>
  <si>
    <t>Payable From Restricted Assets</t>
  </si>
  <si>
    <t>Connection Fees Receivable</t>
  </si>
  <si>
    <t>Connection Fees Receivable Allowance</t>
  </si>
  <si>
    <t>Connection Fees Receivable Net Of Allowance</t>
  </si>
  <si>
    <t>Penalties Receivable</t>
  </si>
  <si>
    <t>Penalties Receivable Allowance</t>
  </si>
  <si>
    <t>Penalties Receivable Net Of Allowance</t>
  </si>
  <si>
    <t>Net Investment In Capital Assets</t>
  </si>
  <si>
    <t>Unrestricted Net Position</t>
  </si>
  <si>
    <t>Road Equipment</t>
  </si>
  <si>
    <t>Shop Equipment</t>
  </si>
  <si>
    <t>Engineering Equipment</t>
  </si>
  <si>
    <t>Yard And Storage Equipment</t>
  </si>
  <si>
    <t>Office Equipment And Furniture</t>
  </si>
  <si>
    <t>Equipment</t>
  </si>
  <si>
    <t>Machinery And Equipment</t>
  </si>
  <si>
    <t>Advances To Other Governments</t>
  </si>
  <si>
    <t>Advances To Primary Government</t>
  </si>
  <si>
    <t>Advances To Other Funds</t>
  </si>
  <si>
    <t>Advances To Component Unit</t>
  </si>
  <si>
    <t>Advances Noncurrent</t>
  </si>
  <si>
    <t>Accrued Unemployment</t>
  </si>
  <si>
    <t>Compensated Absences Payable Non Current</t>
  </si>
  <si>
    <t>Environmental And Disposal Liabilities</t>
  </si>
  <si>
    <t>Accrued Liabilities Noncurrent</t>
  </si>
  <si>
    <t>Due To State Due In More Than One Year</t>
  </si>
  <si>
    <t>Unearned Revenue Noncurrent</t>
  </si>
  <si>
    <t>Estimated Liability For Landfill Post Closure Care Costs</t>
  </si>
  <si>
    <t>Noncurrent Portion Of Uninsured Claim Liability</t>
  </si>
  <si>
    <t>Accrued Expenses Noncurrent</t>
  </si>
  <si>
    <t>Bond Payable Due In More Than One Year</t>
  </si>
  <si>
    <t>General Obligation Bonds Payable Due In More Than One Year</t>
  </si>
  <si>
    <t>Installment Debt Payable Due In More Than One Year</t>
  </si>
  <si>
    <t>Unlimited Tax Bonds Principal Due In More Than One Year</t>
  </si>
  <si>
    <t>Limited Tax Bonds Principal Due In More Than One Year</t>
  </si>
  <si>
    <t>Intergovernmental Agreement Payable Due In More Than One Year</t>
  </si>
  <si>
    <t>Asset Retirement Obligations Due In More Than One Year</t>
  </si>
  <si>
    <t>Bond Premiums Payable Due In More Than One Year</t>
  </si>
  <si>
    <t>Unamortized Premium On Bonds Due In More Than One Year</t>
  </si>
  <si>
    <t>Notes Payable Due In More Than One Year</t>
  </si>
  <si>
    <t>Loans Payable Due In More Than One Year</t>
  </si>
  <si>
    <t>Loan Guarantee Liabilities</t>
  </si>
  <si>
    <t>Leases Payable Due In More Than One Year</t>
  </si>
  <si>
    <t>Revenue Bonds Payable Due In More Than One Year</t>
  </si>
  <si>
    <t>Long Term Debt Due In More Than One Year</t>
  </si>
  <si>
    <t>Vested Employee Benefits Payable Due In More Than One Year</t>
  </si>
  <si>
    <t>Contracts Payable Due In More Than One Year</t>
  </si>
  <si>
    <t>Performance Bonds Payable Due In More Than One Year</t>
  </si>
  <si>
    <t>Lottery Prize Liability Noncurrent</t>
  </si>
  <si>
    <t>Regulatory Liability Non Current</t>
  </si>
  <si>
    <t>Deferred Revenue</t>
  </si>
  <si>
    <t>Derivative Instruments Liability Non Current</t>
  </si>
  <si>
    <t>Retainage Payable Noncurrent</t>
  </si>
  <si>
    <t>Claims And Judgments Payable Noncurrent</t>
  </si>
  <si>
    <t>Customer Deposits Noncurrent</t>
  </si>
  <si>
    <t>Accrued Landfill Closure And Postclosure Care Costs</t>
  </si>
  <si>
    <t>Pollution Remediation Obligation</t>
  </si>
  <si>
    <t>Self Insurance Liabilities Net Of Current Portion</t>
  </si>
  <si>
    <t>Net Pension Liability</t>
  </si>
  <si>
    <t>Net OPEB Liability</t>
  </si>
  <si>
    <t>Noncurrent Liabilities Custom</t>
  </si>
  <si>
    <t>Other Noncurrent Liabilities</t>
  </si>
  <si>
    <t>Customer And Other Government Receivables</t>
  </si>
  <si>
    <t>Customer And Other Government Receivable Allowance</t>
  </si>
  <si>
    <t>Customer And Other Government Receivables Net Of Allowance</t>
  </si>
  <si>
    <t>Works Of Art</t>
  </si>
  <si>
    <t>Capital Assets Not Being Depreciated Custom</t>
  </si>
  <si>
    <t>Other Capital Assets Not Being Depreciated</t>
  </si>
  <si>
    <t>Capital Assets Not Being Depreciated</t>
  </si>
  <si>
    <t>Accumulated Depreciationand Amortization</t>
  </si>
  <si>
    <t>Capital Assets Being Depreciated Net Of Accumulated Depreciation And Amortization Custom</t>
  </si>
  <si>
    <t>Other Capital Assets Being Depreciated Net Of Accumulated Depreciation And Amortization</t>
  </si>
  <si>
    <t>Capital Assets Being Depreciated Net</t>
  </si>
  <si>
    <t>Other Capital Assets</t>
  </si>
  <si>
    <t>Investments Endowment</t>
  </si>
  <si>
    <t>Investments In Joint Ventures</t>
  </si>
  <si>
    <t>Investments Of Surplus Funds</t>
  </si>
  <si>
    <t>Investments In Subsidiaries</t>
  </si>
  <si>
    <t>Investments In Associates</t>
  </si>
  <si>
    <t>Other Investments</t>
  </si>
  <si>
    <t>Long Term Investments</t>
  </si>
  <si>
    <t>Accrued Interest And Penalties</t>
  </si>
  <si>
    <t>Cash Overdrafts</t>
  </si>
  <si>
    <t>Cash Bonds Payable</t>
  </si>
  <si>
    <t>Court Orders Payable</t>
  </si>
  <si>
    <t>Payroll Deductions Payable</t>
  </si>
  <si>
    <t>Penalties Payable</t>
  </si>
  <si>
    <t>Short Term Debt Payable</t>
  </si>
  <si>
    <t>Grants Payable</t>
  </si>
  <si>
    <t>Vouchers Payable</t>
  </si>
  <si>
    <t>Drain Orders Payable</t>
  </si>
  <si>
    <t>Annuities Payable</t>
  </si>
  <si>
    <t>Taxes Payable</t>
  </si>
  <si>
    <t>Retainage Payable</t>
  </si>
  <si>
    <t>Unclaimed Money</t>
  </si>
  <si>
    <t>Garnishments Payable</t>
  </si>
  <si>
    <t>Patients Or Inmates Trust Money Payable</t>
  </si>
  <si>
    <t>Restitutions Payable</t>
  </si>
  <si>
    <t>Undistributed Receipts</t>
  </si>
  <si>
    <t>Undistributed Tax Collections</t>
  </si>
  <si>
    <t>Receipts Refundable</t>
  </si>
  <si>
    <t>Checks Written Against Future Deposits</t>
  </si>
  <si>
    <t>Regulatory Liability Current</t>
  </si>
  <si>
    <t>Customer Deposits</t>
  </si>
  <si>
    <t>Performance Deposits Payable</t>
  </si>
  <si>
    <t>Due To Primary Government</t>
  </si>
  <si>
    <t>Due To Component Unit</t>
  </si>
  <si>
    <t>Due To Employees</t>
  </si>
  <si>
    <t>Due To Fiscal Agent</t>
  </si>
  <si>
    <t>Due To Former Employees</t>
  </si>
  <si>
    <t>Due To Intermediate School Districts</t>
  </si>
  <si>
    <t>Due To Community College</t>
  </si>
  <si>
    <t>Due To Special Education</t>
  </si>
  <si>
    <t>Due To Court Wards</t>
  </si>
  <si>
    <t>Due To Taxpayers Tax Overpayments And Duplicate Payments</t>
  </si>
  <si>
    <t>Due To Education</t>
  </si>
  <si>
    <t>Due To Related Parties</t>
  </si>
  <si>
    <t>Due To Others</t>
  </si>
  <si>
    <t>Internal Balances Payable</t>
  </si>
  <si>
    <t>Escrow Deposits</t>
  </si>
  <si>
    <t>Refundable Deposits Bonds</t>
  </si>
  <si>
    <t>Lottery Prizes Payable</t>
  </si>
  <si>
    <t>Lottery Prize Liability Current</t>
  </si>
  <si>
    <t>Unearned Revenue</t>
  </si>
  <si>
    <t>Unearned Ticket Sales</t>
  </si>
  <si>
    <t>Current Liabilities Custom</t>
  </si>
  <si>
    <t>Other Current Liabilities</t>
  </si>
  <si>
    <t>Other Accounts Receivable</t>
  </si>
  <si>
    <t>Other Accounts Receivable Allowance</t>
  </si>
  <si>
    <t>Other Accounts Receivable Net</t>
  </si>
  <si>
    <t>Accounts Receivable</t>
  </si>
  <si>
    <t>Accounts Receivable Allowance</t>
  </si>
  <si>
    <t>Accounts Receivable Net Of Allowance</t>
  </si>
  <si>
    <t>Accrued Interest Payable From Restricted Assets</t>
  </si>
  <si>
    <t>Bonds Payable Due Within One Year Payable From Restricted Assets</t>
  </si>
  <si>
    <t>Revenue Bonds Payable Due Within One Year Payable From Restricted Assets</t>
  </si>
  <si>
    <t>Long Term Debt Due Within One Year Payable From Restricted Assets</t>
  </si>
  <si>
    <t>Customer Deposits Payable From Restricted Assets</t>
  </si>
  <si>
    <t>Contracts Payable Due Within One Year Payable From Restricted Assets</t>
  </si>
  <si>
    <t>Accounts Payable Payable From Restricted Assets</t>
  </si>
  <si>
    <t>Tenant Security Deposits Payable From Resticted Assets</t>
  </si>
  <si>
    <t>Due To Other Agencies Payable From Resticted Assets</t>
  </si>
  <si>
    <t>Advances From Other Funds Payable From Restricted Assets</t>
  </si>
  <si>
    <t>Unearned Revenue Payable From Resticted Assets</t>
  </si>
  <si>
    <t>Other Current Liabilities Payable From Resticted Assets</t>
  </si>
  <si>
    <t>Current Liabilities Payable From Restricted Assets</t>
  </si>
  <si>
    <t>Leases Receivable</t>
  </si>
  <si>
    <t>Leases Receivable Allowance</t>
  </si>
  <si>
    <t>Leases Receivable Net Of Allowance</t>
  </si>
  <si>
    <t>Cash On Hand</t>
  </si>
  <si>
    <t>Cash</t>
  </si>
  <si>
    <t>Receivable</t>
  </si>
  <si>
    <t>Allowance For Receivables</t>
  </si>
  <si>
    <t>Receivables</t>
  </si>
  <si>
    <t>Land Improvements Non Depreciating</t>
  </si>
  <si>
    <t>Land Improvements Depreciating</t>
  </si>
  <si>
    <t>Land And Improvements</t>
  </si>
  <si>
    <t>Pooled Cash And Investments</t>
  </si>
  <si>
    <t>Other Current Investments</t>
  </si>
  <si>
    <t>Investments Current</t>
  </si>
  <si>
    <t>Government Claims Receivable</t>
  </si>
  <si>
    <t>Government Claims Receivable Allowance</t>
  </si>
  <si>
    <t>Government Claims Receivable Net Of Allowance</t>
  </si>
  <si>
    <t>Due To Cities</t>
  </si>
  <si>
    <t>Due To Counties</t>
  </si>
  <si>
    <t>Due To Libraries</t>
  </si>
  <si>
    <t>Due To Road Commissions</t>
  </si>
  <si>
    <t>Due To Schools</t>
  </si>
  <si>
    <t>Due To Townships</t>
  </si>
  <si>
    <t>Due To Villages</t>
  </si>
  <si>
    <t>Due To State Government</t>
  </si>
  <si>
    <t>Due To Federal Government</t>
  </si>
  <si>
    <t>Due To Other Governments</t>
  </si>
  <si>
    <t>Cash Savings</t>
  </si>
  <si>
    <t>Cash Payroll Bank Account</t>
  </si>
  <si>
    <t>Cash Checking</t>
  </si>
  <si>
    <t>Cash In Bank</t>
  </si>
  <si>
    <t>Grants And Contracts Receivable</t>
  </si>
  <si>
    <t>Grants And Contracts Receivable Allowance</t>
  </si>
  <si>
    <t>Grants And Contracts Receivable Net Of Allowance</t>
  </si>
  <si>
    <t>Advances From Other Funds Noncurrent</t>
  </si>
  <si>
    <t>Advances From Other Governments Noncurrent</t>
  </si>
  <si>
    <t>Advances From Primary Government Noncurrent</t>
  </si>
  <si>
    <t>Advances From State Noncurrent</t>
  </si>
  <si>
    <t>Advances From Federal Government Noncurrent</t>
  </si>
  <si>
    <t>Advances Special Assessment Districts</t>
  </si>
  <si>
    <t>Other Advances</t>
  </si>
  <si>
    <t>Advances Received Noncurrent</t>
  </si>
  <si>
    <t>Accumulated Depreciation Buildings Building Additions And Improvements</t>
  </si>
  <si>
    <t>Accumulated Depreciation Road Equipment</t>
  </si>
  <si>
    <t>Accumulated Depreciation Shop Equipment</t>
  </si>
  <si>
    <t>Accumulated Depreciation Engineering Equipment</t>
  </si>
  <si>
    <t>Accumulated Depreciation Yard And Storage Equipment</t>
  </si>
  <si>
    <t>Accumulated Depreciation Office Equipment And Furniture</t>
  </si>
  <si>
    <t>Accumulated Depreciation Vehicles</t>
  </si>
  <si>
    <t>Accumulated Depreciation Books And Related Materials</t>
  </si>
  <si>
    <t>Accumulated Depreciation Water System</t>
  </si>
  <si>
    <t>Accumulated Depreciation Sewer System</t>
  </si>
  <si>
    <t>Accumulated Depreciation Land Improvements</t>
  </si>
  <si>
    <t>Accumulated Depreciation Depletable Assets ISTHISTHERIGHTPLACE</t>
  </si>
  <si>
    <t>Accumulated Depreciation</t>
  </si>
  <si>
    <t>Grants And Contracts Receivable Noncurrent</t>
  </si>
  <si>
    <t>Allowance For Grants And Contracts Receivable Noncurrent</t>
  </si>
  <si>
    <t>Grants And Contracts Receivable Net Of Allowance Noncurrent</t>
  </si>
  <si>
    <t>Inter Governmental Receivable</t>
  </si>
  <si>
    <t>Inter Governmental Receivable Allowance</t>
  </si>
  <si>
    <t>Inter Governmental Receivable Net Of Allowance</t>
  </si>
  <si>
    <t>Uninsured Claim Liability Current Portion</t>
  </si>
  <si>
    <t>Land Contracts Payable</t>
  </si>
  <si>
    <t>Bonds Payable Due Within One Year</t>
  </si>
  <si>
    <t>Unamortized Premium On Bonds Principal Due Within One Year</t>
  </si>
  <si>
    <t>General Obligation Bonds Payable Due Within One Year</t>
  </si>
  <si>
    <t>Self Insurance Liabilities Current Portion</t>
  </si>
  <si>
    <t>Claims And Judgments Payable Due Within One Year</t>
  </si>
  <si>
    <t>Notes Payable Due Within One Year</t>
  </si>
  <si>
    <t>Loans Payable Due Within One Year</t>
  </si>
  <si>
    <t>Leases Payable Due Within One Year</t>
  </si>
  <si>
    <t>Revenue Bonds Payable Due Within One Year</t>
  </si>
  <si>
    <t>Unlimited Tax Bonds Principal Due Within One Year</t>
  </si>
  <si>
    <t>Limited Tax Bonds Principal Due Within One Year</t>
  </si>
  <si>
    <t>Intergovernmental Agreement Payable Principal Due Within One Year</t>
  </si>
  <si>
    <t>Asset Retirement Obligations Principal Due Within One Year</t>
  </si>
  <si>
    <t>Performance Bonds Payable Due Within One Year</t>
  </si>
  <si>
    <t>Installment Debt Principal Due Within One Year</t>
  </si>
  <si>
    <t>Long Term Debt Due Within One Year</t>
  </si>
  <si>
    <t>Vested Employee Benefits Payable Due Within One Year</t>
  </si>
  <si>
    <t>Contracts Payable Due Within One Year</t>
  </si>
  <si>
    <t>Securities Lending Obligations Liability</t>
  </si>
  <si>
    <t>Derivative Instruments Liability Current</t>
  </si>
  <si>
    <t>Noncurrent Liabilities Due Within One Year</t>
  </si>
  <si>
    <t>Bond Premium Principal Due Within One Year</t>
  </si>
  <si>
    <t>Construction In Progress</t>
  </si>
  <si>
    <t>Land And Construction In Progress</t>
  </si>
  <si>
    <t>Accounts Receivable Noncurrent</t>
  </si>
  <si>
    <t>Accounts Receivable Noncurrent Allowance</t>
  </si>
  <si>
    <t>Accounts Receivable Net Noncurrent</t>
  </si>
  <si>
    <t>Accrued Interest Receivable</t>
  </si>
  <si>
    <t>Interest Receivable Allowances</t>
  </si>
  <si>
    <t>Accrued Interest Receivable Net Of Allowance</t>
  </si>
  <si>
    <t>Intangible Assets Net Of Accumulated Amortization</t>
  </si>
  <si>
    <t>Property Taxes Receivable</t>
  </si>
  <si>
    <t>Property Taxes Receivable Allowance</t>
  </si>
  <si>
    <t>Property Taxes Receivable Net Of Allowance</t>
  </si>
  <si>
    <t>Accounts Receivable Unbilled</t>
  </si>
  <si>
    <t>Accounts Receivable Unbilled Allowance</t>
  </si>
  <si>
    <t>Accounts Receivable Unbilled Net Of Allowance</t>
  </si>
  <si>
    <t>Advances From Other Funds</t>
  </si>
  <si>
    <t>Advances From Other Governments</t>
  </si>
  <si>
    <t>Advances From Grantors</t>
  </si>
  <si>
    <t>Advances Current</t>
  </si>
  <si>
    <t>Property Plant And Equipment Net Of Depreciation</t>
  </si>
  <si>
    <t>Loans Receivable</t>
  </si>
  <si>
    <t>Loans Receivable Allowance</t>
  </si>
  <si>
    <t>Loans Receivable Net Of Allowance</t>
  </si>
  <si>
    <t>Assets Held For Sale Noncurrent</t>
  </si>
  <si>
    <t>Land Held For Resale</t>
  </si>
  <si>
    <t>Payroll Taxes Payable</t>
  </si>
  <si>
    <t>Other Accounts Payable</t>
  </si>
  <si>
    <t>Accounts Payable</t>
  </si>
  <si>
    <t>Restricted Net Position For Debt Service</t>
  </si>
  <si>
    <t>Restricted Net Position For Capital Projects</t>
  </si>
  <si>
    <t>Restricted Net Position For General Government</t>
  </si>
  <si>
    <t>Restricted Net Position For Law Enforcement</t>
  </si>
  <si>
    <t>Restricted Net Position For Housing Services</t>
  </si>
  <si>
    <t>Restricted Net Position For Community Development</t>
  </si>
  <si>
    <t>Restricted Net Position For Health And Sanitation</t>
  </si>
  <si>
    <t>Restricted Net Position For Public Ways And Facilities</t>
  </si>
  <si>
    <t>Restricted Net Position For Public Safety</t>
  </si>
  <si>
    <t>Restricted Net Position For Public Works</t>
  </si>
  <si>
    <t>Restricted Net Position For Parks And Recreation</t>
  </si>
  <si>
    <t>Restricted Net Position For Recreation And Culture</t>
  </si>
  <si>
    <t>Restricted Net Position For Grants</t>
  </si>
  <si>
    <t>Restricted Net Position For Donor Restricted</t>
  </si>
  <si>
    <t>Restricted Net Position For Prizes</t>
  </si>
  <si>
    <t>Restricted Net Position For Other</t>
  </si>
  <si>
    <t>Restricted Components Of Net Position Custom</t>
  </si>
  <si>
    <t>Other Restricted Components Of Net Position</t>
  </si>
  <si>
    <t>Restricted Net Position</t>
  </si>
  <si>
    <t>Due From Fiduciary Funds</t>
  </si>
  <si>
    <t>Due From Custodial Funds</t>
  </si>
  <si>
    <t>Due From Enterprise Funds</t>
  </si>
  <si>
    <t>Due From Tax Collection Funds</t>
  </si>
  <si>
    <t>Internal Balance</t>
  </si>
  <si>
    <t>Due From Other Funds</t>
  </si>
  <si>
    <t>Notes And Loans Receivable Noncurrent</t>
  </si>
  <si>
    <t>Allowance For Notes And Loans Receivable Noncurrent</t>
  </si>
  <si>
    <t>Notes And Loans Receivable Net Noncurrent</t>
  </si>
  <si>
    <t>Due From Cities</t>
  </si>
  <si>
    <t>Due From Counties</t>
  </si>
  <si>
    <t>Due From Libraries</t>
  </si>
  <si>
    <t>Due From Road Commissions</t>
  </si>
  <si>
    <t>Due From Schools</t>
  </si>
  <si>
    <t>Due From Townships Except Road Agreements</t>
  </si>
  <si>
    <t>Due From Villages</t>
  </si>
  <si>
    <t>Due From State Government</t>
  </si>
  <si>
    <t>Due From Federal Government</t>
  </si>
  <si>
    <t>Due From Townships Road Agreements</t>
  </si>
  <si>
    <t>Due From Other Governments</t>
  </si>
  <si>
    <t>Due From Government</t>
  </si>
  <si>
    <t>Buildings</t>
  </si>
  <si>
    <t>Leasehold Improvements</t>
  </si>
  <si>
    <t>Improvements Other Than Buildings</t>
  </si>
  <si>
    <t>Buildings And Improvements</t>
  </si>
  <si>
    <t>Accrued Vacation Payable</t>
  </si>
  <si>
    <t>Accrued Sick Leave Payable</t>
  </si>
  <si>
    <t>Compensated Absences Payable Current</t>
  </si>
  <si>
    <t>Deferred Inflows Of Resources Taxes Levied For A Subsequent Period</t>
  </si>
  <si>
    <t>Deferred Inflows From Deferred Amount On Refunding</t>
  </si>
  <si>
    <t>Deferred Inflows Of Resources Property Taxes</t>
  </si>
  <si>
    <t>Deferred Inflows Of Resources Drain Orders</t>
  </si>
  <si>
    <t>Deferred Inflows Of Resources Sales Of Future Revenues</t>
  </si>
  <si>
    <t>Deferred Inflows Of Resources Leases</t>
  </si>
  <si>
    <t>Deferred Inflows Of Resources Debt</t>
  </si>
  <si>
    <t>Deferred Inflows Of Resources OPEB</t>
  </si>
  <si>
    <t>Deferred Inflows Of Resources Pension And OPEB Items</t>
  </si>
  <si>
    <t>Deferred Inflows Of Resources OPEB Changes In Assumptions</t>
  </si>
  <si>
    <t>Deferred Inflows Of Resources OPEB Contributions Made After Measurement Date</t>
  </si>
  <si>
    <t>Deferred Inflowsof Resources OPEB Difference Expected And Actual</t>
  </si>
  <si>
    <t>Deferred Inflowsof Resources OPEB Net Dif Projected And Actual Earnings Pension Plan Investments</t>
  </si>
  <si>
    <t>Deferred Inflows From OPEB Changes In Proportion</t>
  </si>
  <si>
    <t>Deferred Inflows Of Resources Pension</t>
  </si>
  <si>
    <t>Deferred Inflows Of Resources Pension Changes In Assumptions</t>
  </si>
  <si>
    <t>Deferred Inflows Of Resources Pension Contributions Made After Measurement Date</t>
  </si>
  <si>
    <t>Deferred Inflowsof Resources Pension Difference Expected And Actual</t>
  </si>
  <si>
    <t>Deferred Inflowsof Resources Pension Net Dif Projected And Actual Earnings Pension Plan Investments</t>
  </si>
  <si>
    <t>Deferred Inflows From Pension Changes In Proportion</t>
  </si>
  <si>
    <t>Deferred Inflows Of Resources Custom</t>
  </si>
  <si>
    <t>Other Deferred Inflows Of Resources</t>
  </si>
  <si>
    <t>Land Construction In Progress And Other Non Depreciable Assets</t>
  </si>
  <si>
    <t>Taxes Receivable Personal Property Current Levy</t>
  </si>
  <si>
    <t>Taxes Receivable Real Property Current Levy</t>
  </si>
  <si>
    <t>Taxes Receivable Delinquent Real Property</t>
  </si>
  <si>
    <t>Taxes Receivable Delinquent Personal Property</t>
  </si>
  <si>
    <t>Special Assessments Receivable Delinquent</t>
  </si>
  <si>
    <t>Delinquent Taxes Receivable</t>
  </si>
  <si>
    <t>Income Tax Receivable</t>
  </si>
  <si>
    <t>Sales Tax Receivable</t>
  </si>
  <si>
    <t>Other Taxes Receivable</t>
  </si>
  <si>
    <t>Taxes Receivable</t>
  </si>
  <si>
    <t>Other Accounts Payable And Accrued Liabilities</t>
  </si>
  <si>
    <t>Accounts Payable And Accrued Liabilities</t>
  </si>
  <si>
    <t>Bond Interest Payable</t>
  </si>
  <si>
    <t>Accrued Interest Payable</t>
  </si>
  <si>
    <t>Deferred Outflows Of Resources Debt</t>
  </si>
  <si>
    <t>Deferred Outflows Of Resources OPEB</t>
  </si>
  <si>
    <t>Deferred Outflows Of Resources OPEB Changes In Assumptions</t>
  </si>
  <si>
    <t>Deferred Outflows Of Resources OPEB Contributions Made After Measurement Date</t>
  </si>
  <si>
    <t>Deferred Outflowsof Resources OPEB Difference Expected And Actual</t>
  </si>
  <si>
    <t>Deferred Outflows Of Resources OPEB Net Dif Projected And Actual Earnings Pension Plan Investments</t>
  </si>
  <si>
    <t>Deferred Outflows From OPEB Changes In Proportion</t>
  </si>
  <si>
    <t>Deferred Outflows Of Resources Other</t>
  </si>
  <si>
    <t>Deferred Outflows Of Resources Pension</t>
  </si>
  <si>
    <t>Deferred Outflows Of Resources Pension Changes In Assumptions</t>
  </si>
  <si>
    <t>Deferred Outflows Of Resources Pension Contributions Made After Measurement Date</t>
  </si>
  <si>
    <t>Deferred Outflowsof Resources Pension Difference Expected And Actual</t>
  </si>
  <si>
    <t>Deferred Outflows Of Resources Pension Net Dif Projected And Actual Earnings Pension Plan Investments</t>
  </si>
  <si>
    <t>Deferred Outflows From Pension Changes In Proportion</t>
  </si>
  <si>
    <t>Deferred Outflows Of Resources Custom</t>
  </si>
  <si>
    <t>Other Deferred Outflows Of Resources</t>
  </si>
  <si>
    <t>Deferred Outflows Of Resources</t>
  </si>
  <si>
    <t>Cash And Cash Equivalents With Fiscal And Escrow And Other Agents</t>
  </si>
  <si>
    <t>Cash And Cash Equivalents With Treasurer</t>
  </si>
  <si>
    <t>Cash And Cash Equivalents With Trustee</t>
  </si>
  <si>
    <t>Cash And Cash Equivalents Others</t>
  </si>
  <si>
    <t>Deposits Receivable</t>
  </si>
  <si>
    <t>Deposits Receivable Allowance</t>
  </si>
  <si>
    <t>Deposits Receivable Net Of Allowance</t>
  </si>
  <si>
    <t>Restricted Cash And Cash Equivalents</t>
  </si>
  <si>
    <t>Restricted Cash And Investments</t>
  </si>
  <si>
    <t>Investments Restricted</t>
  </si>
  <si>
    <t>Restricted Accounts Receivable Net Of Allowance</t>
  </si>
  <si>
    <t>Restricted Certificates Of Deposit</t>
  </si>
  <si>
    <t>Restricted Bond And Interest Redemption</t>
  </si>
  <si>
    <t>Restricted Bond Reserve</t>
  </si>
  <si>
    <t>Restricted Cash Repairs Replacement And Improvements Reserve</t>
  </si>
  <si>
    <t>Restricted Receivables And Deposits</t>
  </si>
  <si>
    <t>Restricted Cash Debt Service</t>
  </si>
  <si>
    <t>Restricted Cash Debt Retirement</t>
  </si>
  <si>
    <t>Restricted Assets Custom</t>
  </si>
  <si>
    <t>Other Restricted Assets</t>
  </si>
  <si>
    <t>Restricted Cash</t>
  </si>
  <si>
    <t>Restricted Assets</t>
  </si>
  <si>
    <t>Accrued Wages And Related Liabilities Payable</t>
  </si>
  <si>
    <t>Accrued Wages Payable</t>
  </si>
  <si>
    <t>Accrued Tuition And Fees</t>
  </si>
  <si>
    <t>Accrued Connection Fees</t>
  </si>
  <si>
    <t>Accrued Expenses Payable</t>
  </si>
  <si>
    <t>Other Accrued Expenses</t>
  </si>
  <si>
    <t>Accrued Liabilities</t>
  </si>
  <si>
    <t>Leases Accumulated Amortization</t>
  </si>
  <si>
    <t>Accumulated Amortization</t>
  </si>
  <si>
    <t>Mains And Connections</t>
  </si>
  <si>
    <t>Meters</t>
  </si>
  <si>
    <t>Utility</t>
  </si>
  <si>
    <t>Infrastructure</t>
  </si>
  <si>
    <t>Leases Receivable Noncurrent</t>
  </si>
  <si>
    <t>Allowance For Leases Receivable Noncurrent</t>
  </si>
  <si>
    <t>Leases Receivable Net Noncurrent</t>
  </si>
  <si>
    <t>Certificates Of Deposit</t>
  </si>
  <si>
    <t>Cash Equivalents</t>
  </si>
  <si>
    <t>acfr:AccountsReceivable</t>
  </si>
  <si>
    <t>acfr:AccountsReceivableAllowance</t>
  </si>
  <si>
    <t>acfr:AccountsReceivableNetNoncurrent</t>
  </si>
  <si>
    <t>acfr:AccountsReceivableNoncurrent</t>
  </si>
  <si>
    <t>acfr:AccountsReceivableNoncurrentAllowance</t>
  </si>
  <si>
    <t>acfr:AccountsReceivableUnbilled</t>
  </si>
  <si>
    <t>acfr:AccountsReceivableUnbilledAllowance</t>
  </si>
  <si>
    <t>acfr:AccountsReceivableUnbilledNetOfAllowance</t>
  </si>
  <si>
    <t>acfr:AccruedInterestReceivableNetOfAllowance</t>
  </si>
  <si>
    <t>acfr:AdvancesReceivable</t>
  </si>
  <si>
    <t>acfr:AdvancesToDevelopers</t>
  </si>
  <si>
    <t>acfr:AllowanceForGrantsAndContractsReceivableNoncurrent</t>
  </si>
  <si>
    <t>acfr:AllowanceForLeasesReceivableNoncurrent</t>
  </si>
  <si>
    <t>acfr:AllowanceForNotesAndLoansReceivableNoncurrent</t>
  </si>
  <si>
    <t>acfr:AllowanceForReceivables</t>
  </si>
  <si>
    <t>acfr:AssessmentsReceivable</t>
  </si>
  <si>
    <t>acfr:AssessmentsReceivableAllowance</t>
  </si>
  <si>
    <t>acfr:AssessmentsReceivableNetOfAllowance</t>
  </si>
  <si>
    <t>acfr:AssetRetirementObligationsPrincipalDueWithinOneYear</t>
  </si>
  <si>
    <t>acfr:AssetsHeldForSale</t>
  </si>
  <si>
    <t>acfr:BondPremiumPrincipalDueWithinOneYear</t>
  </si>
  <si>
    <t>acfr:BondsPayableDueWithinOneYear</t>
  </si>
  <si>
    <t>acfr:Cash</t>
  </si>
  <si>
    <t>acfr:CashAndCashEquivalents</t>
  </si>
  <si>
    <t>acfr:CashAndCashEquivalentsAndInvestments</t>
  </si>
  <si>
    <t>acfr:CashAndCashEquivalentsOthers</t>
  </si>
  <si>
    <t>acfr:CashAndCashEquivalentsWithFiscalAndEscrowAndOtherAgents</t>
  </si>
  <si>
    <t>acfr:CashAndCashEquivalentsWithTreasurer</t>
  </si>
  <si>
    <t>acfr:CashAndCashEquivalentsWithTrustee</t>
  </si>
  <si>
    <t>acfr:CashChecking</t>
  </si>
  <si>
    <t>acfr:CashEquivalents</t>
  </si>
  <si>
    <t>acfr:CashInBank</t>
  </si>
  <si>
    <t>acfr:CashOnHand</t>
  </si>
  <si>
    <t>acfr:CashPayrollBankAccount</t>
  </si>
  <si>
    <t>acfr:CashSavings</t>
  </si>
  <si>
    <t>acfr:CertificatesOfDeposit</t>
  </si>
  <si>
    <t>acfr:ClaimsAndJudgmentsPayableDueWithinOneYear</t>
  </si>
  <si>
    <t>acfr:ClaimsAndJudgmentsReceivable</t>
  </si>
  <si>
    <t>acfr:ClaimsAndJudgmentsReceivableAllowance</t>
  </si>
  <si>
    <t>acfr:ClaimsAndJudgmentsReceivableNetOfAllowance</t>
  </si>
  <si>
    <t>acfr:ComputerSoftware</t>
  </si>
  <si>
    <t>acfr:ConnectionFeesReceivable</t>
  </si>
  <si>
    <t>acfr:ConnectionFeesReceivableAllowance</t>
  </si>
  <si>
    <t>acfr:ConnectionFeesReceivableNetOfAllowance</t>
  </si>
  <si>
    <t>acfr:ContractorsAdvances</t>
  </si>
  <si>
    <t>acfr:ContractsPayableDueWithinOneYear</t>
  </si>
  <si>
    <t>acfr:CourtOrdersReceivable</t>
  </si>
  <si>
    <t>acfr:CurrentAssetsCustom</t>
  </si>
  <si>
    <t>acfr:CustomerAndOtherGovernmentReceivableAllowance</t>
  </si>
  <si>
    <t>acfr:CustomerAndOtherGovernmentReceivables</t>
  </si>
  <si>
    <t>acfr:CustomerAndOtherGovernmentReceivablesNetOfAllowance</t>
  </si>
  <si>
    <t>acfr:DelinquentTaxesReceivable</t>
  </si>
  <si>
    <t>acfr:DelinquentUtilityBillsReceivable</t>
  </si>
  <si>
    <t>acfr:DepositsReceivable</t>
  </si>
  <si>
    <t>acfr:DepositsReceivableAllowance</t>
  </si>
  <si>
    <t>acfr:DepositsReceivableNetOfAllowance</t>
  </si>
  <si>
    <t>acfr:DepositsWithFiscalAgents</t>
  </si>
  <si>
    <t>acfr:DerivativeInstrumentsAssetsCurrent</t>
  </si>
  <si>
    <t>acfr:DerivativeInstrumentsLiabilityCurrent</t>
  </si>
  <si>
    <t>acfr:DueFromCities</t>
  </si>
  <si>
    <t>acfr:DueFromComponentUnit</t>
  </si>
  <si>
    <t>acfr:DueFromCounties</t>
  </si>
  <si>
    <t>acfr:DueFromCustodialFunds</t>
  </si>
  <si>
    <t>acfr:DueFromEmployees</t>
  </si>
  <si>
    <t>acfr:DueFromEnterpriseFunds</t>
  </si>
  <si>
    <t>acfr:DueFromFederalGovernment</t>
  </si>
  <si>
    <t>acfr:DueFromFiduciaryFunds</t>
  </si>
  <si>
    <t>acfr:DueFromGovernment</t>
  </si>
  <si>
    <t>acfr:DueFromLibraries</t>
  </si>
  <si>
    <t>acfr:DueFromOtherFunds</t>
  </si>
  <si>
    <t>acfr:DueFromOtherGovernments</t>
  </si>
  <si>
    <t>acfr:DueFromPrimaryGovernment</t>
  </si>
  <si>
    <t>acfr:DueFromRelatedParties</t>
  </si>
  <si>
    <t>acfr:DueFromRetirementSystem</t>
  </si>
  <si>
    <t>acfr:DueFromRoadCommissions</t>
  </si>
  <si>
    <t>acfr:DueFromSchools</t>
  </si>
  <si>
    <t>acfr:DueFromStateGovernment</t>
  </si>
  <si>
    <t>acfr:DueFromTaxCollectionFunds</t>
  </si>
  <si>
    <t>acfr:DueFromTownshipsExceptRoadAgreements</t>
  </si>
  <si>
    <t>acfr:DueFromTownshipsRoadAgreements</t>
  </si>
  <si>
    <t>acfr:DueFromVillages</t>
  </si>
  <si>
    <t>acfr:EasementsRightOfWay</t>
  </si>
  <si>
    <t>acfr:ForfeitureCertificateRecordingFeesReceivable</t>
  </si>
  <si>
    <t>acfr:GeneralObligationBondsPayableDueWithinOneYear</t>
  </si>
  <si>
    <t>acfr:GovernmentClaimsReceivable</t>
  </si>
  <si>
    <t>acfr:GovernmentClaimsReceivableAllowance</t>
  </si>
  <si>
    <t>acfr:GovernmentClaimsReceivableNetOfAllowance</t>
  </si>
  <si>
    <t>acfr:GrantsAndContractsReceivable</t>
  </si>
  <si>
    <t>acfr:GrantsAndContractsReceivableAllowance</t>
  </si>
  <si>
    <t>acfr:GrantsAndContractsReceivableNetOfAllowance</t>
  </si>
  <si>
    <t>acfr:GrantsAndContractsReceivableNetOfAllowanceNoncurrent</t>
  </si>
  <si>
    <t>acfr:GrantsAndContractsReceivableNoncurrent</t>
  </si>
  <si>
    <t>acfr:IncomeTaxReceivable</t>
  </si>
  <si>
    <t>acfr:InstallmentDebtPrincipalDueWithinOneYear</t>
  </si>
  <si>
    <t>acfr:IntangibleAssets</t>
  </si>
  <si>
    <t>acfr:IntangibleAssetsNetOfAccumulatedAmortization</t>
  </si>
  <si>
    <t>acfr:InterGovernmentalReceivable</t>
  </si>
  <si>
    <t>acfr:InterGovernmentalReceivableAllowance</t>
  </si>
  <si>
    <t>acfr:InterGovernmentalReceivableNetOfAllowance</t>
  </si>
  <si>
    <t>acfr:InterestAndPenaltiesReceivableOnTaxes</t>
  </si>
  <si>
    <t>acfr:InterestReceivableAllowances</t>
  </si>
  <si>
    <t>acfr:IntergovernmentalAgreementPayablePrincipalDueWithinOneYear</t>
  </si>
  <si>
    <t>acfr:Inventory</t>
  </si>
  <si>
    <t>acfr:InventoryEquipmentMaterialsAndParts</t>
  </si>
  <si>
    <t>acfr:InventoryRoadMaterials</t>
  </si>
  <si>
    <t>acfr:InvestmentsCurrent</t>
  </si>
  <si>
    <t>acfr:InvestmentsHeldByThirdParties</t>
  </si>
  <si>
    <t>acfr:InvestmentsRestricted</t>
  </si>
  <si>
    <t>acfr:InvestmentsWithFiscalAgents</t>
  </si>
  <si>
    <t>acfr:InvestmentsWithStateTreasury</t>
  </si>
  <si>
    <t>acfr:LandContractsPayable</t>
  </si>
  <si>
    <t>acfr:LandContractsReceivable</t>
  </si>
  <si>
    <t>acfr:LandContractsReceivablesAllowance</t>
  </si>
  <si>
    <t>acfr:LandContractsReceivablesNetOfAllowance</t>
  </si>
  <si>
    <t>acfr:LeaseAssetsRightOfUse</t>
  </si>
  <si>
    <t>acfr:LeasesPayableDueWithinOneYear</t>
  </si>
  <si>
    <t>acfr:LeasesReceivable</t>
  </si>
  <si>
    <t>acfr:LeasesReceivableAllowance</t>
  </si>
  <si>
    <t>acfr:LeasesReceivableNetNoncurrent</t>
  </si>
  <si>
    <t>acfr:LeasesReceivableNetOfAllowance</t>
  </si>
  <si>
    <t>acfr:LeasesReceivableNoncurrent</t>
  </si>
  <si>
    <t>acfr:LimitedTaxBondsPrincipalDueWithinOneYear</t>
  </si>
  <si>
    <t>acfr:LoansAndNotesReceivable</t>
  </si>
  <si>
    <t>acfr:LoansAndNotesReceivableAllowance</t>
  </si>
  <si>
    <t>acfr:LoansAndNotesReceivableNetOfAllowance</t>
  </si>
  <si>
    <t>acfr:LoansPayableDueWithinOneYear</t>
  </si>
  <si>
    <t>acfr:LoansReceivable</t>
  </si>
  <si>
    <t>acfr:LoansReceivableAllowance</t>
  </si>
  <si>
    <t>acfr:LoansReceivableNetOfAllowance</t>
  </si>
  <si>
    <t>acfr:LocalUnitShareOfAssessmentImprovementCostsReceivable</t>
  </si>
  <si>
    <t>acfr:LongTermDebtDueWithinOneYear</t>
  </si>
  <si>
    <t>acfr:LotteryTicketInventories</t>
  </si>
  <si>
    <t>acfr:NoncurrentLiabilitiesDueWithinOneYear</t>
  </si>
  <si>
    <t>acfr:NotesAndLoansReceivableNetNoncurrent</t>
  </si>
  <si>
    <t>acfr:NotesAndLoansReceivableNoncurrent</t>
  </si>
  <si>
    <t>acfr:NotesPayableDueWithinOneYear</t>
  </si>
  <si>
    <t>acfr:NotesReceivableAllowance</t>
  </si>
  <si>
    <t>acfr:NotesReceivableNetOfAllowance</t>
  </si>
  <si>
    <t>acfr:OtherAccountsReceivable</t>
  </si>
  <si>
    <t>acfr:OtherAccountsReceivableAllowance</t>
  </si>
  <si>
    <t>acfr:OtherAccountsReceivableNet</t>
  </si>
  <si>
    <t>acfr:OtherCurrentAssets</t>
  </si>
  <si>
    <t>acfr:OtherCurrentInvestments</t>
  </si>
  <si>
    <t>acfr:OtherReceivables</t>
  </si>
  <si>
    <t>acfr:OtherRestrictedAssets</t>
  </si>
  <si>
    <t>acfr:OtherTaxesReceivable</t>
  </si>
  <si>
    <t>acfr:Patents</t>
  </si>
  <si>
    <t>acfr:PaymentsInLieuOfTaxesReceivable</t>
  </si>
  <si>
    <t>acfr:PenaltiesReceivable</t>
  </si>
  <si>
    <t>acfr:PenaltiesReceivableAllowance</t>
  </si>
  <si>
    <t>acfr:PenaltiesReceivableNetOfAllowance</t>
  </si>
  <si>
    <t>acfr:PerformanceBondsPayableDueWithinOneYear</t>
  </si>
  <si>
    <t>acfr:PooledCashAndInvestments</t>
  </si>
  <si>
    <t>acfr:PrepaidDeposits</t>
  </si>
  <si>
    <t>acfr:PrepaidsAndOtherAssets</t>
  </si>
  <si>
    <t>acfr:PropertyTaxesReceivable</t>
  </si>
  <si>
    <t>acfr:PropertyTaxesReceivableAllowance</t>
  </si>
  <si>
    <t>acfr:PropertyTaxesReceivableNetOfAllowance</t>
  </si>
  <si>
    <t>acfr:Receivable</t>
  </si>
  <si>
    <t>acfr:Receivables</t>
  </si>
  <si>
    <t>acfr:RegulatoryAssetsCurrent</t>
  </si>
  <si>
    <t>acfr:RestrictedAccountsReceivableNetOfAllowance</t>
  </si>
  <si>
    <t>acfr:RestrictedAssets</t>
  </si>
  <si>
    <t>acfr:RestrictedAssetsCustom</t>
  </si>
  <si>
    <t>acfr:RestrictedBondAndInterestRedemption</t>
  </si>
  <si>
    <t>acfr:RestrictedBondReserve</t>
  </si>
  <si>
    <t>acfr:RestrictedCash</t>
  </si>
  <si>
    <t>acfr:RestrictedCashAndCashEquivalents</t>
  </si>
  <si>
    <t>acfr:RestrictedCashAndInvestments</t>
  </si>
  <si>
    <t>acfr:RestrictedCashDebtRetirement</t>
  </si>
  <si>
    <t>acfr:RestrictedCashDebtService</t>
  </si>
  <si>
    <t>acfr:RestrictedCashRepairsReplacementAndImprovementsReserve</t>
  </si>
  <si>
    <t>acfr:RestrictedCertificatesOfDeposit</t>
  </si>
  <si>
    <t>acfr:RestrictedReceivablesAndDeposits</t>
  </si>
  <si>
    <t>acfr:RevenueBondsPayableDueWithinOneYear</t>
  </si>
  <si>
    <t>acfr:SalesTaxReceivable</t>
  </si>
  <si>
    <t>acfr:SecuritiesLendingCollateralAssets</t>
  </si>
  <si>
    <t>acfr:SecuritiesLendingObligationsLiability</t>
  </si>
  <si>
    <t>acfr:SelfInsuranceLiabilitiesCurrentPortion</t>
  </si>
  <si>
    <t>acfr:ServiceFeesReceivable</t>
  </si>
  <si>
    <t>acfr:SpecialAssessmentTaxesReceivable</t>
  </si>
  <si>
    <t>acfr:SpecialAssessmentTaxesReceivableUnavailable</t>
  </si>
  <si>
    <t>acfr:SpecialAssessmentsReceivableDelinquent</t>
  </si>
  <si>
    <t>acfr:TaxesReceivable</t>
  </si>
  <si>
    <t>acfr:TaxesReceivableDelinquentPersonalProperty</t>
  </si>
  <si>
    <t>acfr:TaxesReceivableDelinquentRealProperty</t>
  </si>
  <si>
    <t>acfr:TaxesReceivablePersonalPropertyCurrentLevy</t>
  </si>
  <si>
    <t>acfr:TaxesReceivableRealPropertyCurrentLevy</t>
  </si>
  <si>
    <t>acfr:TenantAccountsReceivable</t>
  </si>
  <si>
    <t>acfr:TenantAccountsReceivableAllowance</t>
  </si>
  <si>
    <t>acfr:TenantAccountsReceivableNetOfAllowances</t>
  </si>
  <si>
    <t>acfr:TimberRights</t>
  </si>
  <si>
    <t>acfr:TradeReceivable</t>
  </si>
  <si>
    <t>acfr:TradeReceivableAllowance</t>
  </si>
  <si>
    <t>acfr:TradeReceivableNetOfAllowance</t>
  </si>
  <si>
    <t>acfr:Trademarks</t>
  </si>
  <si>
    <t>acfr:TuitionAndFeesAllowances</t>
  </si>
  <si>
    <t>acfr:TuitionAndFeesReceivable</t>
  </si>
  <si>
    <t>acfr:TuitionAndFeesReceivableNetOfAllowance</t>
  </si>
  <si>
    <t>acfr:UnamortizedPremiumOnBondsPrincipalDueWithinOneYear</t>
  </si>
  <si>
    <t>acfr:UnbilledRevenue</t>
  </si>
  <si>
    <t>acfr:UninsuredClaimLiabilityCurrentPortion</t>
  </si>
  <si>
    <t>acfr:UnlimitedTaxBondsPrincipalDueWithinOneYear</t>
  </si>
  <si>
    <t>acfr:UtilitiesAndWaterReceivable</t>
  </si>
  <si>
    <t>acfr:UtilitiesAndWaterReceivableAllowance</t>
  </si>
  <si>
    <t>acfr:UtilitiesAndWaterReceivableNetOfAllowance</t>
  </si>
  <si>
    <t>acfr:VestedEmployeeBenefitsPayableDueWithinOneYear</t>
  </si>
  <si>
    <t>acfr:WaterRights</t>
  </si>
  <si>
    <t>acfr:AccountsPayableAndAccruedLiabilities</t>
  </si>
  <si>
    <t>acfr:AccountsPayableNoncurrentPayableFromRestrictedAssets</t>
  </si>
  <si>
    <t>acfr:AccountsPayablePayableFromRestrictedAssets</t>
  </si>
  <si>
    <t>acfr:AccruedConnectionFees</t>
  </si>
  <si>
    <t>acfr:AccruedExpensesPayable</t>
  </si>
  <si>
    <t>acfr:AccruedInterestAndPenalties</t>
  </si>
  <si>
    <t>acfr:AccruedInterestPayable</t>
  </si>
  <si>
    <t>acfr:AccruedInterestPayableFromRestrictedAssets</t>
  </si>
  <si>
    <t>acfr:AccruedLiabilities</t>
  </si>
  <si>
    <t>acfr:AccruedSickLeavePayable</t>
  </si>
  <si>
    <t>acfr:AccruedTuitionAndFees</t>
  </si>
  <si>
    <t>acfr:AccruedVacationPayable</t>
  </si>
  <si>
    <t>acfr:AccruedWagesAndRelatedLiabilitiesPayable</t>
  </si>
  <si>
    <t>acfr:AdvancesCurrent</t>
  </si>
  <si>
    <t>acfr:AdvancesFromFederalGovernmentNoncurrent</t>
  </si>
  <si>
    <t>acfr:AdvancesFromGrantors</t>
  </si>
  <si>
    <t>acfr:AdvancesFromOtherFunds</t>
  </si>
  <si>
    <t>acfr:AdvancesFromOtherFundsNoncurrent</t>
  </si>
  <si>
    <t>acfr:AdvancesFromOtherFundsNoncurrentPayableFromRestrictedAssets</t>
  </si>
  <si>
    <t>acfr:AdvancesFromOtherFundsPayableFromRestrictedAssets</t>
  </si>
  <si>
    <t>acfr:AdvancesFromOtherGovernments</t>
  </si>
  <si>
    <t>acfr:AdvancesFromOtherGovernmentsNoncurrent</t>
  </si>
  <si>
    <t>acfr:AdvancesFromPrimaryGovernmentNoncurrent</t>
  </si>
  <si>
    <t>acfr:AdvancesFromStateNoncurrent</t>
  </si>
  <si>
    <t>acfr:AdvancesReceivedNoncurrent</t>
  </si>
  <si>
    <t>acfr:AdvancesSpecialAssessmentDistricts</t>
  </si>
  <si>
    <t>acfr:AnnuitiesPayable</t>
  </si>
  <si>
    <t>acfr:BondInterestPayable</t>
  </si>
  <si>
    <t>acfr:BondsPayableDueInMoreThanOneYearPayableFromRestrictedAssets</t>
  </si>
  <si>
    <t>acfr:BondsPayableDueWithinOneYearPayableFromRestrictedAssets</t>
  </si>
  <si>
    <t>acfr:CashBondsPayable</t>
  </si>
  <si>
    <t>acfr:CashOverdrafts</t>
  </si>
  <si>
    <t>acfr:ChecksWrittenAgainstFutureDeposits</t>
  </si>
  <si>
    <t>acfr:ContractsPayableDueWithinOneYearPayableFromRestrictedAssets</t>
  </si>
  <si>
    <t>acfr:CourtOrdersPayable</t>
  </si>
  <si>
    <t>acfr:CurrentLiabilitiesCustom</t>
  </si>
  <si>
    <t>acfr:CurrentLiabilitiesPayableFromRestrictedAssets</t>
  </si>
  <si>
    <t>acfr:CustomerDeposits</t>
  </si>
  <si>
    <t>acfr:CustomerDepositsPayableFromRestrictedAssets</t>
  </si>
  <si>
    <t>acfr:DrainOrdersPayable</t>
  </si>
  <si>
    <t>acfr:DueToCities</t>
  </si>
  <si>
    <t>acfr:DueToCommunityCollege</t>
  </si>
  <si>
    <t>acfr:DueToComponentUnit</t>
  </si>
  <si>
    <t>acfr:DueToCounties</t>
  </si>
  <si>
    <t>acfr:DueToCourtWards</t>
  </si>
  <si>
    <t>acfr:DueToEducation</t>
  </si>
  <si>
    <t>acfr:DueToEmployees</t>
  </si>
  <si>
    <t>acfr:DueToFederalGovernment</t>
  </si>
  <si>
    <t>acfr:DueToFiduciaryFunds</t>
  </si>
  <si>
    <t>acfr:DueToFiscalAgent</t>
  </si>
  <si>
    <t>acfr:DueToFormerEmployees</t>
  </si>
  <si>
    <t>acfr:DueToGeneralFund</t>
  </si>
  <si>
    <t>acfr:DueToIntermediateSchoolDistricts</t>
  </si>
  <si>
    <t>acfr:DueToLibraries</t>
  </si>
  <si>
    <t>acfr:DueToOtherAgenciesPayableFromRestictedAssets</t>
  </si>
  <si>
    <t>acfr:DueToOtherFunds</t>
  </si>
  <si>
    <t>acfr:DueToOtherGovernments</t>
  </si>
  <si>
    <t>acfr:DueToPrimaryGovernment</t>
  </si>
  <si>
    <t>acfr:DueToProprietaryFunds</t>
  </si>
  <si>
    <t>acfr:DueToRelatedParties</t>
  </si>
  <si>
    <t>acfr:DueToRoadCommissions</t>
  </si>
  <si>
    <t>acfr:DueToSchools</t>
  </si>
  <si>
    <t>acfr:DueToSpecialEducation</t>
  </si>
  <si>
    <t>acfr:DueToStateGovernment</t>
  </si>
  <si>
    <t>acfr:DueToTaxpayersTaxOverpaymentsAndDuplicatePayments</t>
  </si>
  <si>
    <t>acfr:DueToTownships</t>
  </si>
  <si>
    <t>acfr:DueToVillages</t>
  </si>
  <si>
    <t>acfr:EscrowDeposits</t>
  </si>
  <si>
    <t>acfr:FamilySelfSuffciencyEscrows</t>
  </si>
  <si>
    <t>acfr:GarnishmentsPayable</t>
  </si>
  <si>
    <t>acfr:GrantsPayable</t>
  </si>
  <si>
    <t>acfr:InternalBalancesPayable</t>
  </si>
  <si>
    <t>acfr:LongTermDebtDueInMoreThanOneYearPayableFromRestrictedAssets</t>
  </si>
  <si>
    <t>acfr:LongTermDebtDueWithinOneYearPayableFromRestrictedAssets</t>
  </si>
  <si>
    <t>acfr:LotteryPrizeLiabilityCurrent</t>
  </si>
  <si>
    <t>acfr:LotteryPrizesPayable</t>
  </si>
  <si>
    <t>acfr:NetPensionLiabilityPayableFromRestrictedAssets</t>
  </si>
  <si>
    <t>acfr:NoncurrentLiabilitiesPayableFromRestrictedAssets</t>
  </si>
  <si>
    <t>acfr:OtherAccountsPayable</t>
  </si>
  <si>
    <t>acfr:OtherAccountsPayableAndAccruedLiabilities</t>
  </si>
  <si>
    <t>acfr:OtherAccruedExpenses</t>
  </si>
  <si>
    <t>acfr:OtherAdvances</t>
  </si>
  <si>
    <t>acfr:OtherCurrentLiabilitiesPayableFromRestictedAssets</t>
  </si>
  <si>
    <t>acfr:OtherNoncurrentLiabilitiesPayableFromRestrictedAssets</t>
  </si>
  <si>
    <t>acfr:PatientsOrInmatesTrustMoneyPayable</t>
  </si>
  <si>
    <t>acfr:PayableFromRestrictedAssets</t>
  </si>
  <si>
    <t>acfr:PayableFromRestrictedAssetsCustom</t>
  </si>
  <si>
    <t>acfr:PayrollDeductionsPayable</t>
  </si>
  <si>
    <t>acfr:PayrollTaxesPayable</t>
  </si>
  <si>
    <t>acfr:PenaltiesPayable</t>
  </si>
  <si>
    <t>acfr:PerformanceDepositsPayable</t>
  </si>
  <si>
    <t>acfr:ReceiptsRefundable</t>
  </si>
  <si>
    <t>acfr:RefundableDepositsBonds</t>
  </si>
  <si>
    <t>acfr:RegulatoryLiabilityCurrent</t>
  </si>
  <si>
    <t>acfr:RestitutionsPayable</t>
  </si>
  <si>
    <t>acfr:RetainagePayable</t>
  </si>
  <si>
    <t>acfr:RevenueBondsPayableDueWithinOneYearPayableFromRestrictedAssets</t>
  </si>
  <si>
    <t>acfr:ShortTermDebtPayable</t>
  </si>
  <si>
    <t>acfr:TaxesPayable</t>
  </si>
  <si>
    <t>acfr:TenantSecurityDepositsPayableFromRestictedAssets</t>
  </si>
  <si>
    <t>acfr:UnclaimedMoney</t>
  </si>
  <si>
    <t>acfr:UndistributedReceipts</t>
  </si>
  <si>
    <t>acfr:UndistributedTaxCollections</t>
  </si>
  <si>
    <t>acfr:UnearnedRevenuePayableFromRestictedAssets</t>
  </si>
  <si>
    <t>acfr:UnearnedTicketSales</t>
  </si>
  <si>
    <t>acfr:VouchersPayable</t>
  </si>
  <si>
    <t>acfr:DeferredInflowsFromDeferredAmountOnRefunding</t>
  </si>
  <si>
    <t>acfr:DeferredInflowsFromOPEBChangesInProportion</t>
  </si>
  <si>
    <t>acfr:DeferredInflowsFromPensionChangesInProportion</t>
  </si>
  <si>
    <t>acfr:DeferredInflowsOfResourcesCustom</t>
  </si>
  <si>
    <t>acfr:DeferredInflowsOfResourcesDebt</t>
  </si>
  <si>
    <t>acfr:DeferredInflowsOfResourcesDrainOrders</t>
  </si>
  <si>
    <t>acfr:DeferredInflowsOfResourcesLeases</t>
  </si>
  <si>
    <t>acfr:DeferredInflowsOfResourcesOPEBChangesInAssumptions</t>
  </si>
  <si>
    <t>acfr:DeferredInflowsOfResourcesOPEBContributionsMadeAfterMeasurementDate</t>
  </si>
  <si>
    <t>acfr:DeferredInflowsOfResourcesPensionAndOPEBItems</t>
  </si>
  <si>
    <t>acfr:DeferredInflowsOfResourcesPensionChangesInAssumptions</t>
  </si>
  <si>
    <t>acfr:DeferredInflowsOfResourcesPensionContributionsMadeAfterMeasurementDate</t>
  </si>
  <si>
    <t>acfr:DeferredInflowsOfResourcesPropertyTaxes</t>
  </si>
  <si>
    <t>acfr:DeferredInflowsOfResourcesSalesOfFutureRevenues</t>
  </si>
  <si>
    <t>acfr:DeferredInflowsOfResourcesTaxesLeviedForASubsequentPeriod</t>
  </si>
  <si>
    <t>acfr:DeferredInflowsofResourcesOPEBDifferenceExpectedAndActual</t>
  </si>
  <si>
    <t>acfr:DeferredInflowsofResourcesOPEBNetDifProjectedAndActualEarningsPensionPlanInvestments</t>
  </si>
  <si>
    <t>acfr:DeferredInflowsofResourcesPensionDifferenceExpectedAndActual</t>
  </si>
  <si>
    <t>acfr:DeferredInflowsofResourcesPensionNetDifProjectedAndActualEarningsPensionPlanInvestments</t>
  </si>
  <si>
    <t>acfr:OtherDeferredInflowsOfResources</t>
  </si>
  <si>
    <t>acfr:DeferredOutflowsFromOPEBChangesInProportion</t>
  </si>
  <si>
    <t>acfr:DeferredOutflowsFromPensionChangesInProportion</t>
  </si>
  <si>
    <t>acfr:DeferredOutflowsOfResourcesCustom</t>
  </si>
  <si>
    <t>acfr:DeferredOutflowsOfResourcesDebt</t>
  </si>
  <si>
    <t>acfr:DeferredOutflowsOfResourcesOPEBChangesInAssumptions</t>
  </si>
  <si>
    <t>acfr:DeferredOutflowsOfResourcesOPEBContributionsMadeAfterMeasurementDate</t>
  </si>
  <si>
    <t>acfr:DeferredOutflowsOfResourcesOPEBNetDifProjectedAndActualEarningsPensionPlanInvestments</t>
  </si>
  <si>
    <t>acfr:DeferredOutflowsOfResourcesOther</t>
  </si>
  <si>
    <t>acfr:DeferredOutflowsOfResourcesPensionChangesInAssumptions</t>
  </si>
  <si>
    <t>acfr:DeferredOutflowsOfResourcesPensionContributionsMadeAfterMeasurementDate</t>
  </si>
  <si>
    <t>acfr:DeferredOutflowsOfResourcesPensionNetDifProjectedAndActualEarningsPensionPlanInvestments</t>
  </si>
  <si>
    <t>acfr:DeferredOutflowsofResourcesOPEBDifferenceExpectedAndActual</t>
  </si>
  <si>
    <t>acfr:DeferredOutflowsofResourcesPensionDifferenceExpectedAndActual</t>
  </si>
  <si>
    <t>acfr:OtherDeferredOutflowsOfResources</t>
  </si>
  <si>
    <t>acfr:OtherRestrictedComponentsOfNetPosition</t>
  </si>
  <si>
    <t>acfr:RestrictedComponentsOfNetPositionCustom</t>
  </si>
  <si>
    <t>acfr:RestrictedNetPositionForCapitalProjects</t>
  </si>
  <si>
    <t>acfr:RestrictedNetPositionForCommunityDevelopment</t>
  </si>
  <si>
    <t>acfr:RestrictedNetPositionForDebtService</t>
  </si>
  <si>
    <t>acfr:RestrictedNetPositionForDonorRestricted</t>
  </si>
  <si>
    <t>acfr:RestrictedNetPositionForGeneralGovernment</t>
  </si>
  <si>
    <t>acfr:RestrictedNetPositionForGrants</t>
  </si>
  <si>
    <t>acfr:RestrictedNetPositionForHealthAndSanitation</t>
  </si>
  <si>
    <t>acfr:RestrictedNetPositionForHousingServices</t>
  </si>
  <si>
    <t>acfr:RestrictedNetPositionForLawEnforcement</t>
  </si>
  <si>
    <t>acfr:RestrictedNetPositionForOther</t>
  </si>
  <si>
    <t>acfr:RestrictedNetPositionForParksAndRecreation</t>
  </si>
  <si>
    <t>acfr:RestrictedNetPositionForPrizes</t>
  </si>
  <si>
    <t>acfr:RestrictedNetPositionForPublicSafety</t>
  </si>
  <si>
    <t>acfr:RestrictedNetPositionForPublicWaysAndFacilities</t>
  </si>
  <si>
    <t>acfr:RestrictedNetPositionForPublicWorks</t>
  </si>
  <si>
    <t>acfr:RestrictedNetPositionForRecreationAndCulture</t>
  </si>
  <si>
    <t>acfr:AccruedInterestOnDelinquentTaxes</t>
  </si>
  <si>
    <t>acfr:AccumulatedAmortization</t>
  </si>
  <si>
    <t>acfr:AccumulatedDepreciation</t>
  </si>
  <si>
    <t>acfr:AccumulatedDepreciationBooksAndRelatedMaterials</t>
  </si>
  <si>
    <t>acfr:AccumulatedDepreciationBuildingsBuildingAdditionsAndImprovements</t>
  </si>
  <si>
    <t>acfr:AccumulatedDepreciationDepletableAssetsISTHISTHERIGHTPLACE</t>
  </si>
  <si>
    <t>acfr:AccumulatedDepreciationEngineeringEquipment</t>
  </si>
  <si>
    <t>acfr:AccumulatedDepreciationLandImprovements</t>
  </si>
  <si>
    <t>acfr:AccumulatedDepreciationOfficeEquipmentAndFurniture</t>
  </si>
  <si>
    <t>acfr:AccumulatedDepreciationRoadEquipment</t>
  </si>
  <si>
    <t>acfr:AccumulatedDepreciationSewerSystem</t>
  </si>
  <si>
    <t>acfr:AccumulatedDepreciationShopEquipment</t>
  </si>
  <si>
    <t>acfr:AccumulatedDepreciationVehicles</t>
  </si>
  <si>
    <t>acfr:AccumulatedDepreciationWaterSystem</t>
  </si>
  <si>
    <t>acfr:AccumulatedDepreciationYardAndStorageEquipment</t>
  </si>
  <si>
    <t>acfr:AccumulatedDepreciationandAmortization</t>
  </si>
  <si>
    <t>acfr:AssetsHeldByOtherGovernments</t>
  </si>
  <si>
    <t>acfr:AssetsHeldForSaleNoncurrent</t>
  </si>
  <si>
    <t>acfr:Buildings</t>
  </si>
  <si>
    <t>acfr:BuildingsAndEquipment</t>
  </si>
  <si>
    <t>acfr:BuildingsAndImprovements</t>
  </si>
  <si>
    <t>acfr:CapitalAndLateralAssetsReceivable</t>
  </si>
  <si>
    <t>acfr:CapitalAssetsBeingDepreciatedNetOfAccumulatedDepreciationAndAmortizationCustom</t>
  </si>
  <si>
    <t>acfr:CapitalAssetsNotBeingDepreciatedCustom</t>
  </si>
  <si>
    <t>acfr:CertificatesOfDepositNoncurrent</t>
  </si>
  <si>
    <t>acfr:ConnectionFeesReceivableNoncurrent</t>
  </si>
  <si>
    <t>acfr:ConstructionInProgress</t>
  </si>
  <si>
    <t>acfr:DelinquentTaxesReceivableNoncurrent</t>
  </si>
  <si>
    <t>acfr:DerivativeInstrumentsAssetsNonCurrent</t>
  </si>
  <si>
    <t>acfr:DueFromComponentUnitNoncurrent</t>
  </si>
  <si>
    <t>acfr:DueFromFederalGovernmentNoncurrent</t>
  </si>
  <si>
    <t>acfr:DueFromOtherGovernmentsNoncurrent</t>
  </si>
  <si>
    <t>acfr:DueFromStateGovernmentNoncurrent</t>
  </si>
  <si>
    <t>acfr:EngineeringEquipment</t>
  </si>
  <si>
    <t>acfr:Equipment</t>
  </si>
  <si>
    <t>acfr:ImprovementsOtherThanBuildings</t>
  </si>
  <si>
    <t>acfr:Infrastructure</t>
  </si>
  <si>
    <t>acfr:InstallmentReceivableNoncurrent</t>
  </si>
  <si>
    <t>acfr:InventoryNonCurrent</t>
  </si>
  <si>
    <t>acfr:InvestmentsEndowment</t>
  </si>
  <si>
    <t>acfr:InvestmentsInAssociates</t>
  </si>
  <si>
    <t>acfr:InvestmentsInJointVentures</t>
  </si>
  <si>
    <t>acfr:InvestmentsInSubsidiaries</t>
  </si>
  <si>
    <t>acfr:InvestmentsOfSurplusFunds</t>
  </si>
  <si>
    <t>acfr:LandAndConstructionInProgress</t>
  </si>
  <si>
    <t>acfr:LandAndImprovements</t>
  </si>
  <si>
    <t>acfr:LandConstructionInProgressAndOtherNonDepreciableAssets</t>
  </si>
  <si>
    <t>acfr:LandHeldForResale</t>
  </si>
  <si>
    <t>acfr:LandImprovementsDepreciating</t>
  </si>
  <si>
    <t>acfr:LandImprovementsNonDepreciating</t>
  </si>
  <si>
    <t>acfr:LeaseholdImprovements</t>
  </si>
  <si>
    <t>acfr:LeasesAccumulatedAmortization</t>
  </si>
  <si>
    <t>acfr:LongTermContractsReceivable</t>
  </si>
  <si>
    <t>acfr:LongTermInvestments</t>
  </si>
  <si>
    <t>acfr:LotteryPrizeReserves</t>
  </si>
  <si>
    <t>acfr:MachineryAndEquipment</t>
  </si>
  <si>
    <t>acfr:MainsAndConnections</t>
  </si>
  <si>
    <t>acfr:Meters</t>
  </si>
  <si>
    <t>acfr:NetOPEBAsset</t>
  </si>
  <si>
    <t>acfr:NetPensionAsset</t>
  </si>
  <si>
    <t>acfr:NoncurrentAssetsCustom</t>
  </si>
  <si>
    <t>acfr:OfficeEquipmentAndFurniture</t>
  </si>
  <si>
    <t>acfr:OtherAssets</t>
  </si>
  <si>
    <t>acfr:OtherCapitalAssets</t>
  </si>
  <si>
    <t>acfr:OtherCapitalAssetsBeingDepreciatedNetOfAccumulatedDepreciationAndAmortization</t>
  </si>
  <si>
    <t>acfr:OtherCapitalAssetsNotBeingDepreciated</t>
  </si>
  <si>
    <t>acfr:OtherInvestments</t>
  </si>
  <si>
    <t>acfr:PropertyPlantAndEquipmentNetOfDepreciation</t>
  </si>
  <si>
    <t>acfr:RegulatoryAssetsNonCurrent</t>
  </si>
  <si>
    <t>acfr:RoadEquipment</t>
  </si>
  <si>
    <t>acfr:ShopEquipment</t>
  </si>
  <si>
    <t>acfr:SpecialAssessmentReceivableNoncurrent</t>
  </si>
  <si>
    <t>acfr:UnamortizedDiscountsOnBondsSoldByLocalUnit</t>
  </si>
  <si>
    <t>acfr:Utility</t>
  </si>
  <si>
    <t>acfr:WorksOfArt</t>
  </si>
  <si>
    <t>acfr:YardAndStorageEquipment</t>
  </si>
  <si>
    <t>acfr:AccruedExpensesNoncurrent</t>
  </si>
  <si>
    <t>acfr:AccruedLandfillClosureAndPostclosureCareCosts</t>
  </si>
  <si>
    <t>acfr:AccruedLiabilitiesNoncurrent</t>
  </si>
  <si>
    <t>acfr:AccruedUnemployment</t>
  </si>
  <si>
    <t>acfr:AdvancesNoncurrent</t>
  </si>
  <si>
    <t>acfr:AdvancesToComponentUnit</t>
  </si>
  <si>
    <t>acfr:AdvancesToOtherFunds</t>
  </si>
  <si>
    <t>acfr:AdvancesToOtherGovernments</t>
  </si>
  <si>
    <t>acfr:AdvancesToPrimaryGovernment</t>
  </si>
  <si>
    <t>acfr:AssetRetirementObligationsDueInMoreThanOneYear</t>
  </si>
  <si>
    <t>acfr:BondPayableDueInMoreThanOneYear</t>
  </si>
  <si>
    <t>acfr:BondPremiumsPayableDueInMoreThanOneYear</t>
  </si>
  <si>
    <t>acfr:ClaimsAndJudgmentsPayableNoncurrent</t>
  </si>
  <si>
    <t>acfr:ContractsPayableDueInMoreThanOneYear</t>
  </si>
  <si>
    <t>acfr:CustomerDepositsNoncurrent</t>
  </si>
  <si>
    <t>acfr:DerivativeInstrumentsLiabilityNonCurrent</t>
  </si>
  <si>
    <t>acfr:DueToStateDueInMoreThanOneYear</t>
  </si>
  <si>
    <t>acfr:EnvironmentalAndDisposalLiabilities</t>
  </si>
  <si>
    <t>acfr:EstimatedLiabilityForLandfillPostClosureCareCosts</t>
  </si>
  <si>
    <t>acfr:GeneralObligationBondsPayableDueInMoreThanOneYear</t>
  </si>
  <si>
    <t>acfr:InstallmentDebtPayableDueInMoreThanOneYear</t>
  </si>
  <si>
    <t>acfr:IntergovernmentalAgreementPayableDueInMoreThanOneYear</t>
  </si>
  <si>
    <t>acfr:LeasesPayableDueInMoreThanOneYear</t>
  </si>
  <si>
    <t>acfr:LimitedTaxBondsPrincipalDueInMoreThanOneYear</t>
  </si>
  <si>
    <t>acfr:LoanGuaranteeLiabilities</t>
  </si>
  <si>
    <t>acfr:LoansPayableDueInMoreThanOneYear</t>
  </si>
  <si>
    <t>acfr:LongTermDebtDueInMoreThanOneYear</t>
  </si>
  <si>
    <t>acfr:LotteryPrizeLiabilityNoncurrent</t>
  </si>
  <si>
    <t>acfr:NoncurrentLiabilitiesCustom</t>
  </si>
  <si>
    <t>acfr:NoncurrentPortionOfUninsuredClaimLiability</t>
  </si>
  <si>
    <t>acfr:NotesPayableDueInMoreThanOneYear</t>
  </si>
  <si>
    <t>acfr:OtherNoncurrentLiabilities</t>
  </si>
  <si>
    <t>acfr:PerformanceBondsPayableDueInMoreThanOneYear</t>
  </si>
  <si>
    <t>acfr:PollutionRemediationObligation</t>
  </si>
  <si>
    <t>acfr:RegulatoryLiabilityNonCurrent</t>
  </si>
  <si>
    <t>acfr:RetainagePayableNoncurrent</t>
  </si>
  <si>
    <t>acfr:RevenueBondsPayableDueInMoreThanOneYear</t>
  </si>
  <si>
    <t>acfr:SelfInsuranceLiabilitiesNetOfCurrentPortion</t>
  </si>
  <si>
    <t>acfr:UnamortizedPremiumOnBondsDueInMoreThanOneYear</t>
  </si>
  <si>
    <t>acfr:UnearnedRevenueNoncurrent</t>
  </si>
  <si>
    <t>acfr:UnlimitedTaxBondsPrincipalDueInMoreThanOneYear</t>
  </si>
  <si>
    <t>acfr:VestedEmployeeBenefitsPayableDueInMoreThanOneYear</t>
  </si>
  <si>
    <t>Municipality</t>
  </si>
  <si>
    <t>Statement</t>
  </si>
  <si>
    <t>Date</t>
  </si>
  <si>
    <t>Current Liabilities:</t>
  </si>
  <si>
    <t>Noncurrent Liabilities:</t>
  </si>
  <si>
    <t>City of Clayton</t>
  </si>
  <si>
    <t>Governmental Funds</t>
  </si>
  <si>
    <t>Statement of Revenues, Expenditures and Changes in Fund Balance</t>
  </si>
  <si>
    <t>General Fund</t>
  </si>
  <si>
    <t>REVENUES</t>
  </si>
  <si>
    <t>acfr:RevenuesModifiedAccrual</t>
  </si>
  <si>
    <t>Total Revenues</t>
  </si>
  <si>
    <t>EXPENDITURES</t>
  </si>
  <si>
    <t>acfr:ExpendituresModifiedAccrual</t>
  </si>
  <si>
    <t>Total Expenditures</t>
  </si>
  <si>
    <t>acfr:ExcessDeficiencyOfRevenuesOverUnderExpenditures</t>
  </si>
  <si>
    <t>Excess (Deficiency) of Revenues Over (Under) Expenditures</t>
  </si>
  <si>
    <t>OTHER FINANCING SOURCES (USES)</t>
  </si>
  <si>
    <t>acfr:OtherFinancingSourcesModifiedAccrual</t>
  </si>
  <si>
    <t>Total Other Financing Sources (Uses)</t>
  </si>
  <si>
    <t>acfr:NetChangeInFundBalance</t>
  </si>
  <si>
    <t>Net Change in Fund Balances</t>
  </si>
  <si>
    <t>FUND BALANCES</t>
  </si>
  <si>
    <t>acfr:FundBalance</t>
  </si>
  <si>
    <t>Beginning of year, restated</t>
  </si>
  <si>
    <t>End of fiscal year</t>
  </si>
  <si>
    <t>Scope</t>
  </si>
  <si>
    <t>Government-Wide</t>
  </si>
  <si>
    <t>End of Fiscal Year Date</t>
  </si>
  <si>
    <t>Business-Type Activities? (Y/N)</t>
  </si>
  <si>
    <t>Component Units? (Y/N)</t>
  </si>
  <si>
    <t>Y</t>
  </si>
  <si>
    <t>Statement of Activities</t>
  </si>
  <si>
    <t>Expenses</t>
  </si>
  <si>
    <t>Charges for Services</t>
  </si>
  <si>
    <t>Operating Grants and Contributions</t>
  </si>
  <si>
    <t>Capital Grants and Contributions</t>
  </si>
  <si>
    <t>Total Governmental Activities</t>
  </si>
  <si>
    <t>Total Primary Government</t>
  </si>
  <si>
    <t>PRIMARY GOVERNMENT</t>
  </si>
  <si>
    <t>Governmental Activities:</t>
  </si>
  <si>
    <t>Business-type Activities:</t>
  </si>
  <si>
    <t>COMPONENT UNITS</t>
  </si>
  <si>
    <t>Total Component Units</t>
  </si>
  <si>
    <t>Total Business-type Activities</t>
  </si>
  <si>
    <t>Program Revenues</t>
  </si>
  <si>
    <t>Net (Expense) Revenue and Changes in Net Position</t>
  </si>
  <si>
    <t>acfr:GeneralRevenuesNet</t>
  </si>
  <si>
    <t>Total General Revenues</t>
  </si>
  <si>
    <t>Change in Net Position</t>
  </si>
  <si>
    <t>Net position (deficit), beginning of year</t>
  </si>
  <si>
    <t>Net position (deficit), end of year</t>
  </si>
  <si>
    <t>acfr:ChangesInNetPosition</t>
  </si>
  <si>
    <t>acfr:NetPositionAtBeginningOfPeriodAfterAdjustments</t>
  </si>
  <si>
    <t>GENERAL REVENUES AND TRANSFERS</t>
  </si>
  <si>
    <t>General revenues:</t>
  </si>
  <si>
    <t>Total General Revenues and Transfers</t>
  </si>
  <si>
    <t>Total Transfers</t>
  </si>
  <si>
    <t>Transfers:</t>
  </si>
  <si>
    <t>Revenues from Fines and Forfeitures and Penalties</t>
  </si>
  <si>
    <t>Revenue Sharing</t>
  </si>
  <si>
    <t>Revenue</t>
  </si>
  <si>
    <t>Expense</t>
  </si>
  <si>
    <t>Capital Outlay</t>
  </si>
  <si>
    <t>Depreciation Expense</t>
  </si>
  <si>
    <t>Debt Service, Principal Repayment</t>
  </si>
  <si>
    <t>Debt Service, Interest and Fiscal Charges</t>
  </si>
  <si>
    <t>Debt Service</t>
  </si>
  <si>
    <t>Depreciation Unallocated</t>
  </si>
  <si>
    <t>Cost of Issue of Bonds and Securities</t>
  </si>
  <si>
    <t>Net Expense (Revenue)</t>
  </si>
  <si>
    <t>Legislative and Executive</t>
  </si>
  <si>
    <t>Judicial</t>
  </si>
  <si>
    <t>General Government Administration</t>
  </si>
  <si>
    <t>General Government Services, Other</t>
  </si>
  <si>
    <t>General Government</t>
  </si>
  <si>
    <t>Security of Persons and Property Services</t>
  </si>
  <si>
    <t>Court Equity</t>
  </si>
  <si>
    <t>Drug Case Information Management</t>
  </si>
  <si>
    <t>Drunk Driving Case Flow Assistance</t>
  </si>
  <si>
    <t>Crime Victims Rights</t>
  </si>
  <si>
    <t>Indigent Defense</t>
  </si>
  <si>
    <t>Public Safety Services</t>
  </si>
  <si>
    <t>Highways and Streets</t>
  </si>
  <si>
    <t>Public Health and Sanitation Services</t>
  </si>
  <si>
    <t>Medical Care Facility</t>
  </si>
  <si>
    <t>Ambulance</t>
  </si>
  <si>
    <t>State Health Benefit</t>
  </si>
  <si>
    <t>Health</t>
  </si>
  <si>
    <t>Welfare</t>
  </si>
  <si>
    <t>Health and Welfare</t>
  </si>
  <si>
    <t>Electricity and Power Services</t>
  </si>
  <si>
    <t>Public Utilities</t>
  </si>
  <si>
    <t>Community Services</t>
  </si>
  <si>
    <t>Community Development</t>
  </si>
  <si>
    <t>Economic Development Services</t>
  </si>
  <si>
    <t>Other Development Services</t>
  </si>
  <si>
    <t>Community Development Block Grants</t>
  </si>
  <si>
    <t>Local Community Stabilization Share</t>
  </si>
  <si>
    <t>Community and Economic Development Services</t>
  </si>
  <si>
    <t>Library</t>
  </si>
  <si>
    <t>Golf</t>
  </si>
  <si>
    <t>Harbor Services</t>
  </si>
  <si>
    <t>Convention Center Services</t>
  </si>
  <si>
    <t>Parks and Recreation</t>
  </si>
  <si>
    <t>Recreation and Culture</t>
  </si>
  <si>
    <t>Conservation Services</t>
  </si>
  <si>
    <t>Airport Services</t>
  </si>
  <si>
    <t>Transportation Services</t>
  </si>
  <si>
    <t>Sanitary Sewer Services</t>
  </si>
  <si>
    <t>Water Supply Services</t>
  </si>
  <si>
    <t>Storm Sewer Services</t>
  </si>
  <si>
    <t>Sanitation</t>
  </si>
  <si>
    <t>Public Works Services</t>
  </si>
  <si>
    <t>Court Related Charges</t>
  </si>
  <si>
    <t>Fees</t>
  </si>
  <si>
    <t>Court Filing Fees</t>
  </si>
  <si>
    <t>Jury Demand Fees</t>
  </si>
  <si>
    <t>Writ of Garnishment, Restitution, Attachment or Execution</t>
  </si>
  <si>
    <t>Attorney Fee Reimbursement</t>
  </si>
  <si>
    <t>Guardian Ad Litem Reimbursement</t>
  </si>
  <si>
    <t>Probation Oversight Fee</t>
  </si>
  <si>
    <t>Estate Inventory Fee</t>
  </si>
  <si>
    <t>Friend of the Court Statutory Handling Fee</t>
  </si>
  <si>
    <t>Friend of the Court Service Fee</t>
  </si>
  <si>
    <t>Miscellaneous Court Costs and Fees</t>
  </si>
  <si>
    <t>Services Rendered</t>
  </si>
  <si>
    <t>Building Inspection Fees</t>
  </si>
  <si>
    <t>Ambulance Transport Fees</t>
  </si>
  <si>
    <t>Title Search Fee</t>
  </si>
  <si>
    <t>Pre Forfeiture Mailing Notice Cost</t>
  </si>
  <si>
    <t>Sales</t>
  </si>
  <si>
    <t>Use and Admission Fees</t>
  </si>
  <si>
    <t>Parking Fees</t>
  </si>
  <si>
    <t>Traffic Violations</t>
  </si>
  <si>
    <t>Ordinance Fines and Costs</t>
  </si>
  <si>
    <t>Statute Costs</t>
  </si>
  <si>
    <t>Bond Forfeitures and Bond Costs</t>
  </si>
  <si>
    <t>Business Licenses and Permits</t>
  </si>
  <si>
    <t>Cable TV Franchise Fees</t>
  </si>
  <si>
    <t>Non Business Licenses and Permits</t>
  </si>
  <si>
    <t>Licenses and Permits and Franchise Fees</t>
  </si>
  <si>
    <t>Public Schools Services</t>
  </si>
  <si>
    <t>Public Ways and Facilities Services</t>
  </si>
  <si>
    <t>Public Assistance Services</t>
  </si>
  <si>
    <t>Special Election Reimbursement</t>
  </si>
  <si>
    <t>Elections</t>
  </si>
  <si>
    <t>Survey and Remonumentation</t>
  </si>
  <si>
    <t>Planning and Zoning</t>
  </si>
  <si>
    <t>Cemetery</t>
  </si>
  <si>
    <t>Equipment and Equipment Rental</t>
  </si>
  <si>
    <t>Property Maintenance</t>
  </si>
  <si>
    <t>Homestead</t>
  </si>
  <si>
    <t>Building Authority</t>
  </si>
  <si>
    <t>Telecommunications</t>
  </si>
  <si>
    <t>Facilities Maintenance</t>
  </si>
  <si>
    <t>Township Properties</t>
  </si>
  <si>
    <t>Education Services</t>
  </si>
  <si>
    <t>Higher Education</t>
  </si>
  <si>
    <t>Unemployment Compensation</t>
  </si>
  <si>
    <t>Garage Services</t>
  </si>
  <si>
    <t>Jail Stores Commissary Services</t>
  </si>
  <si>
    <t>Contingency Services</t>
  </si>
  <si>
    <t>Other Public Services</t>
  </si>
  <si>
    <t>Other Programs</t>
  </si>
  <si>
    <t>Information Technology</t>
  </si>
  <si>
    <t>Housing and Community Development</t>
  </si>
  <si>
    <t>Lottery Prize Awards</t>
  </si>
  <si>
    <t/>
  </si>
  <si>
    <t>program_revenues</t>
  </si>
  <si>
    <t>general_revenues</t>
  </si>
  <si>
    <t>Allowance for Chargebacks</t>
  </si>
  <si>
    <t>Allowance for Refunds</t>
  </si>
  <si>
    <t>Redemptions and Reconveyance</t>
  </si>
  <si>
    <t>Payment in Lieu of Taxes</t>
  </si>
  <si>
    <t>Taxes and Tax Related Revenues</t>
  </si>
  <si>
    <t>Investment Gains (Losses)</t>
  </si>
  <si>
    <t>Investment Income</t>
  </si>
  <si>
    <t>Lease Investment Income</t>
  </si>
  <si>
    <t>Investment Income and Rentals</t>
  </si>
  <si>
    <t>Grants, Contributions and Donations from Federal Governmental Entities</t>
  </si>
  <si>
    <t>Grants, Contributions and Donations from State Governmental Entities</t>
  </si>
  <si>
    <t>Grants, Contributions and Donations from Local Units</t>
  </si>
  <si>
    <t>Grants, Contributions and Donations from Others</t>
  </si>
  <si>
    <t>Public and Private Contributions</t>
  </si>
  <si>
    <t>Proceeds from Bond and Note Issuance</t>
  </si>
  <si>
    <t>Private Contributions and Donations</t>
  </si>
  <si>
    <t>Cash Over or Short</t>
  </si>
  <si>
    <t>Gain (Loss) on Sale of Capital Assets</t>
  </si>
  <si>
    <t>Recovery of Cost Incurred</t>
  </si>
  <si>
    <t>Other General Revenues</t>
  </si>
  <si>
    <t>Transfers, Net</t>
  </si>
  <si>
    <t>Transfer of Capital Assets In</t>
  </si>
  <si>
    <t>Transfers of Capital Assets Out</t>
  </si>
  <si>
    <t>Internal Transfers</t>
  </si>
  <si>
    <t>Transfer to Escrow for Bond Refunding</t>
  </si>
  <si>
    <t>Other Financing Sources, Lease Financing</t>
  </si>
  <si>
    <t>Discounts on Bonds or Notes</t>
  </si>
  <si>
    <t>Premium on Bonds or Notes</t>
  </si>
  <si>
    <t>Bond or Insurance Recoveries</t>
  </si>
  <si>
    <t>Special Items</t>
  </si>
  <si>
    <t>Extraordinary Items</t>
  </si>
  <si>
    <t>Adjustments for Transfer of Revenues Within Activities</t>
  </si>
  <si>
    <t>General Revenues and Transfers</t>
  </si>
  <si>
    <t>transfers</t>
  </si>
  <si>
    <t>Name</t>
  </si>
  <si>
    <t>State</t>
  </si>
  <si>
    <t>California</t>
  </si>
  <si>
    <t>National Forest Reserve Taxes</t>
  </si>
  <si>
    <t>Trailer Tax</t>
  </si>
  <si>
    <t>Accommodations Tax (PA 263 of 1974)</t>
  </si>
  <si>
    <t>Parking Occupancy Tax</t>
  </si>
  <si>
    <t>Industrial Facilities Tax</t>
  </si>
  <si>
    <t>Commercial Facilities Tax</t>
  </si>
  <si>
    <t>Income Tax</t>
  </si>
  <si>
    <t>Transaction Privilege Tax</t>
  </si>
  <si>
    <t>Current Property Taxes, Extra or Special Voted</t>
  </si>
  <si>
    <t>Current Personal Property Tax</t>
  </si>
  <si>
    <t>Current Real Property Tax</t>
  </si>
  <si>
    <t>Property Tax</t>
  </si>
  <si>
    <t>Delinquent Real Property Tax</t>
  </si>
  <si>
    <t>Delinquent Personal Property Tax</t>
  </si>
  <si>
    <t>Marijuana Tax</t>
  </si>
  <si>
    <t>City Utility Users Tax</t>
  </si>
  <si>
    <t>Motor Fuel Tax</t>
  </si>
  <si>
    <t>Lottery for Education, Lottery Proceeds</t>
  </si>
  <si>
    <t>Corporate Tax</t>
  </si>
  <si>
    <t>Usage of Utilities Tax</t>
  </si>
  <si>
    <t>Convention Tax</t>
  </si>
  <si>
    <t>Sales and Use Tax</t>
  </si>
  <si>
    <t>Sales Tax</t>
  </si>
  <si>
    <t>Unclaimed Property</t>
  </si>
  <si>
    <t>Nursing Home and Hospital Provider Fees</t>
  </si>
  <si>
    <t>Business License Tax</t>
  </si>
  <si>
    <t>Property Transfer Tax</t>
  </si>
  <si>
    <t>Documents Transfer Tax</t>
  </si>
  <si>
    <t>Transfer Stamps Tax</t>
  </si>
  <si>
    <t>Hotel and Motel Tax</t>
  </si>
  <si>
    <t>Vehicles Tax</t>
  </si>
  <si>
    <t>Meals Tax</t>
  </si>
  <si>
    <t>Franchise Income Tax</t>
  </si>
  <si>
    <t>Other Tax for General Purpose</t>
  </si>
  <si>
    <t>Taxes</t>
  </si>
  <si>
    <t>Collection Fees</t>
  </si>
  <si>
    <t>Interest and Penalties on Taxes</t>
  </si>
  <si>
    <t>Community Wide Special Assessments</t>
  </si>
  <si>
    <t>County Expense of Sale</t>
  </si>
  <si>
    <t>Commercial Forest Reserve</t>
  </si>
  <si>
    <t>Sub Marginal Land Act</t>
  </si>
  <si>
    <t>Tax Reverted Property</t>
  </si>
  <si>
    <t>Property Tax Administration Fee</t>
  </si>
  <si>
    <t>Interest and Penalties on Special Assessments</t>
  </si>
  <si>
    <t>Special Assessments</t>
  </si>
  <si>
    <t>Fines and Forfeitures and Penalties</t>
  </si>
  <si>
    <t>Dividends</t>
  </si>
  <si>
    <t>Interest</t>
  </si>
  <si>
    <t>Interest and Dividends</t>
  </si>
  <si>
    <t>Interest, Dividends, Royalties and Rent</t>
  </si>
  <si>
    <t>Rent</t>
  </si>
  <si>
    <t>Royalties</t>
  </si>
  <si>
    <t>Rents and Royalties</t>
  </si>
  <si>
    <t>Shared Revenue</t>
  </si>
  <si>
    <t>Use of Money and Property</t>
  </si>
  <si>
    <t>Gas and Oil Royalties</t>
  </si>
  <si>
    <t>Casino Revenue Sharing</t>
  </si>
  <si>
    <t>Recreation Fees</t>
  </si>
  <si>
    <t>Refunds and Rebates</t>
  </si>
  <si>
    <t>Reimbursements</t>
  </si>
  <si>
    <t>Grants and Entitlements Not Restricted for Specific Programs</t>
  </si>
  <si>
    <t>acfr:ProgramRevenues,acfr:Expenses,acfr:NetExpenseRevenue</t>
  </si>
  <si>
    <t>Total Governmental Funds</t>
  </si>
  <si>
    <t>acfr:ExpensesForGeneralGovernmentServicesLegislativeAndExecutive</t>
  </si>
  <si>
    <t>acfr:RevenueUsedForGeneralGovernmentServicesLegislativeAndExecutive</t>
  </si>
  <si>
    <t>acfr:NetExpenseRevenueForLegislativeAndExecutive</t>
  </si>
  <si>
    <t>acfr:ExpensesForGeneralGovernmentServicesJudicial</t>
  </si>
  <si>
    <t>acfr:RevenueUsedForGeneralGovernmentServicesJudicial</t>
  </si>
  <si>
    <t>acfr:NetExpenseRevenueForJudicial</t>
  </si>
  <si>
    <t>acfr:ExpensesForGeneralGovernmentServicesAdministration</t>
  </si>
  <si>
    <t>acfr:RevenueUsedForGeneralGovernmentServicesAdministration</t>
  </si>
  <si>
    <t>acfr:NetExpenseRevenueForGovernmentAdministration</t>
  </si>
  <si>
    <t>acfr:ExpensesForGeneralGovernmentServicesOther</t>
  </si>
  <si>
    <t>acfr:RevenueUsedForGeneralGovernmentServicesOther</t>
  </si>
  <si>
    <t>acfr:NetExpenseRevenueGeneralGovernmentServicesOther</t>
  </si>
  <si>
    <t>acfr:ExpensesForGeneralGovernmentServices</t>
  </si>
  <si>
    <t>acfr:RevenueForGeneralGovernment</t>
  </si>
  <si>
    <t>acfr:NetExpenseRevenueGeneralGovernmentServices</t>
  </si>
  <si>
    <t>acfr:ExpensesForSecurityOfPersonsAndPropertyServices</t>
  </si>
  <si>
    <t>acfr:RevenueUsedForSecurityOfPersonsAndPropertyServices</t>
  </si>
  <si>
    <t>acfr:NetExpenseRevenueForSecurityOfPersonsAndPropertyServices</t>
  </si>
  <si>
    <t>acfr:ExpensesForCourtOfEquity</t>
  </si>
  <si>
    <t>acfr:RevenueForCourtEquity</t>
  </si>
  <si>
    <t>acfr:NetExpenseRevenueCourtOfEquity</t>
  </si>
  <si>
    <t>acfr:ExpensesForDrugCaseInformationManagement</t>
  </si>
  <si>
    <t>acfr:RevenueForDrugCaseInformationManagement</t>
  </si>
  <si>
    <t>acfr:NetExpenseRevenueDrugCaseInformationManagement</t>
  </si>
  <si>
    <t>acfr:ExpensesForDrunkDrivingCaseFlowAssistance</t>
  </si>
  <si>
    <t>acfr:RevenueForDrunkDrivingCaseFlowAssistance</t>
  </si>
  <si>
    <t>acfr:NetExpenseRevenueForDrunkDrivingCaseFlowAssistance</t>
  </si>
  <si>
    <t>acfr:ExpensesForCrimeVictimsRights</t>
  </si>
  <si>
    <t>acfr:RevenueForCrimeVictimsRights</t>
  </si>
  <si>
    <t>acfr:NetExpenseRevenueCrimeVictimsRights</t>
  </si>
  <si>
    <t>acfr:ExpensesForIndigentDefense</t>
  </si>
  <si>
    <t>acfr:RevenueForIndigentDefense</t>
  </si>
  <si>
    <t>acfr:NetExpenseRevenueIndigentDefense</t>
  </si>
  <si>
    <t>acfr:ExpensesForPublicSafetyServices</t>
  </si>
  <si>
    <t>acfr:RevenueForPublicSafetyServices</t>
  </si>
  <si>
    <t>acfr:NetExpenseRevenueForPublicSafetyServices</t>
  </si>
  <si>
    <t>acfr:ExpensesForStreetsAndHighways</t>
  </si>
  <si>
    <t>acfr:RevenueUsedForHighwaysAndStreets</t>
  </si>
  <si>
    <t>acfr:NetExpenseRevenueForHighwaysAndStreets</t>
  </si>
  <si>
    <t>acfr:ExpensesForPublicHealthAndSanitationServices</t>
  </si>
  <si>
    <t>acfr:RevenueUsedForPublicHealthAndSanitationServices</t>
  </si>
  <si>
    <t>acfr:NetExpenseRevenueForPublicHealthAndSanitationServices</t>
  </si>
  <si>
    <t>acfr:ExpensesForMedicalCareFacility</t>
  </si>
  <si>
    <t>acfr:RevenueUsedForMedicalCareFacility</t>
  </si>
  <si>
    <t>acfr:NetExpenseRevenueForMedicalCareFacility</t>
  </si>
  <si>
    <t>acfr:ExpensesForAmbulance</t>
  </si>
  <si>
    <t>acfr:RevenueUsedForAmbulance</t>
  </si>
  <si>
    <t>acfr:NetExpenseRevenueForAmbulance</t>
  </si>
  <si>
    <t>acfr:ExpensesForStateHealthBenefitPlan</t>
  </si>
  <si>
    <t>acfr:RevenueUsedForStateHealthBenefit</t>
  </si>
  <si>
    <t>acfr:NetExpenseRevenueHealth</t>
  </si>
  <si>
    <t>acfr:ExpensesForWelfare</t>
  </si>
  <si>
    <t>acfr:RevenueForHealth</t>
  </si>
  <si>
    <t>acfr:NetExpenseRevenueStateHealthBenefitPlan</t>
  </si>
  <si>
    <t>acfr:ExpensesForHealth</t>
  </si>
  <si>
    <t>acfr:RevenueForWelfare</t>
  </si>
  <si>
    <t>acfr:NetExpenseRevenueForWelfare</t>
  </si>
  <si>
    <t>acfr:ExpensesForHealthAndWelfare</t>
  </si>
  <si>
    <t>acfr:RevenueForHealthAndWelfare</t>
  </si>
  <si>
    <t>acfr:NetExpenseRevenueHealthAndWelfare</t>
  </si>
  <si>
    <t>acfr:ExpensesForElectricityAndPowerServices</t>
  </si>
  <si>
    <t>acfr:RevenueUsedForElectricityAndPowerServices</t>
  </si>
  <si>
    <t>acfr:NetExpenseRevenueForElectricityAndPowerServices</t>
  </si>
  <si>
    <t>acfr:ExpensesForPublicUtilities</t>
  </si>
  <si>
    <t>acfr:RevenueUsedForPublicUtilities</t>
  </si>
  <si>
    <t>acfr:NetExpenseRevenuePublicUtilities</t>
  </si>
  <si>
    <t>acfr:ExpensesForCommunityServices</t>
  </si>
  <si>
    <t>acfr:RevenueUsedForCommunityServices</t>
  </si>
  <si>
    <t>acfr:NetExpenseRevenueForCommunityServices</t>
  </si>
  <si>
    <t>acfr:ExpensesForCommunityDevelopment</t>
  </si>
  <si>
    <t>acfr:RevenueUsedForCommunityDevelopment</t>
  </si>
  <si>
    <t>acfr:NetExpenseRevenueForCommunityDevelopment</t>
  </si>
  <si>
    <t>acfr:ExpensesForEconomicDevelopmentServices</t>
  </si>
  <si>
    <t>acfr:RevenueUsedForEconomicDevelopmentServices</t>
  </si>
  <si>
    <t>acfr:NetExpenseRevenueForEconomicDevelopmentServices</t>
  </si>
  <si>
    <t>acfr:ExpensesForOtherDevelopmentServices</t>
  </si>
  <si>
    <t>acfr:RevenueUsedForOtherDevelopmentServices</t>
  </si>
  <si>
    <t>acfr:NetExpenseRevenueForOtherDevelopmentServices</t>
  </si>
  <si>
    <t>acfr:ExpensesForCommunityDevelopmentBlockGrants</t>
  </si>
  <si>
    <t>acfr:RevenueForCommunityDevelopmentBlockGrants</t>
  </si>
  <si>
    <t>acfr:NetExpenseRevenueForCommunityDevelopmentBlockGrants</t>
  </si>
  <si>
    <t>acfr:ExpensesForLocalCommunityStabilizationShare</t>
  </si>
  <si>
    <t>acfr:RevenueForLocalCommunityStabilizationShare</t>
  </si>
  <si>
    <t>acfr:NetExpenseRevenueForLocalCommunityStabilizationShare</t>
  </si>
  <si>
    <t>acfr:ExpensesForCommunityAndEconomicDevelopmentServices</t>
  </si>
  <si>
    <t>acfr:RevenueForCommunityAndEconomicDevelopmentServices</t>
  </si>
  <si>
    <t>acfr:NetExpenseRevenueCommunityAndEconomicDevelopmentServices</t>
  </si>
  <si>
    <t>acfr:ExpensesForLibrary</t>
  </si>
  <si>
    <t>acfr:RevenueUsedForLibrary</t>
  </si>
  <si>
    <t>acfr:NetExpenseRevenueForLibrary</t>
  </si>
  <si>
    <t>acfr:ExpensesForGolf</t>
  </si>
  <si>
    <t>acfr:RevenueUsedForGolf</t>
  </si>
  <si>
    <t>acfr:NetExpenseRevenueForGolf</t>
  </si>
  <si>
    <t>acfr:ExpensesForHarborServices</t>
  </si>
  <si>
    <t>acfr:RevenueUsedForHarborServices</t>
  </si>
  <si>
    <t>acfr:NetExpenseRevenueForHarborServices</t>
  </si>
  <si>
    <t>acfr:ExpensesForConventionCenterServices</t>
  </si>
  <si>
    <t>acfr:RevenueUsedForConventionCenterServices</t>
  </si>
  <si>
    <t>acfr:NetExpenseRevenueForConventionCenterServices</t>
  </si>
  <si>
    <t>acfr:ExpensesForParksAndRecreation</t>
  </si>
  <si>
    <t>acfr:RevenueForParksAndRecreation</t>
  </si>
  <si>
    <t>acfr:NetExpenseRevenueForCulturalActivities</t>
  </si>
  <si>
    <t>acfr:ExpensesForCulturalActivities</t>
  </si>
  <si>
    <t>acfr:RevenuesForCulturalActivities</t>
  </si>
  <si>
    <t>acfr:NetExpenseRevenueForParksAndRecreation</t>
  </si>
  <si>
    <t>acfr:ExpensesForRecreationAndCulture</t>
  </si>
  <si>
    <t>acfr:RevenueForCultureAndRecreation</t>
  </si>
  <si>
    <t>acfr:NetExpenseRevenueForRecreationAndCulture</t>
  </si>
  <si>
    <t>acfr:ExpensesForConservationServices</t>
  </si>
  <si>
    <t>acfr:RevenueUsedForConservationServices</t>
  </si>
  <si>
    <t>acfr:NetExpenseRevenueForConservationServices</t>
  </si>
  <si>
    <t>acfr:ExpensesForAirportsServices</t>
  </si>
  <si>
    <t>acfr:RevenueUsedForAirportServices</t>
  </si>
  <si>
    <t>acfr:NetExpenseRevenueForAirportsServices</t>
  </si>
  <si>
    <t>acfr:ExpensesForTransportationServices</t>
  </si>
  <si>
    <t>acfr:RevenueForTransitServices</t>
  </si>
  <si>
    <t>acfr:NetExpenseRevenueForTransportationServices</t>
  </si>
  <si>
    <t>acfr:ExpensesForSanitarySewerServices</t>
  </si>
  <si>
    <t>acfr:RevenueUsedForSanitarySewerServices</t>
  </si>
  <si>
    <t>acfr:NetExpenseRevenueForSanitarySewerServices</t>
  </si>
  <si>
    <t>acfr:ExpensesForWaterSupplyServices</t>
  </si>
  <si>
    <t>acfr:RevenueUsedForWaterSupplyServices</t>
  </si>
  <si>
    <t>acfr:NetExpenseRevenueForWaterSupplyServices</t>
  </si>
  <si>
    <t>acfr:ExpensesForStormSewerServices</t>
  </si>
  <si>
    <t>acfr:RevenueUsedForStormSewerServices</t>
  </si>
  <si>
    <t>acfr:NetExpenseRevenueForStormSewerServices</t>
  </si>
  <si>
    <t>acfr:ExpensesForSanitation</t>
  </si>
  <si>
    <t>acfr:RevenueForSanitation</t>
  </si>
  <si>
    <t>acfr:NetExpenseRevenueForSanitation</t>
  </si>
  <si>
    <t>acfr:ExpensesForPublicWorksServices</t>
  </si>
  <si>
    <t>acfr:RevenueUsedForPublicWorksServices</t>
  </si>
  <si>
    <t>acfr:NetExpenseRevenueForPublicWorksServices</t>
  </si>
  <si>
    <t>acfr:ChargesForServicesCourtRelatedCharges</t>
  </si>
  <si>
    <t>acfr:NetExpenseRevenueCourtRelatedCharges</t>
  </si>
  <si>
    <t>acfr:ChargesForServicesFees</t>
  </si>
  <si>
    <t>acfr:NetExpenseRevenueFees</t>
  </si>
  <si>
    <t>acfr:ChargesForServicesCourtFilingFees</t>
  </si>
  <si>
    <t>acfr:NetExpenseRevenueCourtFilingFees</t>
  </si>
  <si>
    <t>acfr:ChargesForServicesJuryDemandFees</t>
  </si>
  <si>
    <t>acfr:NetExpenseRevenueJuryDemandFees</t>
  </si>
  <si>
    <t>acfr:ChargesForServicesWritOfGarnishmentRestitutionAttachmentOrExecution</t>
  </si>
  <si>
    <t>acfr:NetExpenseRevenueWritOfGarnishmentRestitutionAttachmentOrExecution</t>
  </si>
  <si>
    <t>acfr:ChargesForServicesAttorneyFeeReimbursement</t>
  </si>
  <si>
    <t>acfr:NetExpenseRevenueAttorneyFeeReimbursement</t>
  </si>
  <si>
    <t>acfr:ChargesForServicesGuardianAdLitemReimbursement</t>
  </si>
  <si>
    <t>acfr:NetExpenseRevenueGuardianAdLitemReimbursement</t>
  </si>
  <si>
    <t>acfr:ChargesForServicesProbationOversightFee</t>
  </si>
  <si>
    <t>acfr:NetExpenseRevenueProbationOversightFee</t>
  </si>
  <si>
    <t>acfr:ChargesForServicesEstateInventoryFee</t>
  </si>
  <si>
    <t>acfr:NetExpenseRevenueEstateInventoryFee</t>
  </si>
  <si>
    <t>acfr:ChargesForServicesFriendOfTheCourtStatutoryHandlingFee</t>
  </si>
  <si>
    <t>acfr:NetExpenseRevenueFriendOfTheCourtStatutoryHandlingFee</t>
  </si>
  <si>
    <t>acfr:ChargesForServicesFriendOfTheCourtServiceFee</t>
  </si>
  <si>
    <t>acfr:NetExpenseRevenueFriendOfTheCourtServiceFee</t>
  </si>
  <si>
    <t>acfr:ChargesForServicesMiscellaneousCourtCostsAndFees</t>
  </si>
  <si>
    <t>acfr:NetExpenseRevenueMiscellaneousCourtCostsAndFees</t>
  </si>
  <si>
    <t>acfr:ChargesForServicesServicesRendered</t>
  </si>
  <si>
    <t>acfr:NetExpenseRevenueServicesRendered</t>
  </si>
  <si>
    <t>acfr:ChargesForServicesBuildingInspectionFees</t>
  </si>
  <si>
    <t>acfr:NetExpenseRevenueBuildingInspectionFees</t>
  </si>
  <si>
    <t>acfr:ChargesForServicesAmbulanceTransportFees</t>
  </si>
  <si>
    <t>acfr:NetExpenseRevenueAmbulanceTransportFees</t>
  </si>
  <si>
    <t>acfr:ChargesForServicesTitleSearchFee</t>
  </si>
  <si>
    <t>acfr:NetExpenseRevenueTitleSearchFee</t>
  </si>
  <si>
    <t>acfr:ChargesForServicesPreForfeitureMailingNoticeCost</t>
  </si>
  <si>
    <t>acfr:NetExpenseRevenuePreForfeitureMailingNoticeCost</t>
  </si>
  <si>
    <t>acfr:ChargesForServicesSales</t>
  </si>
  <si>
    <t>acfr:NetExpenseRevenueSales</t>
  </si>
  <si>
    <t>acfr:ChargesForServicesUseAndAdmissionFees</t>
  </si>
  <si>
    <t>acfr:NetExpenseRevenueUseAndAdmissionFees</t>
  </si>
  <si>
    <t>acfr:ChargesForServicesRevenueFromParkingFacilities</t>
  </si>
  <si>
    <t>acfr:NetExpenseRevenueChargesForServicesRevenueFromParkingFacilities</t>
  </si>
  <si>
    <t>acfr:ChargesForServices</t>
  </si>
  <si>
    <t>acfr:NetExpenseRevenueChargesForServices</t>
  </si>
  <si>
    <t>acfr:ChargesForServicesTrafficViolations</t>
  </si>
  <si>
    <t>acfr:NetExpenseRevenueTrafficViolations</t>
  </si>
  <si>
    <t>acfr:ChargesForServicesOrdinanceFinesAndCosts</t>
  </si>
  <si>
    <t>acfr:NetExpenseRevenueOrdinanceFinesAndCosts</t>
  </si>
  <si>
    <t>acfr:ChargesForServicesStatuteCosts</t>
  </si>
  <si>
    <t>acfr:NetExpenseRevenueStatuteCosts</t>
  </si>
  <si>
    <t>acfr:ChargesForServicesBondForfeituresAndBondCosts</t>
  </si>
  <si>
    <t>acfr:NetExpenseRevenueBondForfeituresAndBondCosts</t>
  </si>
  <si>
    <t>acfr:RevenueFromFinesAndForfeituresAndPenalties</t>
  </si>
  <si>
    <t>acfr:NetExpenseRevenueFinesAndForfeituresAndPenalties</t>
  </si>
  <si>
    <t>acfr:ChargesForServicesBusinessLicensesAndPermits</t>
  </si>
  <si>
    <t>acfr:NetExpenseRevenueChargesForServicesBusinessLicensesAndPermits</t>
  </si>
  <si>
    <t>acfr:ChargesForServicesCableTVFranchiseFees</t>
  </si>
  <si>
    <t>acfr:NetExpenseRevenueChargesForServicesCableTVFranchiseFees</t>
  </si>
  <si>
    <t>acfr:ChargesForServicesNonBusinessLicensesAndPermits</t>
  </si>
  <si>
    <t>acfr:NetExpenseRevenueChargesForServicesNonBusinessLicensesAndPermits</t>
  </si>
  <si>
    <t>acfr:ChargesForServicesLicensesAndPermitsAndFranchiseFees</t>
  </si>
  <si>
    <t>acfr:NetExpenseRevenueChargesForServicesLicensesAndPermitsAndFranchiseFees</t>
  </si>
  <si>
    <t>acfr:ExpensesForPublicSchoolsServices</t>
  </si>
  <si>
    <t>acfr:RevenueUsedForPublicSchoolsServices</t>
  </si>
  <si>
    <t>acfr:NetExpenseRevenueForPublicSchoolsServices</t>
  </si>
  <si>
    <t>acfr:ExpensesForPublicWaysAndFacilitiesServices</t>
  </si>
  <si>
    <t>acfr:RevenueUsedForPublicWaysAndFacilitiesServices</t>
  </si>
  <si>
    <t>acfr:NetExpenseRevenueForPublicWaysAndFacilitiesServices</t>
  </si>
  <si>
    <t>acfr:ExpensesForPublicAssistanceServices</t>
  </si>
  <si>
    <t>acfr:RevenueUsedForPublicAssistanceServices</t>
  </si>
  <si>
    <t>acfr:NetExpenseRevenueForPublicAssistanceServices</t>
  </si>
  <si>
    <t>acfr:ExpensesForSpecialElectionReimbursement</t>
  </si>
  <si>
    <t>acfr:RevenueForSpecialElectionReimbursement</t>
  </si>
  <si>
    <t>acfr:NetExpenseRevenueForSpecialElectionReimbursement</t>
  </si>
  <si>
    <t>acfr:ExpensesForElections</t>
  </si>
  <si>
    <t>acfr:RevenueUsedForElections</t>
  </si>
  <si>
    <t>acfr:NetExpenseRevenueForElections</t>
  </si>
  <si>
    <t>acfr:ExpensesForSurveyAndRemonumentation</t>
  </si>
  <si>
    <t>acfr:RevenueForSurveyAndRemonumentation</t>
  </si>
  <si>
    <t>acfr:NetExpenseRevenueForSurveyAndRemonumentation</t>
  </si>
  <si>
    <t>acfr:ExpensesForPlanningAndZoning</t>
  </si>
  <si>
    <t>acfr:RevenueUsedForPlanningAndZoning</t>
  </si>
  <si>
    <t>acfr:NetExpenseRevenueForPlanningAndZoning</t>
  </si>
  <si>
    <t>acfr:ExpensesForCemetery</t>
  </si>
  <si>
    <t>acfr:RevenueUsedForCemetery</t>
  </si>
  <si>
    <t>acfr:NetExpenseRevenueForCemetery</t>
  </si>
  <si>
    <t>acfr:ExpensesForEquipmentAndEquipmentRental</t>
  </si>
  <si>
    <t>acfr:RevenueUsedForEquipmentAndEquipmentRental</t>
  </si>
  <si>
    <t>acfr:NetExpenseRevenueForEquipmentAndEquipmentRental</t>
  </si>
  <si>
    <t>acfr:ExpensesForPropertyMaintenance</t>
  </si>
  <si>
    <t>acfr:RevenueUsedForPropertyMaintenance</t>
  </si>
  <si>
    <t>acfr:NetExpenseRevenueForPropertyMaintenance</t>
  </si>
  <si>
    <t>acfr:ExpensesForHomestead</t>
  </si>
  <si>
    <t>acfr:RevenueUsedForHomestead</t>
  </si>
  <si>
    <t>acfr:NetExpenseRevenueForHomestead</t>
  </si>
  <si>
    <t>acfr:ExpensesForBuildingAuthority</t>
  </si>
  <si>
    <t>acfr:RevenueUsedForBuildingAuthority</t>
  </si>
  <si>
    <t>acfr:NetExpenseRevenueForBuildingAuthority</t>
  </si>
  <si>
    <t>acfr:ExpensesForTelecommunications</t>
  </si>
  <si>
    <t>acfr:RevenueUsedForTelecommunications</t>
  </si>
  <si>
    <t>acfr:NetExpenseRevenueForTelecommunications</t>
  </si>
  <si>
    <t>acfr:ExpensesForFacilitiesMaintenance</t>
  </si>
  <si>
    <t>acfr:RevenueForFacilitiesMaintenance</t>
  </si>
  <si>
    <t>acfr:NetExpenseRevenueForFacilitiesMaintenance</t>
  </si>
  <si>
    <t>acfr:ExpensesForTownshipProperties</t>
  </si>
  <si>
    <t>acfr:RevenueUsedForTownshipProperties</t>
  </si>
  <si>
    <t>acfr:NetExpenseRevenueForTownshipProperties</t>
  </si>
  <si>
    <t>acfr:ExpensesForEducationServices</t>
  </si>
  <si>
    <t>acfr:RevenueUsedForEducationServices</t>
  </si>
  <si>
    <t>acfr:NetExpenseRevenueForEducationServices</t>
  </si>
  <si>
    <t>acfr:ExpensesForHigherEducation</t>
  </si>
  <si>
    <t>acfr:RevenueUsedForHigherEducation</t>
  </si>
  <si>
    <t>acfr:NetExpenseRevenueForHigherEducation</t>
  </si>
  <si>
    <t>acfr:ExpensesForUnemploymentCompensation</t>
  </si>
  <si>
    <t>acfr:RevenueUsedForUnemploymentCompensation</t>
  </si>
  <si>
    <t>acfr:NetExpenseRevenueForUnemploymentCompensation</t>
  </si>
  <si>
    <t>acfr:ExpensesForGaragesServices</t>
  </si>
  <si>
    <t>acfr:RevenueUsedForGarageServices</t>
  </si>
  <si>
    <t>acfr:NetExpenseRevenueForGaragesServices</t>
  </si>
  <si>
    <t>acfr:ExpensesForJailStoresCommissaryServices</t>
  </si>
  <si>
    <t>acfr:RevenueUsedForJailStoresCommissaryServices</t>
  </si>
  <si>
    <t>acfr:NetExpenseRevenueForJailStoresCommissaryServices</t>
  </si>
  <si>
    <t>acfr:ExpensesForContingencyServices</t>
  </si>
  <si>
    <t>acfr:RevenueUsedForContingencyServices</t>
  </si>
  <si>
    <t>acfr:NetExpenseRevenueForContingencyServices</t>
  </si>
  <si>
    <t>acfr:ExpensesForOtherPublicServices</t>
  </si>
  <si>
    <t>acfr:RevenueUsedForOtherPublicServices</t>
  </si>
  <si>
    <t>acfr:NetExpenseRevenueForOtherPublicServices</t>
  </si>
  <si>
    <t>acfr:RevenueSharing</t>
  </si>
  <si>
    <t>acfr:NetExpenseRevenueForRevenueSharing</t>
  </si>
  <si>
    <t>acfr:OtherExpenses</t>
  </si>
  <si>
    <t>acfr:RevenueUsedForOtherPrograms</t>
  </si>
  <si>
    <t>acfr:OtherNetExpenseRevenue</t>
  </si>
  <si>
    <t>acfr:Expenses</t>
  </si>
  <si>
    <t>acfr:ProgramRevenues</t>
  </si>
  <si>
    <t>acfr:NetExpenseRevenue</t>
  </si>
  <si>
    <t>acfr:ExpensesForFinancialAndTaxAdministrationInformationTechnology</t>
  </si>
  <si>
    <t>acfr:ExpensesForHousingAndCommunityDevelopment</t>
  </si>
  <si>
    <t>acfr:NetExpenseRevenueForHousingAndCommunityDevelopmentServices</t>
  </si>
  <si>
    <t>acfr:ExpensesForLotteryPrizeAwards</t>
  </si>
  <si>
    <t>acfr:NetExpenseRevenueLotteryPrizes</t>
  </si>
  <si>
    <t>acfr:CapitalOutlay</t>
  </si>
  <si>
    <t>acfr:NetExpenseRevenueForCapitalOutlay</t>
  </si>
  <si>
    <t>acfr:DepreciationExpense</t>
  </si>
  <si>
    <t>acfr:DebtServicePrincipalRepayment</t>
  </si>
  <si>
    <t>acfr:NetExpenseRevenueForDebtServicePrincipalRepayment</t>
  </si>
  <si>
    <t>acfr:DebtServiceInterestAndFiscalCharges</t>
  </si>
  <si>
    <t>acfr:NetExpenseRevenueForDebtServiceInterestAndFiscalCharges</t>
  </si>
  <si>
    <t>acfr:DebtService</t>
  </si>
  <si>
    <t>acfr:NetExpenseRevenueDebtService</t>
  </si>
  <si>
    <t>acfr:DepreciationUnallocated</t>
  </si>
  <si>
    <t>acfr:NetExpenseRevenueForDepreciationUnallocated</t>
  </si>
  <si>
    <t>acfr:CostOfIssueOfBondsAndSecurities</t>
  </si>
  <si>
    <t>acfr:NetExpenseRevenueForCostOfIssueOfBondsAndSecurities</t>
  </si>
  <si>
    <t>acfr:NetExpenseRevenuePublicSafetyProtectiveServices</t>
  </si>
  <si>
    <t>acfr:RevenueFromNationalForestReserveTaxes</t>
  </si>
  <si>
    <t>acfr:RevenueFromTrailerTax</t>
  </si>
  <si>
    <t>acfr:RevenueFromAccomodationsTax</t>
  </si>
  <si>
    <t>acfr:RevenueFromParkingOccupancyTax</t>
  </si>
  <si>
    <t>acfr:RevenueFromIndustrialFacilitiesTax</t>
  </si>
  <si>
    <t>acfr:RevenueFromCommercialFacilitiesTax</t>
  </si>
  <si>
    <t>acfr:RevenueFromIncomeTax</t>
  </si>
  <si>
    <t>acfr:RevenueFromTransactionPrivilegeTax</t>
  </si>
  <si>
    <t>acfr:RevenueFromCurrentPropertyTaxesExtraOrSpecialVoted</t>
  </si>
  <si>
    <t>acfr:RevenueFromCurrentPersonalPropertyTax</t>
  </si>
  <si>
    <t>acfr:RevenuesFromCurrentRealPropertyTax</t>
  </si>
  <si>
    <t>acfr:RevenueFromPropertyTax</t>
  </si>
  <si>
    <t>acfr:RevenueFromDelinquentRealPropertyTax</t>
  </si>
  <si>
    <t>acfr:RevenueFromDelinquentPersonalPropertyTax</t>
  </si>
  <si>
    <t>acfr:RevenueFromMarijuanaTax</t>
  </si>
  <si>
    <t>acfr:RevenueFromCityUtilityUsersTax</t>
  </si>
  <si>
    <t>acfr:RevenueFromMotorFuelTax</t>
  </si>
  <si>
    <t>acfr:RevenueFromLotteryForEducationLotteryProceeds</t>
  </si>
  <si>
    <t>acfr:RevenueFromCorporateTax</t>
  </si>
  <si>
    <t>acfr:RevenueFromUsageOfUtilitiesTax</t>
  </si>
  <si>
    <t>acfr:RevenueFromConventionTax</t>
  </si>
  <si>
    <t>acfr:RevenueFromSalesAndUseTax</t>
  </si>
  <si>
    <t>acfr:RevenueFromSalesTax</t>
  </si>
  <si>
    <t>acfr:RevenueFromUnclaimedProperty</t>
  </si>
  <si>
    <t>acfr:RevenueFromNursingHomeAndHospitalProviderFees</t>
  </si>
  <si>
    <t>acfr:RevenueFromBusinessLicenseTax</t>
  </si>
  <si>
    <t>acfr:RevenueFromPropertyTransferTax</t>
  </si>
  <si>
    <t>acfr:RevenueFromDocumentsTransferTax</t>
  </si>
  <si>
    <t>acfr:RevenueFromTransferStampsTax</t>
  </si>
  <si>
    <t>acfr:RevenueFromHotelAndMotelTax</t>
  </si>
  <si>
    <t>acfr:RevenueFromVehiclesTax</t>
  </si>
  <si>
    <t>acfr:RevenueFromMealsTax</t>
  </si>
  <si>
    <t>acfr:RevenueFromFranchiseIncomeTax</t>
  </si>
  <si>
    <t>acfr:RevenueFromOtherTaxForGeneralPurpose</t>
  </si>
  <si>
    <t>acfr:RevenueFromTaxes</t>
  </si>
  <si>
    <t>acfr:AllowanceForChargebacks</t>
  </si>
  <si>
    <t>acfr:AllowanceForRefunds</t>
  </si>
  <si>
    <t>acfr:RevenueFromCollectionFees</t>
  </si>
  <si>
    <t>acfr:RevenueFromInterestAndPenaltiesOnTaxes</t>
  </si>
  <si>
    <t>acfr:RevenueFromCommunityWideSpecialAssessments</t>
  </si>
  <si>
    <t>acfr:RedemptionsAndReconveyance</t>
  </si>
  <si>
    <t>acfr:RevenueFromCountyExpenseOfSale</t>
  </si>
  <si>
    <t>acfr:RevenueFromCommercialForestReserve</t>
  </si>
  <si>
    <t>acfr:RevenueFromSubMarginalLandAct</t>
  </si>
  <si>
    <t>acfr:RevenueFromTaxRevertedProperty</t>
  </si>
  <si>
    <t>acfr:PaymentInLieuOfTaxes</t>
  </si>
  <si>
    <t>acfr:RevenueFromPropertyTaxAdministrationFee</t>
  </si>
  <si>
    <t>acfr:TaxesAndTaxRelatedRevenues</t>
  </si>
  <si>
    <t>acfr:RevenuesFromInterestAndPenaltiesOnSpecialAssessments</t>
  </si>
  <si>
    <t>acfr:RevenueFromSpecialAssessments</t>
  </si>
  <si>
    <t>acfr:RevenueFromDividends</t>
  </si>
  <si>
    <t>acfr:RevenueFromInterest</t>
  </si>
  <si>
    <t>acfr:RevenueFromInterestAndDividends</t>
  </si>
  <si>
    <t>acfr:InvestmentGainsLosses</t>
  </si>
  <si>
    <t>acfr:InvestmentIncome</t>
  </si>
  <si>
    <t>acfr:RevenueFromInterestAndRent</t>
  </si>
  <si>
    <t>acfr:LeaseInvestmentIncome</t>
  </si>
  <si>
    <t>acfr:InvestmentIncomeAndRentals</t>
  </si>
  <si>
    <t>acfr:RevenueFromRent</t>
  </si>
  <si>
    <t>acfr:RevenueFromRoyalties</t>
  </si>
  <si>
    <t>acfr:RevenueFromRentsAndRoyalties</t>
  </si>
  <si>
    <t>acfr:RevenueFromSharedRevenue</t>
  </si>
  <si>
    <t>acfr:RevenueFromUseOfMoneyAndProperty</t>
  </si>
  <si>
    <t>acfr:RevenueFromGasAndOilRoyalties</t>
  </si>
  <si>
    <t>acfr:RevenueFromCasinoRevenueSharing</t>
  </si>
  <si>
    <t>acfr:RevenueFromRecreationFees</t>
  </si>
  <si>
    <t>acfr:RevenueFromRefundsAndRebates</t>
  </si>
  <si>
    <t>acfr:RevenueFromReimbursements</t>
  </si>
  <si>
    <t>acfr:RevenueFromGrantsAndEntitlementsForSpecificProgramsUnrestricted</t>
  </si>
  <si>
    <t>acfr:GrantsContributionsAndDonationsFromFederalGovernmentalEntities</t>
  </si>
  <si>
    <t>acfr:GrantsContributionsAndDonationsFromStateGovernmentalEntities</t>
  </si>
  <si>
    <t>acfr:GrantsContributionsAndDonationsFromLocalUnits</t>
  </si>
  <si>
    <t>acfr:GrantsContributionsAndDonationsFromOthers</t>
  </si>
  <si>
    <t>acfr:PublicAndPrivateContributions</t>
  </si>
  <si>
    <t>acfr:ProceedsFromBondAndNoteIssuance</t>
  </si>
  <si>
    <t>acfr:PrivateContributionsAndDonations</t>
  </si>
  <si>
    <t>acfr:CashOverOrShort</t>
  </si>
  <si>
    <t>acfr:GainLossOnSaleOfCapitalAssets</t>
  </si>
  <si>
    <t>acfr:RecoveryOfCostIncurred</t>
  </si>
  <si>
    <t>acfr:OtherGeneralRevenues</t>
  </si>
  <si>
    <t>acfr:TransfersNet</t>
  </si>
  <si>
    <t>acfr:TransfersIn</t>
  </si>
  <si>
    <t>acfr:TransfersOut</t>
  </si>
  <si>
    <t>acfr:InternalTransfers</t>
  </si>
  <si>
    <t>acfr:TransferToEscrowForBondRefunding</t>
  </si>
  <si>
    <t>acfr:OtherFinancingSourcesLeaseFinancing</t>
  </si>
  <si>
    <t>acfr:DiscountsOnBondsOrNotes</t>
  </si>
  <si>
    <t>acfr:PremiumOnBondsOrNotes</t>
  </si>
  <si>
    <t>acfr:BondOrInsuranceRecoveries</t>
  </si>
  <si>
    <t>acfr:SpecialItems</t>
  </si>
  <si>
    <t>acfr:ExtraordinaryItems</t>
  </si>
  <si>
    <t>acfr:AdjustmentsForTransferOfRevenuesWithinActivities</t>
  </si>
  <si>
    <t>acfr:GeneralRevenuesAndTransfers</t>
  </si>
  <si>
    <t>Proprietary Funds</t>
  </si>
  <si>
    <t>Business-Type Activities - Enterprise Funds</t>
  </si>
  <si>
    <t>Internal Service Funds</t>
  </si>
  <si>
    <t>Labels</t>
  </si>
  <si>
    <t>Labels with Spaces</t>
  </si>
  <si>
    <t>Acfr</t>
  </si>
  <si>
    <t>ProprietaryFundsRevenuesExpensesAbstract</t>
  </si>
  <si>
    <t>Proprietary Funds, Revenues, Expenses and Changes in Fund Net Position [Abstract]</t>
  </si>
  <si>
    <t>OperatingRevenuesAbstract</t>
  </si>
  <si>
    <t>Operating Revenues [Abstract]</t>
  </si>
  <si>
    <t>ChargesForServicesFinesAndForfeituresAbstract</t>
  </si>
  <si>
    <t>Charges for Services, Fines and Forfeitures [Abstract]</t>
  </si>
  <si>
    <t>OperatingExpensesAbstract</t>
  </si>
  <si>
    <t>Operating Expenses [Abstract]</t>
  </si>
  <si>
    <t>HealthOperatingExpensesAbstract</t>
  </si>
  <si>
    <t>Health Operating Expenses [Abstract]</t>
  </si>
  <si>
    <t>ExpensesForLotteryActivitiesAbstract</t>
  </si>
  <si>
    <t>Expenses for Lottery Activities [Abstract]</t>
  </si>
  <si>
    <t>ContributionsFromLocalUnitsAbstract</t>
  </si>
  <si>
    <t>Contributions from Local Units [Abstract]</t>
  </si>
  <si>
    <t>RecreationAndCultureOperatingExpensesAbstract</t>
  </si>
  <si>
    <t>Recreation and Culture Operating Expenses [Abstract]</t>
  </si>
  <si>
    <t>IntergovernmentalRevenueAbstract</t>
  </si>
  <si>
    <t>Intergovernmental Revenue [Abstract]</t>
  </si>
  <si>
    <t>NonoperatingExpensesAbstract</t>
  </si>
  <si>
    <t>Nonoperating Expenses [Abstract]</t>
  </si>
  <si>
    <t>InvestmentIncomeAbstract</t>
  </si>
  <si>
    <t>Investment Income [Abstract]</t>
  </si>
  <si>
    <t>NonoperatingRevenuesExpensesAbstract</t>
  </si>
  <si>
    <t>Nonoperating Revenues Expenses [Abstract]</t>
  </si>
  <si>
    <t>GrantsContributionsAndDonationsAbstract</t>
  </si>
  <si>
    <t>Grants, Contributions and Donations [Abstract]</t>
  </si>
  <si>
    <t>OtherFinancingSourcesAbstract</t>
  </si>
  <si>
    <t>Other Financing Sources [Abstract]</t>
  </si>
  <si>
    <t>CapitalContributionsAndTransfersAbstract</t>
  </si>
  <si>
    <t>Capital Contributions and Transfers [Abstract]</t>
  </si>
  <si>
    <t>ContributionsAbstract</t>
  </si>
  <si>
    <t>Contributions [Abstract]</t>
  </si>
  <si>
    <t>NonoperatingRevenuesAbstract</t>
  </si>
  <si>
    <t>Nonoperating Revenues [Abstract]</t>
  </si>
  <si>
    <t>TransfersAbstract</t>
  </si>
  <si>
    <t>Transfers [Abstract]</t>
  </si>
  <si>
    <t>TaxAndTaxRelatedRevenuesAbstract</t>
  </si>
  <si>
    <t>Tax and Tax Related Revenues and Allowances [Abstract]</t>
  </si>
  <si>
    <t>InterestAndRentsRevenuesAbstract</t>
  </si>
  <si>
    <t>Investment Income and Rentals [Abstract]</t>
  </si>
  <si>
    <t>RevenueFromInterestAndDividendsAbstract</t>
  </si>
  <si>
    <t>Revenue from Interest and Dividends [Abstract]</t>
  </si>
  <si>
    <t>PublicWorksOperatingExpensesAbstract</t>
  </si>
  <si>
    <t>Public Works Operating Expenses [Abstract]</t>
  </si>
  <si>
    <t>ChargesForServicesAbstract</t>
  </si>
  <si>
    <t>Charges for Services, General [Abstract]</t>
  </si>
  <si>
    <t>ChargesForServicesCourtRelatedCharges</t>
  </si>
  <si>
    <t>ChargesForServicesFees</t>
  </si>
  <si>
    <t>ChargesForServicesCourtFilingFees</t>
  </si>
  <si>
    <t>ChargesForServicesJuryDemandFees</t>
  </si>
  <si>
    <t>ChargesForServicesWritOfGarnishmentRestitutionAttachmentOrExecution</t>
  </si>
  <si>
    <t>ChargesForServicesAttorneyFeeReimbursement</t>
  </si>
  <si>
    <t>ChargesForServicesGuardianAdLitemReimbursement</t>
  </si>
  <si>
    <t>ChargesForServicesProbationOversightFee</t>
  </si>
  <si>
    <t>ChargesForServicesEstateInventoryFee</t>
  </si>
  <si>
    <t>ChargesForServicesFriendOfTheCourtStatutoryHandlingFee</t>
  </si>
  <si>
    <t>ChargesForServicesFriendOfTheCourtServiceFee</t>
  </si>
  <si>
    <t>ChargesForServicesMiscellaneousCourtCostsAndFees</t>
  </si>
  <si>
    <t>ChargesForServicesServicesRendered</t>
  </si>
  <si>
    <t>ChargesForServicesBuildingInspectionFees</t>
  </si>
  <si>
    <t>ChargesForServicesAmbulanceTransportFees</t>
  </si>
  <si>
    <t>ChargesForServicesTitleSearchFee</t>
  </si>
  <si>
    <t>ChargesForServicesPreForfeitureMailingNoticeCost</t>
  </si>
  <si>
    <t>ChargesForServicesSales</t>
  </si>
  <si>
    <t>ChargesForServicesUseAndAdmissionFees</t>
  </si>
  <si>
    <t>ChargesForServicesRevenueFromParkingFacilities</t>
  </si>
  <si>
    <t>ChargesForServices</t>
  </si>
  <si>
    <t>ChargesForServicesTrafficViolations</t>
  </si>
  <si>
    <t>ChargesForServicesOrdinanceFinesAndCosts</t>
  </si>
  <si>
    <t>ChargesForServicesStatuteCosts</t>
  </si>
  <si>
    <t>ChargesForServicesBondForfeituresAndBondCosts</t>
  </si>
  <si>
    <t>RevenueFromFinesAndForfeituresAndPenalties</t>
  </si>
  <si>
    <t>ChargesForServicesLicensesAndPermitsRevenuesAbstract</t>
  </si>
  <si>
    <t>Charges for Services, Licenses and Permits Revenues [Abstract]</t>
  </si>
  <si>
    <t>ChargesForServicesBusinessLicensesAndPermits</t>
  </si>
  <si>
    <t>ChargesForServicesCableTVFranchiseFees</t>
  </si>
  <si>
    <t>ChargesForServicesNonBusinessLicensesAndPermits</t>
  </si>
  <si>
    <t>ChargesForServicesLicensesAndPermitsAndFranchiseFees</t>
  </si>
  <si>
    <t>RevenueFromTuitionAndFees</t>
  </si>
  <si>
    <t>Revenues from Tuition and Fees</t>
  </si>
  <si>
    <t>TaxCollectionFeesForTaxFund</t>
  </si>
  <si>
    <t>Tax Collection Fees for Tax Fund</t>
  </si>
  <si>
    <t>InterestAndPenaltiesForTaxFund</t>
  </si>
  <si>
    <t>Interest and Penalties for Tax Fund</t>
  </si>
  <si>
    <t>RevenueFromTuitionAndFeesNetOfAllowances</t>
  </si>
  <si>
    <t>Revenues from Tuition and Fees (Net of Allowances)</t>
  </si>
  <si>
    <t>ScholarshipAllowances</t>
  </si>
  <si>
    <t>Scholarship Allowances</t>
  </si>
  <si>
    <t>TuitionAndFeesAllowances</t>
  </si>
  <si>
    <t>Tuition and Fees, Allowance</t>
  </si>
  <si>
    <t>ChargesToOtherFunds</t>
  </si>
  <si>
    <t>Charges to Other Funds</t>
  </si>
  <si>
    <t>RevenueFares</t>
  </si>
  <si>
    <t>Fare Revenue</t>
  </si>
  <si>
    <t>RegulatedOperatingRevenueWasteWater</t>
  </si>
  <si>
    <t>Regulated Operating Revenue, Waste Water</t>
  </si>
  <si>
    <t>RegulatedOperatingRevenueWater</t>
  </si>
  <si>
    <t>Regulated Operating Revenue, Water</t>
  </si>
  <si>
    <t>RevenuefromAuxiliaryEnterprises</t>
  </si>
  <si>
    <t>Revenues from Auxiliary Enterprises</t>
  </si>
  <si>
    <t>RevenueFromConnectionFees</t>
  </si>
  <si>
    <t>Revenues from Connection Fees</t>
  </si>
  <si>
    <t>RevenueFromRents</t>
  </si>
  <si>
    <t>Revenues from Rents</t>
  </si>
  <si>
    <t>RevenueFromInstallationFees</t>
  </si>
  <si>
    <t>Revenues from Installation Fees</t>
  </si>
  <si>
    <t>RevenueFromChargesForUtilities</t>
  </si>
  <si>
    <t>Revenues from Charges for Utilities</t>
  </si>
  <si>
    <t>RevenueFromSaleOfFuel</t>
  </si>
  <si>
    <t>Revenues from Sale of Fuel</t>
  </si>
  <si>
    <t>RevenueFromRefundsAndRebates</t>
  </si>
  <si>
    <t>Revenues from Refunds and Rebates</t>
  </si>
  <si>
    <t>RevenueFromReimbursements</t>
  </si>
  <si>
    <t>Revenues from Reimbursements</t>
  </si>
  <si>
    <t>LotteryRevenuesAbstract</t>
  </si>
  <si>
    <t>Lottery Revenues [Abstract]</t>
  </si>
  <si>
    <t>RevenueFromLotteryTicketSales</t>
  </si>
  <si>
    <t>Revenues from Lottery Ticket Sales</t>
  </si>
  <si>
    <t>RevenueFromLotteryLicenseApplicationFees</t>
  </si>
  <si>
    <t>Revenues from Lottery License Application Fees</t>
  </si>
  <si>
    <t>RevenueFromLotterySecurityProceeds</t>
  </si>
  <si>
    <t>Revenues from Lottery Security Proceeds</t>
  </si>
  <si>
    <t>ExpensesForLotteryLicenseApplicationFees</t>
  </si>
  <si>
    <t>OperatingContributionsAndPremiums</t>
  </si>
  <si>
    <t>Operating Contributions and Premiums</t>
  </si>
  <si>
    <t>OperatingGrants</t>
  </si>
  <si>
    <t>Operating Grants</t>
  </si>
  <si>
    <t>OtherOperatingRevenue</t>
  </si>
  <si>
    <t>Other Operating Revenue</t>
  </si>
  <si>
    <t>RevenueOperating</t>
  </si>
  <si>
    <t>Operating Revenue</t>
  </si>
  <si>
    <t>ExpensesForDepartmentOfPublicWorksDPW</t>
  </si>
  <si>
    <t>Expenses for Department of Public Works (DPW)</t>
  </si>
  <si>
    <t>ExpensesForEngineersEngineering</t>
  </si>
  <si>
    <t>Expenses for Engineers, Engineering</t>
  </si>
  <si>
    <t>ExpensesForSanitationDepartment</t>
  </si>
  <si>
    <t>Expenses for Sanitation Department</t>
  </si>
  <si>
    <t>ExpensesForSanitaryLandfill</t>
  </si>
  <si>
    <t>Expenses for Sanitary Landfill</t>
  </si>
  <si>
    <t>ExpensesForSewageDisposal</t>
  </si>
  <si>
    <t>Expenses for Sewage Disposal</t>
  </si>
  <si>
    <t>ExpensesForWaterAndSewerSystems</t>
  </si>
  <si>
    <t>Expenses for Water and Sewer Systems</t>
  </si>
  <si>
    <t>ExpensesForRubbishCollection</t>
  </si>
  <si>
    <t>Expenses for Rubbish Collection</t>
  </si>
  <si>
    <t>ExpensesForAirportsServices</t>
  </si>
  <si>
    <t>Expenses for Airport Services</t>
  </si>
  <si>
    <t>ExpensesForTransportationServices</t>
  </si>
  <si>
    <t>Expenses for Transportation Services</t>
  </si>
  <si>
    <t>ExpensesForHarborServices</t>
  </si>
  <si>
    <t>Expenses for Harbor Services</t>
  </si>
  <si>
    <t>ExpensesForHospitalization</t>
  </si>
  <si>
    <t>Expenses for Hospitalization</t>
  </si>
  <si>
    <t>ExpensesForAmbulance</t>
  </si>
  <si>
    <t>Expenses for Ambulance</t>
  </si>
  <si>
    <t>ExpensesForHospitalOperations</t>
  </si>
  <si>
    <t>Expenses for Hospital Operations</t>
  </si>
  <si>
    <t>ExpensesForParksAndRecreationDepartment</t>
  </si>
  <si>
    <t>Expenses for Parks and Recreation Department</t>
  </si>
  <si>
    <t>ExpensesForParksAdministration</t>
  </si>
  <si>
    <t>Expenses for Parks Administration</t>
  </si>
  <si>
    <t>ExpensesForParksFacilities</t>
  </si>
  <si>
    <t>Expenses for Parks Facilities</t>
  </si>
  <si>
    <t>ExpensesForParksSupervision</t>
  </si>
  <si>
    <t>Expenses for Parks Supervision</t>
  </si>
  <si>
    <t>ExpensesForParksPolicing</t>
  </si>
  <si>
    <t>Expenses for Parks Policing</t>
  </si>
  <si>
    <t>ExpensesForParksLighting</t>
  </si>
  <si>
    <t>Expenses for Parks Lighting</t>
  </si>
  <si>
    <t>ExpensesForParksMaintenance</t>
  </si>
  <si>
    <t>Expenses for Parks Maintenance</t>
  </si>
  <si>
    <t>ExpensesForParksAndRecreation</t>
  </si>
  <si>
    <t>Expenses for Parks and Recreation</t>
  </si>
  <si>
    <t>ExpensesForAcademicSupport</t>
  </si>
  <si>
    <t>Expenses for Academic Support</t>
  </si>
  <si>
    <t>ExpensesForAuditoriumCivicCenter</t>
  </si>
  <si>
    <t>Expenses for Auditorium, Civic Center</t>
  </si>
  <si>
    <t>ExpensesForOtherPublicServices</t>
  </si>
  <si>
    <t>Expenses for Other Public Services</t>
  </si>
  <si>
    <t>ExpensesForInstruction</t>
  </si>
  <si>
    <t>Expenses for Instruction</t>
  </si>
  <si>
    <t>ExpensesForStudentGrantsAndScholarships</t>
  </si>
  <si>
    <t>Expenses for Student Grants and Scholarships</t>
  </si>
  <si>
    <t>ExpensesForFinancialAndTaxAdministrationInformationTechnology</t>
  </si>
  <si>
    <t>Expenses for Information Technology</t>
  </si>
  <si>
    <t>ExpensesForStudentService</t>
  </si>
  <si>
    <t>Expenses for Student Services</t>
  </si>
  <si>
    <t>ExpensesForSalariesAndBenefits</t>
  </si>
  <si>
    <t>Expenses for Salaries and Benefits</t>
  </si>
  <si>
    <t>BenefitsExpensePensionAndOPEBAbstract</t>
  </si>
  <si>
    <t>Benefits Expense, Pension and OPEB [Abstract]</t>
  </si>
  <si>
    <t>OPEBExpense</t>
  </si>
  <si>
    <t>OPEB Expense</t>
  </si>
  <si>
    <t>PensionExpense</t>
  </si>
  <si>
    <t>Pension Expense</t>
  </si>
  <si>
    <t>BenefitsExpensePensionAndOPEB</t>
  </si>
  <si>
    <t>Benefits Expense, Pension and OPEB</t>
  </si>
  <si>
    <t>BenefitsExpense</t>
  </si>
  <si>
    <t>Benefits Expense</t>
  </si>
  <si>
    <t>InterestExpense</t>
  </si>
  <si>
    <t>Interest Expense</t>
  </si>
  <si>
    <t>CommunicationExpense</t>
  </si>
  <si>
    <t>Communication Expense</t>
  </si>
  <si>
    <t>CommunityPromotionExpense</t>
  </si>
  <si>
    <t>Community Promotion Expense</t>
  </si>
  <si>
    <t>PrintingAndPublishingExpense</t>
  </si>
  <si>
    <t>Printing and Publishing Expense</t>
  </si>
  <si>
    <t>ExpensesForClaimsAndJudgments</t>
  </si>
  <si>
    <t>Expenses for Claims and Judgments</t>
  </si>
  <si>
    <t>ExpensesForServicesAndSupplies</t>
  </si>
  <si>
    <t>Expenses for Services and Supplies</t>
  </si>
  <si>
    <t>ExpensesForStateInstitutions</t>
  </si>
  <si>
    <t>Expenses for State Institutions</t>
  </si>
  <si>
    <t>ExpensesForAuxiliaryEnterprises</t>
  </si>
  <si>
    <t>Expenses for Auxiliary Enterprises</t>
  </si>
  <si>
    <t>ExpensesForRefundsAndRebates</t>
  </si>
  <si>
    <t>Expenses for Refunds and Rebates</t>
  </si>
  <si>
    <t>ExpensesForProfessionalServices</t>
  </si>
  <si>
    <t>Expenses for Professional and Contractual Services</t>
  </si>
  <si>
    <t>ExpensesForEquipmentAndEquipmentRental</t>
  </si>
  <si>
    <t>Expenses for Equipment and Equipment Rental</t>
  </si>
  <si>
    <t>RentExpense</t>
  </si>
  <si>
    <t>Rent Expense</t>
  </si>
  <si>
    <t>ExpensesForSpecialAssessments</t>
  </si>
  <si>
    <t>Expenses for Special Assessments</t>
  </si>
  <si>
    <t>RepairAndMaintenance</t>
  </si>
  <si>
    <t>Repair and Maintenance</t>
  </si>
  <si>
    <t>ExpensesForGeneralGovernmentServices</t>
  </si>
  <si>
    <t>Expenses for General Government Services</t>
  </si>
  <si>
    <t>ExpensesForInstitutionalSupport</t>
  </si>
  <si>
    <t>Expenses for Institutional Support</t>
  </si>
  <si>
    <t>CostOfMaterialsAndServicesRendered</t>
  </si>
  <si>
    <t>Cost of Materials and Services Rendered</t>
  </si>
  <si>
    <t>DepreciationExpense</t>
  </si>
  <si>
    <t>AmortizationExpense</t>
  </si>
  <si>
    <t>Amortization Expense</t>
  </si>
  <si>
    <t>DepletionDepreciationAndAmortizationExpense</t>
  </si>
  <si>
    <t>Depletion, Depreciation and Amortization Expense</t>
  </si>
  <si>
    <t>BadDebtExpense</t>
  </si>
  <si>
    <t>Bad Debt Expense</t>
  </si>
  <si>
    <t>ExpensesForUtilities</t>
  </si>
  <si>
    <t>Utilities Expense</t>
  </si>
  <si>
    <t>HousingAssistancePaymentsExpense</t>
  </si>
  <si>
    <t>Housing Assistance Payments</t>
  </si>
  <si>
    <t>TenantServicesExpenses</t>
  </si>
  <si>
    <t>Tenant Services Expense</t>
  </si>
  <si>
    <t>InsuranceExpense</t>
  </si>
  <si>
    <t>Insurance Expense</t>
  </si>
  <si>
    <t>StateTrunklineOverheadExpense</t>
  </si>
  <si>
    <t>State Trunkline Overhead Expense</t>
  </si>
  <si>
    <t>HealthServicesExpense</t>
  </si>
  <si>
    <t>Health Services Expense</t>
  </si>
  <si>
    <t>ExpensesForProtectiveServices</t>
  </si>
  <si>
    <t>Protective Services</t>
  </si>
  <si>
    <t>SewageTreatmentExpense</t>
  </si>
  <si>
    <t>Sewage Treatment Expense</t>
  </si>
  <si>
    <t>MaterialsAndSuppliesExpense</t>
  </si>
  <si>
    <t>Materials and Supplies Expense</t>
  </si>
  <si>
    <t>FinancialAidExpense</t>
  </si>
  <si>
    <t>Financial Aid Expense</t>
  </si>
  <si>
    <t>ExpensesForLotteryPrizeAwards</t>
  </si>
  <si>
    <t>Expenses for Lottery Prize Awards</t>
  </si>
  <si>
    <t>ExpensesForLotteryGameCosts</t>
  </si>
  <si>
    <t>Expenses for Lottery Game Costs</t>
  </si>
  <si>
    <t>ExpensesForLotteryRetailerCommissions</t>
  </si>
  <si>
    <t>Expenses for Lottery Retailer Commissions</t>
  </si>
  <si>
    <t>ExpensesForLotteryRetailerBonuses</t>
  </si>
  <si>
    <t>Expenses for Lottery Retailer Bonuses</t>
  </si>
  <si>
    <t>ExpensesForLotteryOperatorFees</t>
  </si>
  <si>
    <t>Expenses for Lottery Operator Fees</t>
  </si>
  <si>
    <t>ExpensesForLotteryPromotionPublicRelationsAndPointOfSale</t>
  </si>
  <si>
    <t>Expenses for Lottery Promotion, Public Relations, and Point of Sale</t>
  </si>
  <si>
    <t>InterestExpenseImputedOnAnnuitizedPrizeLiability</t>
  </si>
  <si>
    <t>Interest Expense Imputed on Annuitized Prize Liability</t>
  </si>
  <si>
    <t>OtherLotteryCosts</t>
  </si>
  <si>
    <t>Other Lottery Costs</t>
  </si>
  <si>
    <t>OtherOperatingExpenses</t>
  </si>
  <si>
    <t>Other Operating Expenses</t>
  </si>
  <si>
    <t>OperatingExpense</t>
  </si>
  <si>
    <t>Operating Expense</t>
  </si>
  <si>
    <t>OperatingIncomeLoss</t>
  </si>
  <si>
    <t>Operating Income (Loss)</t>
  </si>
  <si>
    <t>TaxRevenuesAbstract</t>
  </si>
  <si>
    <t>Nonoperating Revenues</t>
  </si>
  <si>
    <t>Tax Revenues [Abstract]</t>
  </si>
  <si>
    <t>RevenueFromNationalForestReserveTaxes</t>
  </si>
  <si>
    <t>Revenues from National Forest Reserve Taxes</t>
  </si>
  <si>
    <t>RevenueFromTrailerTax</t>
  </si>
  <si>
    <t>Revenues from Trailer Tax</t>
  </si>
  <si>
    <t>RevenueFromAccomodationsTax</t>
  </si>
  <si>
    <t>Revenues from Accommodations Tax (PA 263 of 1974)</t>
  </si>
  <si>
    <t>RevenueFromParkingOccupancyTax</t>
  </si>
  <si>
    <t>Revenues from Parking Occupancy Tax</t>
  </si>
  <si>
    <t>RevenueFromIndustrialFacilitiesTax</t>
  </si>
  <si>
    <t>Revenues from Industrial Facilities Tax</t>
  </si>
  <si>
    <t>RevenueFromCommercialFacilitiesTax</t>
  </si>
  <si>
    <t>Revenues from Commercial Facilities Tax</t>
  </si>
  <si>
    <t>RevenueFromIncomeTax</t>
  </si>
  <si>
    <t>Revenues from Income Tax</t>
  </si>
  <si>
    <t>RevenueFromTransactionPrivilegeTax</t>
  </si>
  <si>
    <t>Revenues from Transaction Privilege Tax</t>
  </si>
  <si>
    <t>PropertyTaxAbstract</t>
  </si>
  <si>
    <t>Property Tax [Abstract]</t>
  </si>
  <si>
    <t>RevenueFromCurrentPropertyTaxesExtraOrSpecialVoted</t>
  </si>
  <si>
    <t>Revenues from Current Property Taxes, Extra or Special Voted</t>
  </si>
  <si>
    <t>RevenueFromCurrentPersonalPropertyTax</t>
  </si>
  <si>
    <t>Revenues from Current Personal Property Tax</t>
  </si>
  <si>
    <t>RevenuesFromCurrentRealPropertyTax</t>
  </si>
  <si>
    <t>Revenues from Current Real Property Tax</t>
  </si>
  <si>
    <t>RevenueFromPropertyTax</t>
  </si>
  <si>
    <t>Revenues from Property Tax</t>
  </si>
  <si>
    <t>RevenueFromDelinquentRealPropertyTax</t>
  </si>
  <si>
    <t>Revenues from Delinquent Real Property Tax</t>
  </si>
  <si>
    <t>RevenueFromDelinquentPersonalPropertyTax</t>
  </si>
  <si>
    <t>Revenues from Delinquent Personal Property Tax</t>
  </si>
  <si>
    <t>RevenueFromInterestAndPenaltiesOnTaxes</t>
  </si>
  <si>
    <t>Revenues from Interest and Penalties on Taxes</t>
  </si>
  <si>
    <t>RevenueFromSalesTax</t>
  </si>
  <si>
    <t>Revenues from Sales Tax</t>
  </si>
  <si>
    <t>RevenueFromMarijuanaTax</t>
  </si>
  <si>
    <t>Revenues from Marijuana Tax</t>
  </si>
  <si>
    <t>RevenueFromUsageOfUtilitiesTax</t>
  </si>
  <si>
    <t>Revenues from Usage of Utilities Tax</t>
  </si>
  <si>
    <t>RevenueFromCityUtilityUsersTax</t>
  </si>
  <si>
    <t>Revenues from City Utility Users Tax</t>
  </si>
  <si>
    <t>RevenueFromSalesAndUseTax</t>
  </si>
  <si>
    <t>Revenues from Sales and Use Tax</t>
  </si>
  <si>
    <t>RevenueFromMotorFuelTax</t>
  </si>
  <si>
    <t>Revenues from Motor Fuel Tax</t>
  </si>
  <si>
    <t>RevenueFromLotteryForEducationLotteryProceeds</t>
  </si>
  <si>
    <t>Revenues from Lottery for Education, Lottery Proceeds</t>
  </si>
  <si>
    <t>RevenueFromCorporateTax</t>
  </si>
  <si>
    <t>Revenues from Corporate Tax</t>
  </si>
  <si>
    <t>RevenueFromConventionTax</t>
  </si>
  <si>
    <t>Revenues from Convention Tax</t>
  </si>
  <si>
    <t>RevenueFromUnclaimedProperty</t>
  </si>
  <si>
    <t>Revenues from Unclaimed Property</t>
  </si>
  <si>
    <t>RevenueFromNursingHomeAndHospitalProviderFees</t>
  </si>
  <si>
    <t>Revenues from Nursing Home and Hospital Provider Fees</t>
  </si>
  <si>
    <t>RevenueFromBusinessLicenseTax</t>
  </si>
  <si>
    <t>Revenues from Business License Tax</t>
  </si>
  <si>
    <t>RevenueFromPropertyTransferTax</t>
  </si>
  <si>
    <t>Revenues from Property Transfer Tax</t>
  </si>
  <si>
    <t>RevenueFromDocumentsTransferTax</t>
  </si>
  <si>
    <t>Revenues from Documents Transfer Tax</t>
  </si>
  <si>
    <t>RevenueFromTransferStampsTax</t>
  </si>
  <si>
    <t>Revenues from Transfer Stamps Tax</t>
  </si>
  <si>
    <t>RevenueFromHotelAndMotelTax</t>
  </si>
  <si>
    <t>Revenues from Hotel and Motel Tax</t>
  </si>
  <si>
    <t>RevenueFromVehiclesTax</t>
  </si>
  <si>
    <t>Revenues from Vehicles Tax</t>
  </si>
  <si>
    <t>RevenueFromMealsTax</t>
  </si>
  <si>
    <t>Revenues from Meals Tax</t>
  </si>
  <si>
    <t>RevenueFromFranchiseIncomeTax</t>
  </si>
  <si>
    <t>Revenues from Franchise Income Tax</t>
  </si>
  <si>
    <t>RevenueFromOtherTaxForGeneralPurpose</t>
  </si>
  <si>
    <t>Revenues from Other Tax for General Purpose</t>
  </si>
  <si>
    <t>RevenueFromTaxes</t>
  </si>
  <si>
    <t>Revenues from Taxes</t>
  </si>
  <si>
    <t>RevenueFromAllowanceForTaxesAbstract</t>
  </si>
  <si>
    <t>Allowances [Abstract]</t>
  </si>
  <si>
    <t>AllowanceForChargebacks</t>
  </si>
  <si>
    <t>AllowanceForRefunds</t>
  </si>
  <si>
    <t>RevenueFromCollectionFees</t>
  </si>
  <si>
    <t>Revenues from Collection Fees</t>
  </si>
  <si>
    <t>RevenueFromCommunityWideSpecialAssessments</t>
  </si>
  <si>
    <t>Revenues from Community Wide Special Assessments</t>
  </si>
  <si>
    <t>RedemptionsAndReconveyance</t>
  </si>
  <si>
    <t>RevenueFromCountyExpenseOfSale</t>
  </si>
  <si>
    <t>Revenues from County Expense of Sale</t>
  </si>
  <si>
    <t>RevenueFromCommercialForestReserve</t>
  </si>
  <si>
    <t>Revenues from Commercial Forest Reserve</t>
  </si>
  <si>
    <t>RevenueFromSubMarginalLandAct</t>
  </si>
  <si>
    <t>Revenues from Sub Marginal Land Act</t>
  </si>
  <si>
    <t>RevenueFromTaxRevertedProperty</t>
  </si>
  <si>
    <t>Revenues from Tax Reverted Property</t>
  </si>
  <si>
    <t>PaymentInLieuOfTaxes</t>
  </si>
  <si>
    <t>RevenueFromPropertyTaxAdministrationFee</t>
  </si>
  <si>
    <t>Revenues from Property Tax Administration Fee</t>
  </si>
  <si>
    <t>TaxesAndTaxRelatedRevenues</t>
  </si>
  <si>
    <t>SpecialAssessmentsAbstract</t>
  </si>
  <si>
    <t>Special Assessments [Abstract]</t>
  </si>
  <si>
    <t>RevenuesFromInterestAndPenaltiesOnSpecialAssessments</t>
  </si>
  <si>
    <t>Revenues from Interest and Penalties on Special Assessments</t>
  </si>
  <si>
    <t>RevenueFromSpecialAssessments</t>
  </si>
  <si>
    <t>Revenues from Special Assessments</t>
  </si>
  <si>
    <t>IntergovernmentalRevenueFromFederalGovernmentAbstract</t>
  </si>
  <si>
    <t>Intergovernmental Revenues from Federal Government [Abstract]</t>
  </si>
  <si>
    <t>FederalGrantsGeneralGovernment</t>
  </si>
  <si>
    <t>Federal Grants, General Government</t>
  </si>
  <si>
    <t>FederalGrantsPublicSafety</t>
  </si>
  <si>
    <t>Federal Grants, Public Safety</t>
  </si>
  <si>
    <t>FederalGrantsSanitation</t>
  </si>
  <si>
    <t>Federal Grants, Sanitation</t>
  </si>
  <si>
    <t>FederalGrantsHealthAndHospital</t>
  </si>
  <si>
    <t>Federal Grants, Health and Hospital</t>
  </si>
  <si>
    <t>FederalGrantsWelfare</t>
  </si>
  <si>
    <t>Federal Grants, Welfare</t>
  </si>
  <si>
    <t>FederalGrantsCultureAndRecreation</t>
  </si>
  <si>
    <t>Federal Grants, Culture and Recreation</t>
  </si>
  <si>
    <t>FederalGrantsCommunityDevelopmentBlockGrants</t>
  </si>
  <si>
    <t>Federal Grants, Community Development Block Grants</t>
  </si>
  <si>
    <t>FederalCapitalGrants</t>
  </si>
  <si>
    <t>Federal Capital Grants</t>
  </si>
  <si>
    <t>GrantsContributionsAndDonationsFromFederalGovernmentalEntities</t>
  </si>
  <si>
    <t>IntergovernmentalRevenueFromStateGovernmentAbstract</t>
  </si>
  <si>
    <t>Intergovernmental Revenues from State Government [Abstract]</t>
  </si>
  <si>
    <t>StateGrantsPublicSafety</t>
  </si>
  <si>
    <t>State Grants, Public Safety</t>
  </si>
  <si>
    <t>StateGrantsDrunkDrivingCaseFlowAssistance</t>
  </si>
  <si>
    <t>State Grants, Drunk Driving Case Flow Assistance</t>
  </si>
  <si>
    <t>StateGrantsDrugCaseInformationManagementAccount</t>
  </si>
  <si>
    <t>State Grants, Drug Case Information Management Account</t>
  </si>
  <si>
    <t>StateGrantsHighwaysAndStreets</t>
  </si>
  <si>
    <t>State Grants, Highway and Streets</t>
  </si>
  <si>
    <t>StateGrantsCourtEquity</t>
  </si>
  <si>
    <t>State Grants, Court Equity</t>
  </si>
  <si>
    <t>StateGrantsSanitation</t>
  </si>
  <si>
    <t>State Grants, Sanitation</t>
  </si>
  <si>
    <t>StateGrantsHealth</t>
  </si>
  <si>
    <t>State Grants, Health</t>
  </si>
  <si>
    <t>StateGrantsWelfare</t>
  </si>
  <si>
    <t>State Grants, Welfare</t>
  </si>
  <si>
    <t>StateGrantsCultureAndRecreation</t>
  </si>
  <si>
    <t>State Grants, Culture and Recreation</t>
  </si>
  <si>
    <t>StateGrantsCrimeVictimsRights</t>
  </si>
  <si>
    <t>State Grants, Crime Victims Rights</t>
  </si>
  <si>
    <t>StateGrantsIndigentDefenseGrant</t>
  </si>
  <si>
    <t>State Grants, Indigent Defense Grant</t>
  </si>
  <si>
    <t>StateGrantsStateRevenueSharing</t>
  </si>
  <si>
    <t>State Grants, State Revenue Sharing</t>
  </si>
  <si>
    <t>StateGrantsLocalCommunityStabilizationShare</t>
  </si>
  <si>
    <t>State Grants, Local Community Stabilization Share</t>
  </si>
  <si>
    <t>StateGrantsSurveyAndRemonumentation</t>
  </si>
  <si>
    <t>State Grants, Survey and Remonumentation</t>
  </si>
  <si>
    <t>StateGrantsSpecialElectionReimbursement</t>
  </si>
  <si>
    <t>State Grants, Special Election Reimbursement</t>
  </si>
  <si>
    <t>StateCapitalGrants</t>
  </si>
  <si>
    <t>State Capital Grants</t>
  </si>
  <si>
    <t>GrantsContributionsAndDonationsFromStateGovernmentalEntities</t>
  </si>
  <si>
    <t>GrantsContributionsAndDonationsFromLocalUnits</t>
  </si>
  <si>
    <t>GrantsContributionsAndDonationsFromOthers</t>
  </si>
  <si>
    <t>PrivateContributionsAndDonations</t>
  </si>
  <si>
    <t>RevenueFromDividends</t>
  </si>
  <si>
    <t>Revenues from Dividends</t>
  </si>
  <si>
    <t>RevenueFromInterest</t>
  </si>
  <si>
    <t>Revenues from Interest</t>
  </si>
  <si>
    <t>RevenueFromInterestAndDividends</t>
  </si>
  <si>
    <t>Revenues from Interest and Dividends</t>
  </si>
  <si>
    <t>RevenuesFromRentsAndRoyaltiesAbstract</t>
  </si>
  <si>
    <t>Revenues from Rents and Royalties [Abstract]</t>
  </si>
  <si>
    <t>RevenueFromRent</t>
  </si>
  <si>
    <t>Revenues from Rent</t>
  </si>
  <si>
    <t>RevenueFromRoyalties</t>
  </si>
  <si>
    <t>Revenues from Royalties</t>
  </si>
  <si>
    <t>RevenueFromRentsAndRoyalties</t>
  </si>
  <si>
    <t>Revenues from Rents and Royalties</t>
  </si>
  <si>
    <t>InvestmentGainsLosses</t>
  </si>
  <si>
    <t>InvestmentIncome</t>
  </si>
  <si>
    <t>RevenueFromInterestAndRent</t>
  </si>
  <si>
    <t>Revenues from Interest, Dividends, Royalties and Rent</t>
  </si>
  <si>
    <t>LeaseInvestmentIncome</t>
  </si>
  <si>
    <t>InvestmentIncomeAndRentals</t>
  </si>
  <si>
    <t>RevenueFromSubsidies</t>
  </si>
  <si>
    <t>Revenues from Subsidies</t>
  </si>
  <si>
    <t>PublicAndPrivateContributions</t>
  </si>
  <si>
    <t>RevenuesFromConnectionFeesNonoperating</t>
  </si>
  <si>
    <t>Revenues from Connection Fees, Nonoperating</t>
  </si>
  <si>
    <t>StateRetirementPlanContributions</t>
  </si>
  <si>
    <t>State Retirement Plan Contributions</t>
  </si>
  <si>
    <t>StateOPEBContribution</t>
  </si>
  <si>
    <t>State OPEB Contribution</t>
  </si>
  <si>
    <t>GainLossOnSaleOfCapitalAssets</t>
  </si>
  <si>
    <t>CashOverOrShort</t>
  </si>
  <si>
    <t>Gifts</t>
  </si>
  <si>
    <t>StateAppropriations</t>
  </si>
  <si>
    <t>State Appropriations</t>
  </si>
  <si>
    <t>MiscellaneousOtherRevenue</t>
  </si>
  <si>
    <t>Miscellaneous Other Revenue</t>
  </si>
  <si>
    <t>OtherNonoperatingRevenuesExpenses</t>
  </si>
  <si>
    <t>Other Nonoperating Revenues (Expenses)</t>
  </si>
  <si>
    <t>NonoperatingRevenues</t>
  </si>
  <si>
    <t>GrantRelatedExpenses</t>
  </si>
  <si>
    <t>Grant Related Expenses</t>
  </si>
  <si>
    <t>ProjectCosts</t>
  </si>
  <si>
    <t>Project Costs</t>
  </si>
  <si>
    <t>ContributionsToOtherGovernments</t>
  </si>
  <si>
    <t>Contributions to Other Governments</t>
  </si>
  <si>
    <t>ExpensesForOtherWelfareServices</t>
  </si>
  <si>
    <t>Expenses for Other Welfare Services</t>
  </si>
  <si>
    <t>IssuanceCostAndAmortizationOfBondDiscount</t>
  </si>
  <si>
    <t>Issuance Cost and Amortization of Bond Discount</t>
  </si>
  <si>
    <t>DebtServiceInterestAndFiscalCharges</t>
  </si>
  <si>
    <t>NonoperatingExpenses</t>
  </si>
  <si>
    <t>Nonoperating Expenses</t>
  </si>
  <si>
    <t>NonoperatingRevenuesAndExpenses</t>
  </si>
  <si>
    <t>Nonoperating Revenues and (Expenses)</t>
  </si>
  <si>
    <t>ContributionsCapital</t>
  </si>
  <si>
    <t>Contributions, Capital</t>
  </si>
  <si>
    <t>ContributionsfromCitizensAndDevelopers</t>
  </si>
  <si>
    <t>Contributions from Citizens and Developers</t>
  </si>
  <si>
    <t>ContributionsOther</t>
  </si>
  <si>
    <t>Contributions, Other</t>
  </si>
  <si>
    <t>Contributions</t>
  </si>
  <si>
    <t>TransfersIn</t>
  </si>
  <si>
    <t>TransfersOut</t>
  </si>
  <si>
    <t>TransfersofCapitalAssetsFromToOtherFunds</t>
  </si>
  <si>
    <t>Transfers of Capital Assets From (To) Other Funds</t>
  </si>
  <si>
    <t>TotalCapitalContributionsAndTransfers</t>
  </si>
  <si>
    <t>Capital Contributions and Transfers</t>
  </si>
  <si>
    <t>OtherFinancingSourcesLeaseFinancing</t>
  </si>
  <si>
    <t>Other Financing Sources</t>
  </si>
  <si>
    <t>ProceedsFromSaleOfBondsNotes</t>
  </si>
  <si>
    <t>Proceeds from Sale of Bonds, Notes</t>
  </si>
  <si>
    <t>PremiumOnBondsOrNotes</t>
  </si>
  <si>
    <t>BondOrInsuranceRecoveries</t>
  </si>
  <si>
    <t>OtherFinancingSources</t>
  </si>
  <si>
    <t>ProceedsFromBondAndNoteIssuance</t>
  </si>
  <si>
    <t>NetPositionAbstract</t>
  </si>
  <si>
    <t>Net Position [Abstract]</t>
  </si>
  <si>
    <t>ChangeInAccountingPrinciple</t>
  </si>
  <si>
    <t>Change in Accounting Principle</t>
  </si>
  <si>
    <t>NetPositionRestated</t>
  </si>
  <si>
    <t>Net Position, Restated</t>
  </si>
  <si>
    <t>Statement of Revenues, Expenses, and Changes in Net Position</t>
  </si>
  <si>
    <t>acfr:RevenueOperating</t>
  </si>
  <si>
    <t>Total Operating Revenues</t>
  </si>
  <si>
    <t>acfr:OperatingExpense</t>
  </si>
  <si>
    <t>Total Operating Expenses</t>
  </si>
  <si>
    <t>acfr:NonoperatingRevenuesAndExpenses</t>
  </si>
  <si>
    <t>Total Nonoperating Revenues (expenses)</t>
  </si>
  <si>
    <t>acfr:ContributionsCapital</t>
  </si>
  <si>
    <t>Total Capital Contributions</t>
  </si>
  <si>
    <t>Change in net position</t>
  </si>
  <si>
    <t>OPERATING EXPENSES</t>
  </si>
  <si>
    <t>OPERATING REVENUES</t>
  </si>
  <si>
    <t>NONOPERATING REVENUES (EXPENSES)</t>
  </si>
  <si>
    <t xml:space="preserve">	
acfr:IncomeLossBeforeCapitalContributions</t>
  </si>
  <si>
    <t>Income (loss) before capital contributions</t>
  </si>
  <si>
    <t>CAPITAL CONTRIBUTIONS</t>
  </si>
  <si>
    <t>Net position, end of year</t>
  </si>
  <si>
    <t>Net position, beginning of year</t>
  </si>
  <si>
    <t>Label (without spaces)</t>
  </si>
  <si>
    <t>Label (with Spaces)</t>
  </si>
  <si>
    <t>XBRL Tag</t>
  </si>
  <si>
    <t>ProceedsFromTuitionAndFees</t>
  </si>
  <si>
    <t>Proceeds from Tuition and Fees</t>
  </si>
  <si>
    <t>Cash Flows from Operating Activities</t>
  </si>
  <si>
    <t>ProceedsFromSalesAndServices</t>
  </si>
  <si>
    <t>Proceeds from Sales and Services</t>
  </si>
  <si>
    <t>ProceedsFromInternalServicesProvided</t>
  </si>
  <si>
    <t>Proceeds from Internal Services Provided</t>
  </si>
  <si>
    <t>PaymentsToEmployees</t>
  </si>
  <si>
    <t>Payments to Employees</t>
  </si>
  <si>
    <t>PaymentsToSuppliers</t>
  </si>
  <si>
    <t>Payments to Suppliers</t>
  </si>
  <si>
    <t>ProceedsFomTenants</t>
  </si>
  <si>
    <t>Proceeds from Tenants</t>
  </si>
  <si>
    <t>ProceedsFromOperatingGrants</t>
  </si>
  <si>
    <t>Proceeds from Operating Grants</t>
  </si>
  <si>
    <t>ProceedsFromCustomers</t>
  </si>
  <si>
    <t>Proceeds from Customers</t>
  </si>
  <si>
    <t>PaymentsForHousingAssistance</t>
  </si>
  <si>
    <t>Payments for Housing Assistance</t>
  </si>
  <si>
    <t>PaymentsToLandlords</t>
  </si>
  <si>
    <t>Payments to Landlords</t>
  </si>
  <si>
    <t>ProceedsFromTapFees</t>
  </si>
  <si>
    <t>Proceeds from Tap Fees</t>
  </si>
  <si>
    <t>PaymentsForInterfundServicesUsed</t>
  </si>
  <si>
    <t>Payments for Interfund Services Used</t>
  </si>
  <si>
    <t>CashPaidForClaimsPaid</t>
  </si>
  <si>
    <t>Payments for Claims</t>
  </si>
  <si>
    <t>PaymentsForGoodsAndServices</t>
  </si>
  <si>
    <t>Payments for Goods and Services</t>
  </si>
  <si>
    <t>PaymentsForOperationMaintenanceAndWater</t>
  </si>
  <si>
    <t>Payments for Operation, Maintenance and Water</t>
  </si>
  <si>
    <t>ProceedsFromDelinquentTaxesCollected</t>
  </si>
  <si>
    <t>Proceeds from Delinquent Taxes Collected</t>
  </si>
  <si>
    <t>PaymentsForDelinquentTaxesPurchased</t>
  </si>
  <si>
    <t>Payments for Delinquent Taxes Purchased</t>
  </si>
  <si>
    <t>PaymentsForInterestOnDelinquentTaxes</t>
  </si>
  <si>
    <t>Payments for Interest on Delinquent Taxes</t>
  </si>
  <si>
    <t>ProceedsFromPropertyTaxesOperating</t>
  </si>
  <si>
    <t>Proceeds from Property Taxes</t>
  </si>
  <si>
    <t>ProceedsFromTaxes</t>
  </si>
  <si>
    <t>Proceeds from Taxes</t>
  </si>
  <si>
    <t>ProceedsFromInterestAndPenaltiesOnTaxes</t>
  </si>
  <si>
    <t>Proceeds from Interest and Penalties on Taxes</t>
  </si>
  <si>
    <t>ProceedsFromInterestAndRents</t>
  </si>
  <si>
    <t>Proceeds from Interest and Rents</t>
  </si>
  <si>
    <t>ProceedsFromQualityAssuranceSupplement</t>
  </si>
  <si>
    <t>Proceeds from Quality Assurance Supplement</t>
  </si>
  <si>
    <t>PaymentsForQualityAssuranceProviderTaxprogram</t>
  </si>
  <si>
    <t>Payments for Quality Assurance Provider Tax Program</t>
  </si>
  <si>
    <t>PaymentsToContractors</t>
  </si>
  <si>
    <t>Payments to Contractors</t>
  </si>
  <si>
    <t>ProceedsFromPermitsFeesAndSpecialAssessments</t>
  </si>
  <si>
    <t>Proceeds from Permits, Fees, and Special Assessments</t>
  </si>
  <si>
    <t>PaymentsForLotteryPrizes</t>
  </si>
  <si>
    <t>Payments for Lottery Prizes</t>
  </si>
  <si>
    <t>ProceedsFromLotteryTicketSales</t>
  </si>
  <si>
    <t>Proceeds from Lottery Ticket Sales</t>
  </si>
  <si>
    <t>PaymentsToLotteryRetailers</t>
  </si>
  <si>
    <t>Payments to Lottery Retailers</t>
  </si>
  <si>
    <t>ProvisionForReturnedLotteryTickets</t>
  </si>
  <si>
    <t>Provision for Returned Lottery Tickets</t>
  </si>
  <si>
    <t>ProvisionForFreeLotteryTicketRedemptions</t>
  </si>
  <si>
    <t>Provision for Free Lottery Ticket Redemptions</t>
  </si>
  <si>
    <t>ProceedsFromSpecialAssessmentCollections</t>
  </si>
  <si>
    <t>Proceeds from Special Assessment Collections</t>
  </si>
  <si>
    <t>ProceedsFromOtherOperatingActivities</t>
  </si>
  <si>
    <t>Proceeds from Other Operating Activities</t>
  </si>
  <si>
    <t>PaymentsForOtherOperatingActivities</t>
  </si>
  <si>
    <t>Payments for Other Operating Activities</t>
  </si>
  <si>
    <t>OtherCashFlowsFromOperatingActivities</t>
  </si>
  <si>
    <t>Other Cash Flows from Operating Activities</t>
  </si>
  <si>
    <t>CashProvidedByTaxes</t>
  </si>
  <si>
    <t>Cash from Real Estate Taxes and Corporate Personnel Property Replacement Taxes</t>
  </si>
  <si>
    <t>Cash Flows from Non Capital Financing Activities</t>
  </si>
  <si>
    <t>ProceedsFromPropertyTaxes</t>
  </si>
  <si>
    <t>ProceedsFromResidentTrustDeposits</t>
  </si>
  <si>
    <t>Proceeds from Resident Trust Deposits</t>
  </si>
  <si>
    <t>ProceedsFromContributionsAndDonations</t>
  </si>
  <si>
    <t>Proceeds from Contributions and Donations</t>
  </si>
  <si>
    <t>ProceedsFromStateAppropriations</t>
  </si>
  <si>
    <t>Proceeds from State Appropriations</t>
  </si>
  <si>
    <t>ProceedsFromGrantsAndContracts</t>
  </si>
  <si>
    <t>Proceeds from Grants and Contracts</t>
  </si>
  <si>
    <t>ProceedsFromSpecialAssessments</t>
  </si>
  <si>
    <t>Proceeds from Special Assessments</t>
  </si>
  <si>
    <t>CashPaidOrReturnedToOtherFunds</t>
  </si>
  <si>
    <t>Payments to Other Funds</t>
  </si>
  <si>
    <t>ProceedsFromOtherFunds</t>
  </si>
  <si>
    <t>Proceeds from Other Funds</t>
  </si>
  <si>
    <t>ProceedsFromTransactionPrivilegeTax</t>
  </si>
  <si>
    <t>Proceeds from Transaction Privilege Tax</t>
  </si>
  <si>
    <t>PaymentsForInterest</t>
  </si>
  <si>
    <t>Payments for Interest</t>
  </si>
  <si>
    <t>PaymentsForIntergovernmentalTransfers</t>
  </si>
  <si>
    <t>Payments for Intergovernmental Transfers</t>
  </si>
  <si>
    <t>ProceedsFromIntergovernmentalReceipts</t>
  </si>
  <si>
    <t>Proceeds from Intergovernmental Receipts</t>
  </si>
  <si>
    <t>ProceedsFromBondsAndNotes</t>
  </si>
  <si>
    <t>Proceeds from Bonds and Notes</t>
  </si>
  <si>
    <t>RepaymentsOfBondsAndNotes</t>
  </si>
  <si>
    <t>Repayments of Bonds and Notes</t>
  </si>
  <si>
    <t>ProceedsFromTransfersInNonCapitalFinancing</t>
  </si>
  <si>
    <t>Proceeds From Transfers In</t>
  </si>
  <si>
    <t>PaymentsForTransfersOutNonCapitalFinancing</t>
  </si>
  <si>
    <t>Payments for Transfers Out</t>
  </si>
  <si>
    <t>OtherCashFlowsFromNonCapitalFinancingActivities</t>
  </si>
  <si>
    <t>Proceeds from (Payments for) Other Non Capital Financing Activities</t>
  </si>
  <si>
    <t>PaymentsToEducationFund</t>
  </si>
  <si>
    <t>Payments to Education Fund</t>
  </si>
  <si>
    <t>PaymentsToPurchaseCapitalAssets</t>
  </si>
  <si>
    <t>Payments to Purchase Capital Assets</t>
  </si>
  <si>
    <t>Cash Flows from Capital and Related Financing Activities</t>
  </si>
  <si>
    <t>ProceedsFromCapitalGrants</t>
  </si>
  <si>
    <t>Proceeds from Capital Grants</t>
  </si>
  <si>
    <t>ProceedsFromSpecialAssessmentsForFinancingCapitalAssets</t>
  </si>
  <si>
    <t>Proceeds from Special Assessments for Financing Capital Assets</t>
  </si>
  <si>
    <t>ProceedsFromOtherFundsForCapitalFinancingActivities</t>
  </si>
  <si>
    <t>Proceeds from Other Funds for Capital Financing Activities</t>
  </si>
  <si>
    <t>PaymentsToOtherFundsForCapitalFinancingActivities</t>
  </si>
  <si>
    <t>Payments to Other Funds for Capital Financing Activities</t>
  </si>
  <si>
    <t>ProceedsFromTaxesRelatedToCapitalAssets</t>
  </si>
  <si>
    <t>Proceeds from Taxes Related to Capital Assets</t>
  </si>
  <si>
    <t>ProceedsFromIssuanceOfDebt</t>
  </si>
  <si>
    <t>Proceeds from Issuance of Debt</t>
  </si>
  <si>
    <t>RepaymentsOfBondPrincipal</t>
  </si>
  <si>
    <t>Repayments of Bond Principal</t>
  </si>
  <si>
    <t>PaymentsForInterestOnBonds</t>
  </si>
  <si>
    <t>Payments for Interest on Bonds</t>
  </si>
  <si>
    <t>DebtServiceFees</t>
  </si>
  <si>
    <t>Payments for Debt Service Fees</t>
  </si>
  <si>
    <t>ProceedsFromSalesOfCapitalAssets</t>
  </si>
  <si>
    <t>Proceeds from Sale of Capital Assets</t>
  </si>
  <si>
    <t>ProceedsFromCapitalContributions</t>
  </si>
  <si>
    <t>Proceeds from Capital Contributions</t>
  </si>
  <si>
    <t>ProceedsFromInsuranceRecovery</t>
  </si>
  <si>
    <t>Proceeds from Insurance Recovery</t>
  </si>
  <si>
    <t>ProceedsFomPaymentsForOtherCapitalAndFinancingRelatedActivities</t>
  </si>
  <si>
    <t>Proceeds from (Payments for) Other Capital and Financing Related Activities</t>
  </si>
  <si>
    <t>ProceedsFromSalesAndMaturitiesOfInvestments</t>
  </si>
  <si>
    <t>Proceeds from Sales and Maturities of Investments</t>
  </si>
  <si>
    <t>Cash Flows from Investing Activities</t>
  </si>
  <si>
    <t>ProceedsFromInterestOnInvestments</t>
  </si>
  <si>
    <t>Proceeds from Interest on Investments</t>
  </si>
  <si>
    <t>PaymentsToAcquireInvestments</t>
  </si>
  <si>
    <t>Payments to Acquire Investments</t>
  </si>
  <si>
    <t>ProceedsFromMaturedSecurities</t>
  </si>
  <si>
    <t>Proceeds from Matured Securities</t>
  </si>
  <si>
    <t>ProceedsFromPaymentsForOtherInvestingActivities</t>
  </si>
  <si>
    <t>Proceeds from (Payments for) Other Investing Activities</t>
  </si>
  <si>
    <t>Statement of Cash Flows</t>
  </si>
  <si>
    <t>acfr:NetCashProvidedByUsedInOperatingActivities</t>
  </si>
  <si>
    <t>Net cash provided by (used in) operating activities</t>
  </si>
  <si>
    <t>acfr:NetCashProvidedByUsedInNonCapitalFinancingActivities</t>
  </si>
  <si>
    <t>Net cash flows from noncapital financing activities</t>
  </si>
  <si>
    <t>acfr:NetCashProvidedByUsedInCapitalAndRelatedFinancingActivities</t>
  </si>
  <si>
    <t>Net cash provided by (used in) capital and related financing activities</t>
  </si>
  <si>
    <t>acfr:NetCashProvidedByUsedInInvestingActivities</t>
  </si>
  <si>
    <t>Net cash provided by (used in) investing activities</t>
  </si>
  <si>
    <t>CASH FLOWS FROM OPERATING ACTIVITIES</t>
  </si>
  <si>
    <t>CASH FLOWS FROM NONCAPITAL FINANCING ACTIVITIES</t>
  </si>
  <si>
    <t>CASH FLOWS FROM CAPITAL AND RELATED FINANCING ACTIVITIES</t>
  </si>
  <si>
    <t>CASH FLOWS FROM INVESTING ACTIVITIES</t>
  </si>
  <si>
    <t>Net Increase (Decrease) in Cash and Cash Equivalents</t>
  </si>
  <si>
    <t>acfr:CashAndCashEquivalentsPeriodIncreaseDecrease</t>
  </si>
  <si>
    <t>CASH AND CASH EQUIVALENTS</t>
  </si>
  <si>
    <t>acfr:CashAndCashEquivalentsPerCashFlows</t>
  </si>
  <si>
    <t>Cash and cash equivalents, beginning of year</t>
  </si>
  <si>
    <t>Cash and cash equivalents, end of year</t>
  </si>
  <si>
    <t>Reconciliation of Governmental Funds Balance Sheet to the Statement of Net Position</t>
  </si>
  <si>
    <t>Fund balances for governmental funds</t>
  </si>
  <si>
    <t>CAPITAL ASSETS</t>
  </si>
  <si>
    <t>ACCRUAL OF NON-CURRENT REVENEUS AND EXPENSES</t>
  </si>
  <si>
    <t>DEFERRED INFLOWS AND OUTFLOWS</t>
  </si>
  <si>
    <t>ALLOCATION OF INTERNAL SERVICE FUND NET POSITION</t>
  </si>
  <si>
    <t>Net Position of Governmental Activities</t>
  </si>
  <si>
    <t>Balance Sheet</t>
  </si>
  <si>
    <t>acfr:AssetsModifiedAccrual</t>
  </si>
  <si>
    <t>acfr:LiabilitiesModifiedAccrual</t>
  </si>
  <si>
    <t>acfr:DeferredInflowsOfResourcesModifiedAccrual</t>
  </si>
  <si>
    <t>Total Fund Balances</t>
  </si>
  <si>
    <t>acfr:LiabilitiesAndDeferredInflowsOfResourcesAndFundBalancesModifiedAccrual</t>
  </si>
  <si>
    <t>Total Liabilities, Deferred Inflows of Resources and Fund Balances</t>
  </si>
  <si>
    <t>Full Accrual XBRL Tag</t>
  </si>
  <si>
    <t>Modified Accrual XBRL Tag</t>
  </si>
  <si>
    <t>acfr:AccountsReceivableModifiedAccrual</t>
  </si>
  <si>
    <t>acfr:AccountsReceivableNetOfAllowanceModifiedAccrual</t>
  </si>
  <si>
    <t>acfr:AccruedInterestReceivableModifiedAccrual</t>
  </si>
  <si>
    <t>acfr:AccruedInterestReceivableNetOfAllowanceModifiedAccrual</t>
  </si>
  <si>
    <t>acfr:AssetsHeldForSaleModifiedAccrual</t>
  </si>
  <si>
    <t>acfr:CashModifiedAccrual</t>
  </si>
  <si>
    <t>acfr:CashAndCashEquivalentsModifiedAccrual</t>
  </si>
  <si>
    <t>acfr:CashAndCashEquivalentsAndInvestmentsModifiedAccrual</t>
  </si>
  <si>
    <t>acfr:CashAndCashEquivalentsWithFiscalAndEscrowAndOtherAgentsModifiedAccrual</t>
  </si>
  <si>
    <t>acfr:CashAndCashEquivalentsWithTreasurerModifiedAccrual</t>
  </si>
  <si>
    <t>acfr:CashAndCashEquivalentsWithTrusteeModifiedAccrual</t>
  </si>
  <si>
    <t>acfr:CashCheckingModifiedAccrual</t>
  </si>
  <si>
    <t>acfr:CashOnHandModifiedAccrual</t>
  </si>
  <si>
    <t>acfr:CashPayrollBankAccountModifiedAccrual</t>
  </si>
  <si>
    <t>acfr:CashSavingsModifiedAccrual</t>
  </si>
  <si>
    <t>acfr:CertificatesOfDepositModifiedAccrual</t>
  </si>
  <si>
    <t>acfr:ClaimsAndJudgmentsReceivableModifiedAccrual</t>
  </si>
  <si>
    <t>acfr:ClaimsAndJudgmentsReceivableNetOfAllowanceModifiedAccrual</t>
  </si>
  <si>
    <t>acfr:ContractsPayableDueWithinOneYearModifiedAccrual</t>
  </si>
  <si>
    <t>acfr:CourtOrdersReceivableModifiedAccrual</t>
  </si>
  <si>
    <t>acfr:DelinquentTaxesReceivableModifiedAccrual</t>
  </si>
  <si>
    <t>acfr:DelinquentUtilityBillsReceivableModifiedAccrual</t>
  </si>
  <si>
    <t>acfr:DepositsReceivableModifiedAccrual</t>
  </si>
  <si>
    <t>acfr:DepositsReceivableNetOfAllowanceModifiedAccrual</t>
  </si>
  <si>
    <t>acfr:DepositsWithFiscalAgentsModifiedAccrual</t>
  </si>
  <si>
    <t>acfr:DueFromCitiesModifiedAccrual</t>
  </si>
  <si>
    <t>acfr:DueFromComponentUnitModifiedAccrual</t>
  </si>
  <si>
    <t>acfr:DueFromCountiesModifiedAccrual</t>
  </si>
  <si>
    <t>acfr:DueFromEmployeesModifiedAccrual</t>
  </si>
  <si>
    <t>acfr:DueFromEnterpriseFundsModifiedAccrual</t>
  </si>
  <si>
    <t>acfr:DueFromFederalGovernmentModifiedAccrual</t>
  </si>
  <si>
    <t>acfr:DueFromFiduciaryFundsModifiedAccrual</t>
  </si>
  <si>
    <t>acfr:DueFromLibrariesModifiedAccrual</t>
  </si>
  <si>
    <t>acfr:DueFromOtherFundsModifiedAccrual</t>
  </si>
  <si>
    <t>acfr:DueFromRoadCommissionsModifiedAccrual</t>
  </si>
  <si>
    <t>acfr:DueFromSchoolsModifiedAccrual</t>
  </si>
  <si>
    <t>acfr:DueFromStateGovernmentModifiedAccrual</t>
  </si>
  <si>
    <t>acfr:DueFromTownshipsExceptRoadAgreementsModifiedAccrual</t>
  </si>
  <si>
    <t>acfr:DueFromTownshipsRoadAgreementsModifiedAccrual</t>
  </si>
  <si>
    <t>acfr:DueFromVillagesModifiedAccrual</t>
  </si>
  <si>
    <t>acfr:ForfeitureCertificateRecordingFeesReceivableModifiedAccrual</t>
  </si>
  <si>
    <t>acfr:GrantsAndContractsReceivableModifiedAccrual</t>
  </si>
  <si>
    <t>acfr:GrantsAndContractsReceivableNetOfAllowanceModifiedAccrual</t>
  </si>
  <si>
    <t>acfr:IncomeTaxReceivableModifiedAccrual</t>
  </si>
  <si>
    <t>acfr:InterGovernmentalReceivableModifiedAccrual</t>
  </si>
  <si>
    <t>acfr:InterGovernmentalReceivableNetOfAllowanceModifiedAccrual</t>
  </si>
  <si>
    <t>acfr:InterestAndPenaltiesReceivableOnTaxesModifiedAccrual</t>
  </si>
  <si>
    <t>acfr:InventoryModifiedAccrual</t>
  </si>
  <si>
    <t>acfr:InventoryEquipmentMaterialsAndPartsModifiedAccrual</t>
  </si>
  <si>
    <t>acfr:InventoryRoadMaterialsModifiedAccrual</t>
  </si>
  <si>
    <t>acfr:InvestmentsWithFiscalAgentsModifiedAccrual</t>
  </si>
  <si>
    <t>acfr:InvestmentsWithStateTreasuryModifiedAccrual</t>
  </si>
  <si>
    <t>acfr:LandContractsPayableModifiedAccrual</t>
  </si>
  <si>
    <t>acfr:LandContractsReceivableModifiedAccrual</t>
  </si>
  <si>
    <t>acfr:LandContractsReceivablesAllowanceModifiedAccrual</t>
  </si>
  <si>
    <t>acfr:LandContractsReceivablesNetOfAllowanceModifiedAccrual</t>
  </si>
  <si>
    <t>acfr:LeaseAssetsRightOfUseModifiedAccrual</t>
  </si>
  <si>
    <t>acfr:LeasesReceivableModifiedAccrual</t>
  </si>
  <si>
    <t>acfr:LeasesReceivableNetOfAllowanceModifiedAccrual</t>
  </si>
  <si>
    <t>acfr:LoansAndNotesReceivableModifiedAccrual</t>
  </si>
  <si>
    <t>acfr:LoansAndNotesReceivableNetOfAllowanceModifiedAccrual</t>
  </si>
  <si>
    <t>acfr:LoansReceivableModifiedAccrual</t>
  </si>
  <si>
    <t>acfr:LoansReceivableAllowanceModifiedAccrual</t>
  </si>
  <si>
    <t>acfr:LoansReceivableNetOfAllowanceModifiedAccrual</t>
  </si>
  <si>
    <t>acfr:LocalUnitShareOfAssessmentImprovementCostsReceivableModifiedAccrual</t>
  </si>
  <si>
    <t>acfr:NotesReceivableModifiedAccrual</t>
  </si>
  <si>
    <t>acfr:NotesReceivableAllowanceModifiedAccrual</t>
  </si>
  <si>
    <t>acfr:NotesReceivableNetOfAllowanceModifiedAccrual</t>
  </si>
  <si>
    <t>acfr:OtherAccountsReceivableModifiedAccrual</t>
  </si>
  <si>
    <t>acfr:OtherReceivablesModifiedAccrual</t>
  </si>
  <si>
    <t>acfr:OtherRestrictedAssetsModifiedAccrual</t>
  </si>
  <si>
    <t>acfr:OtherTaxesReceivableModifiedAccrual</t>
  </si>
  <si>
    <t>acfr:PaymentsInLieuOfTaxesReceivableModifiedAccrual</t>
  </si>
  <si>
    <t>acfr:PenaltiesReceivableModifiedAccrual</t>
  </si>
  <si>
    <t>acfr:PenaltiesReceivableNetOfAllowanceModifiedAccrual</t>
  </si>
  <si>
    <t>acfr:PooledCashAndInvestmentsModifiedAccrual</t>
  </si>
  <si>
    <t>acfr:PrepaidDepositsModifiedAccrual</t>
  </si>
  <si>
    <t>acfr:PrepaidExpensesModifiedAccrual</t>
  </si>
  <si>
    <t>acfr:PropertyTaxesReceivableModifiedAccrual</t>
  </si>
  <si>
    <t>acfr:PropertyTaxesReceivableNetOfAllowanceModifiedAccrual</t>
  </si>
  <si>
    <t>acfr:ReceivablesModifiedAccrual</t>
  </si>
  <si>
    <t>acfr:RestrictedAssetsModifiedAccrual</t>
  </si>
  <si>
    <t>acfr:RestrictedCashModifiedAccrual</t>
  </si>
  <si>
    <t>acfr:RestrictedCashAndCashEquivalentsModifiedAccrual</t>
  </si>
  <si>
    <t>acfr:RestrictedCashAndInvestmentsModifiedAccrual</t>
  </si>
  <si>
    <t>acfr:SalesTaxReceivableModifiedAccrual</t>
  </si>
  <si>
    <t>acfr:SecuritiesLendingCollateralAssetsModifiedAccrual</t>
  </si>
  <si>
    <t>acfr:SecuritiesLendingObligationsLiabilityModifiedAccrual</t>
  </si>
  <si>
    <t>acfr:ServiceFeesReceivableModifiedAccrual</t>
  </si>
  <si>
    <t>acfr:SpecialAssessmentTaxesReceivableModifiedAccrual</t>
  </si>
  <si>
    <t>acfr:SpecialAssessmentTaxesReceivableUnavailableModifiedAccrual</t>
  </si>
  <si>
    <t>acfr:SpecialAssessmentsReceivableDelinquentModifiedAccrual</t>
  </si>
  <si>
    <t>acfr:TaxesReceivableModifiedAccrual</t>
  </si>
  <si>
    <t>acfr:TaxesReceivableDelinquentPersonalPropertyModifiedAccrual</t>
  </si>
  <si>
    <t>acfr:TaxesReceivableDelinquentRealPropertyModifiedAccrual</t>
  </si>
  <si>
    <t>acfr:TaxesReceivablePersonalPropertyCurrentLevyModifiedAccrual</t>
  </si>
  <si>
    <t>acfr:TaxesReceivableRealPropertyCurrentLevyModifiedAccrual</t>
  </si>
  <si>
    <t>acfr:TuitionAndFeesAllowancesModifiedAccrual</t>
  </si>
  <si>
    <t>acfr:TuitionAndFeesReceivableModifiedAccrual</t>
  </si>
  <si>
    <t>acfr:TuitionAndFeesReceivableNetOfAllowanceModifiedAccrual</t>
  </si>
  <si>
    <t>acfr:AccountsPayableModifiedAccrual</t>
  </si>
  <si>
    <t>acfr:AccruedExpensesPayableModifiedAccrual</t>
  </si>
  <si>
    <t>acfr:AccruedInterestPayableModifiedAccrual</t>
  </si>
  <si>
    <t>acfr:AccruedLiabilitiesModifiedAccrual</t>
  </si>
  <si>
    <t>acfr:AccruedTuitionAndFeesModifiedAccrual</t>
  </si>
  <si>
    <t>acfr:AccruedVacationPayableModifiedAccrual</t>
  </si>
  <si>
    <t>acfr:AccruedWagesAndRelatedLiabilitiesPayableModifiedAccrual</t>
  </si>
  <si>
    <t>acfr:AccruedWagesPayableModifiedAccrual</t>
  </si>
  <si>
    <t>acfr:AdvancesFromFederalGovernmentNoncurrentModifiedAccrual</t>
  </si>
  <si>
    <t>acfr:AdvancesFromGrantorsModifiedAccrual</t>
  </si>
  <si>
    <t>acfr:AdvancesFromOtherFundsModifiedAccrual</t>
  </si>
  <si>
    <t>acfr:AdvancesFromOtherGovernmentsNoncurrentModifiedAccrual</t>
  </si>
  <si>
    <t>acfr:AdvancesFromStateNoncurrentModifiedAccrual</t>
  </si>
  <si>
    <t>acfr:AdvancesSpecialAssessmentDistrictsModifiedAccrual</t>
  </si>
  <si>
    <t>acfr:AnnuitiesPayableModifiedAccrual</t>
  </si>
  <si>
    <t>acfr:CashBondsPayableModifiedAccrual</t>
  </si>
  <si>
    <t>acfr:CourtOrdersPayableModifiedAccrual</t>
  </si>
  <si>
    <t>acfr:CustomerDepositsModifiedAccrual</t>
  </si>
  <si>
    <t>acfr:DepositsHeldforOthersModifiedAccrual</t>
  </si>
  <si>
    <t>acfr:DrainOrdersPayableModifiedAccrual</t>
  </si>
  <si>
    <t>acfr:DueToCitiesModifiedAccrual</t>
  </si>
  <si>
    <t>acfr:DueToCommunityCollegeModifiedAccrual</t>
  </si>
  <si>
    <t>acfr:DueToComponentUnitModifiedAccrual</t>
  </si>
  <si>
    <t>acfr:DueToCountiesModifiedAccrual</t>
  </si>
  <si>
    <t>acfr:DueToCourtWardsModifiedAccrual</t>
  </si>
  <si>
    <t>acfr:DueToEmployeesModifiedAccrual</t>
  </si>
  <si>
    <t>acfr:DueToFederalGovernmentModifiedAccrual</t>
  </si>
  <si>
    <t>acfr:DueToFiduciaryFundsModifiedAccrual</t>
  </si>
  <si>
    <t>acfr:DueToFiscalAgentModifiedAccrual</t>
  </si>
  <si>
    <t>acfr:DueToFormerEmployeesModifiedAccrual</t>
  </si>
  <si>
    <t>acfr:DueToIntermediateSchoolDistrictsModifiedAccrual</t>
  </si>
  <si>
    <t>acfr:DueToLibrariesModifiedAccrual</t>
  </si>
  <si>
    <t>acfr:DueToOtherFundsModifiedAccrual</t>
  </si>
  <si>
    <t>acfr:DueToOtherGovernmentsModifiedAccrual</t>
  </si>
  <si>
    <t>acfr:DueToOthersModifiedAccrual</t>
  </si>
  <si>
    <t>acfr:DueToPrimaryGovernmentModifiedAccrual</t>
  </si>
  <si>
    <t>acfr:DueToRoadCommissionsModifiedAccrual</t>
  </si>
  <si>
    <t>acfr:DueToSchoolsModifiedAccrual</t>
  </si>
  <si>
    <t>acfr:DueToSpecialEducationModifiedAccrual</t>
  </si>
  <si>
    <t>acfr:DueToStateGovernmentModifiedAccrual</t>
  </si>
  <si>
    <t>acfr:DueToTaxpayersTaxOverpaymentsAndDuplicatePaymentsModifiedAccrual</t>
  </si>
  <si>
    <t>acfr:DueToTownshipsModifiedAccrual</t>
  </si>
  <si>
    <t>acfr:DueToVillagesModifiedAccrual</t>
  </si>
  <si>
    <t>acfr:GarnishmentsPayableModifiedAccrual</t>
  </si>
  <si>
    <t>acfr:GrantsPayableModifiedAccrual</t>
  </si>
  <si>
    <t>acfr:OtherAdvancesModifiedAccrual</t>
  </si>
  <si>
    <t>acfr:PatientsOrInmatesTrustMoneyPayableModifiedAccrual</t>
  </si>
  <si>
    <t>acfr:PayableFromRestrictedAssetsModifiedAccrual</t>
  </si>
  <si>
    <t>acfr:PayrollDeductionsPayableModifiedAccrual</t>
  </si>
  <si>
    <t>acfr:PenaltiesPayableModifiedAccrual</t>
  </si>
  <si>
    <t>acfr:PerformanceDepositsPayableModifiedAccrual</t>
  </si>
  <si>
    <t>acfr:ReceiptsRefundableModifiedAccrual</t>
  </si>
  <si>
    <t>acfr:RegulatoryLiabilityCurrentModifiedAccrual</t>
  </si>
  <si>
    <t>acfr:RestitutionsPayableModifiedAccrual</t>
  </si>
  <si>
    <t>acfr:RetainagePayableModifiedAccrual</t>
  </si>
  <si>
    <t>acfr:TaxesPayableModifiedAccrual</t>
  </si>
  <si>
    <t>acfr:UnclaimedMoneyModifiedAccrual</t>
  </si>
  <si>
    <t>acfr:UndistributedReceiptsModifiedAccrual</t>
  </si>
  <si>
    <t>acfr:UndistributedTaxCollectionsModifiedAccrual</t>
  </si>
  <si>
    <t>acfr:UnearnedRevenueModifiedAccrual</t>
  </si>
  <si>
    <t>acfr:VouchersPayableModifiedAccrual</t>
  </si>
  <si>
    <t>acfr:DeferredInflowsOfResourcesPropertyTaxesModifiedAccrual</t>
  </si>
  <si>
    <t>acfr:DeferredInflowsOfResourcesTaxesLeviedForASubsequentPeriodModifiedAccrual</t>
  </si>
  <si>
    <t>acfr:OtherDeferredInflowsOfResourcesModifiedAccrual</t>
  </si>
  <si>
    <t>acfr:DeferredOutflowsOfResourcesModifiedAccrual</t>
  </si>
  <si>
    <t>acfr:OtherDeferredOutflowsOfResourcesModifiedAccrual</t>
  </si>
  <si>
    <t>acfr:ConstructionInProgressModifiedAccrual</t>
  </si>
  <si>
    <t>acfr:InvestmentsInJointVenturesModifiedAccrual</t>
  </si>
  <si>
    <t>acfr:InvestmentsOfSurplusFundsModifiedAccrual</t>
  </si>
  <si>
    <t>acfr:LeasesAccumulatedAmortizationModifiedAccrual</t>
  </si>
  <si>
    <t>acfr:LongTermContractsReceivableModifiedAccrual</t>
  </si>
  <si>
    <t>acfr:LongTermInvestmentsModifiedAccrual</t>
  </si>
  <si>
    <t>acfr:NetOPEBAssetModifiedAccrual</t>
  </si>
  <si>
    <t>acfr:NetPensionAssetModifiedAccrual</t>
  </si>
  <si>
    <t>acfr:OtherAssetsModifiedAccrual</t>
  </si>
  <si>
    <t>acfr:OtherInvestmentsModifiedAccrual</t>
  </si>
  <si>
    <t>acfr:UnamortizedDiscountsOnBondsSoldByLocalUnitModifiedAccrual</t>
  </si>
  <si>
    <t>acfr:AdvancesToComponentUnitModifiedAccrual</t>
  </si>
  <si>
    <t>acfr:AdvancesToOtherFundsModifiedAccrual</t>
  </si>
  <si>
    <t>acfr:AdvancesToOtherGovernmentsModifiedAccrual</t>
  </si>
  <si>
    <t>acfr:NetPensionLiabilityModifiedAccrual</t>
  </si>
  <si>
    <t>acfr:OtherCashAndCashEquivalentsModifiedAccrual</t>
  </si>
  <si>
    <t>acfr:CashAndInvestmentsModifiedAccrual</t>
  </si>
  <si>
    <t>acfr:RestrictedInvestmentsModifiedAccrual</t>
  </si>
  <si>
    <t>acfr:PooledInvestmentsModifiedAccrual</t>
  </si>
  <si>
    <t>acfr:InvestmentsModifiedAccrual</t>
  </si>
  <si>
    <t>Investments Held by Third Parties Modified Accrual</t>
  </si>
  <si>
    <t>acfr:Dup_1_InvestmentsHeldByThirdPartiesModifiedAccrual</t>
  </si>
  <si>
    <t>acfr:AllowanceForUncollectibleReceivablesModifiedAccrual</t>
  </si>
  <si>
    <t>acfr:CustomerReceivableModifiedAccrual</t>
  </si>
  <si>
    <t>acfr:AllowanceForCustomerReceivablesModifiedAccrual</t>
  </si>
  <si>
    <t>acfr:CustomerReceivableNetOfAllowanceModifiedAccrual</t>
  </si>
  <si>
    <t>acfr:AllowanceForUncollectibleInterestModifiedAccrual</t>
  </si>
  <si>
    <t>acfr:UtilityBillsReceivableModifiedAccrual</t>
  </si>
  <si>
    <t>acfr:AllowanceForPropertyTaxesModifiedAccrual</t>
  </si>
  <si>
    <t>acfr:AllowanceForIncomeTaxesModifiedAccrual</t>
  </si>
  <si>
    <t>acfr:IncomeTaxesReceivableNetOfAllowanceModifiedAccrual</t>
  </si>
  <si>
    <t>acfr:AllowanceForSpecialAssessmentTaxesModifiedAccrual</t>
  </si>
  <si>
    <t>acfr:SpecialAssessmentTaxesReceivableNetOfAllowanceModifiedAccrual</t>
  </si>
  <si>
    <t>acfr:AllowanceForSalesTaxesModifiedAccrual</t>
  </si>
  <si>
    <t>acfr:SalesTaxesReceivableNetOfAllowanceModifiedAccrual</t>
  </si>
  <si>
    <t>acfr:AllowanceForOtherTaxesReceivableModifiedAccrual</t>
  </si>
  <si>
    <t>acfr:OtherTaxesReceivableNetOfAllowanceModifiedAccrual</t>
  </si>
  <si>
    <t>acfr:AllowanceForTaxesModifiedAccrual</t>
  </si>
  <si>
    <t>acfr:TaxesReceivableNetOfAllowanceModifiedAccrual</t>
  </si>
  <si>
    <t>acfr:AllowanceForPenaltiesReceivableModifiedAccrual</t>
  </si>
  <si>
    <t>acfr:AllowanceForLeasesReceivableModifiedAccrual</t>
  </si>
  <si>
    <t>acfr:AllowanceForGrantsAndContractsReceivableModifiedAccrual</t>
  </si>
  <si>
    <t>acfr:AllowanceForDepositsReceivableModifiedAccrual</t>
  </si>
  <si>
    <t>acfr:AllowanceForLoansAndNotesReceivableModifiedAccrual</t>
  </si>
  <si>
    <t>acfr:AllowanceForClaimsAndJudgmentsReceivableModifiedAccrual</t>
  </si>
  <si>
    <t>acfr:AllowanceForInterGovernmentalReceivableModifiedAccrual</t>
  </si>
  <si>
    <t>acfr:AllowanceForReceivableModifiedAccrual</t>
  </si>
  <si>
    <t>acfr:ReceivablesNetOfAllowanceModifiedAccrual</t>
  </si>
  <si>
    <t>acfr:RestrictedReceivablesModifiedAccrual</t>
  </si>
  <si>
    <t>acfr:AllowanceForRestrictedReceivableModifiedAccrual</t>
  </si>
  <si>
    <t>acfr:ReceivablesRestrictedNetOfAllowanceModifiedAccrual</t>
  </si>
  <si>
    <t>acfr:InvestmentIncomeReceivableModifiedAccrual</t>
  </si>
  <si>
    <t>acfr:AllowanceForInvestmentIncomeReceivableModifiedAccrual</t>
  </si>
  <si>
    <t>acfr:InvestmentIncomeReceivableNetOfAllowanceModifiedAccrual</t>
  </si>
  <si>
    <t>acfr:AllowanceForOtherReceivableModifiedAccrual</t>
  </si>
  <si>
    <t>acfr:OtherReceivablesNetOfAllowanceModifiedAccrual</t>
  </si>
  <si>
    <t>acfr:ReceivablesFromContractsModifiedAccrual</t>
  </si>
  <si>
    <t>acfr:DueFromOtherGovernmentModifiedAccrual</t>
  </si>
  <si>
    <t>acfr:DueFromOthersModifiedAccrual</t>
  </si>
  <si>
    <t>acfr:PrepaidInsuranceModifiedAccrual</t>
  </si>
  <si>
    <t>acfr:OtherPrepaidAssetsModifiedAccrual</t>
  </si>
  <si>
    <t>acfr:PrepaidExpensesAndOtherAssetsModifiedAccrual</t>
  </si>
  <si>
    <t>acfr:InventoryAndPrepaidItemsModifiedAccrual</t>
  </si>
  <si>
    <t>acfr:TravelAdvancesReceivableModifiedAccrual</t>
  </si>
  <si>
    <t>acfr:DerivativeInstrumentsAssetsModifiedAccrual</t>
  </si>
  <si>
    <t>acfr:RegulatoryAssetsModifiedAccrual</t>
  </si>
  <si>
    <t>acfr:AssetsAndDeferredOutflowsOfResourcesModifiedAccrual</t>
  </si>
  <si>
    <t>acfr:CashOverdraftModifiedAccrual</t>
  </si>
  <si>
    <t>acfr:BenefitsPayableModifiedAccrual</t>
  </si>
  <si>
    <t>acfr:InterGovernmentalPayableModifiedAccrual</t>
  </si>
  <si>
    <t>acfr:ClaimsAndJudgmentsPayableModifiedAccrual</t>
  </si>
  <si>
    <t>acfr:PayablesForOthersModifiedAccrual</t>
  </si>
  <si>
    <t>acfr:AccruedPayrollTaxesModifiedAccrual</t>
  </si>
  <si>
    <t>acfr:AccruedBenefitsAndCompensationLongTermModifiedAccrual</t>
  </si>
  <si>
    <t>acfr:CompensatedAbsencesPayableModifiedAccrual</t>
  </si>
  <si>
    <t>acfr:AllOtherAccountsPayableAndAccruedLiabilitiesModifiedAccrual</t>
  </si>
  <si>
    <t>acfr:DueToEnterpriseFundsModifiedAccrual</t>
  </si>
  <si>
    <t>acfr:AdvancesFromComponentUnitModifiedAccrual</t>
  </si>
  <si>
    <t>acfr:ProvisionForPropertyTaxRefundsModifiedAccrual</t>
  </si>
  <si>
    <t>acfr:UnamortizedPremiumOnBondsModifiedAccrual</t>
  </si>
  <si>
    <t>acfr:LeasesPayableModifiedAccrual</t>
  </si>
  <si>
    <t>acfr:BondsPayableModifiedAccrual</t>
  </si>
  <si>
    <t>acfr:LoansPayableModifiedAccrual</t>
  </si>
  <si>
    <t>acfr:NotesPayableModifiedAccrual</t>
  </si>
  <si>
    <t>acfr:NotesAndLoansPayableDueWithinOneYearModifiedAccrual</t>
  </si>
  <si>
    <t>acfr:RegulatoryLiabilityModifiedAccrual</t>
  </si>
  <si>
    <t>acfr:DerivativeInstrumentsLiabilityModifiedAccrual</t>
  </si>
  <si>
    <t>acfr:OtherLiabilitiesModifiedAccrual</t>
  </si>
  <si>
    <t>acfr:DeferredInflowsOfResourcesDrainFundModifiedAccrual</t>
  </si>
  <si>
    <t>acfr:DeferredInflowsOfResourcesSpecialAssessmentsModifiedAccrual</t>
  </si>
  <si>
    <t>acfr:DeferredInflowsOfResourcesUnavailableRevenueModifiedAccrual</t>
  </si>
  <si>
    <t>acfr:LiabilitiesAndDeferredInflowsOfResourcesModifiedAccrual</t>
  </si>
  <si>
    <t>acfr:InvestmentInCapitalAssetsModifiedAccrual</t>
  </si>
  <si>
    <t>assets</t>
  </si>
  <si>
    <t>liabilities</t>
  </si>
  <si>
    <t>Fund Balance Nonspendable, Prepaids</t>
  </si>
  <si>
    <t>Fund Balance Nonspendable, Inventory</t>
  </si>
  <si>
    <t>Fund Balance Nonspendable, Long Term Advances to Other Funds</t>
  </si>
  <si>
    <t>Other Fund Balance Nonspendable</t>
  </si>
  <si>
    <t>Fund Balance Nonspendable</t>
  </si>
  <si>
    <t>Other Fund Balance Restricted</t>
  </si>
  <si>
    <t>Fund Balance Restricted</t>
  </si>
  <si>
    <t>Other Fund Balance Committed</t>
  </si>
  <si>
    <t>Fund Balance Committed</t>
  </si>
  <si>
    <t>Other Fund Balance Assigned</t>
  </si>
  <si>
    <t>Fund Balance Assigned</t>
  </si>
  <si>
    <t>Fund Balances Unassigned</t>
  </si>
  <si>
    <t>Fund Balance</t>
  </si>
  <si>
    <t>fund_balance</t>
  </si>
  <si>
    <t>acfr:FundBalanceNonspendablePrepaids</t>
  </si>
  <si>
    <t>acfr:FundBalanceNonspendableInventory</t>
  </si>
  <si>
    <t>acfr:FundBalanceNonspendableLongTermAdvancesToOtherFunds</t>
  </si>
  <si>
    <t>acfr:OtherFundBalanceNonspendable</t>
  </si>
  <si>
    <t>acfr:FundBalanceNonspendable</t>
  </si>
  <si>
    <t>acfr:OtherFundBalanceRestricted</t>
  </si>
  <si>
    <t>acfr:FundBalanceRestricted</t>
  </si>
  <si>
    <t>acfr:OtherFundBalanceCommitted</t>
  </si>
  <si>
    <t>acfr:FundBalanceCommitted</t>
  </si>
  <si>
    <t>acfr:OtherFundBalanceAssigned</t>
  </si>
  <si>
    <t>acfr:FundBalanceAssigned</t>
  </si>
  <si>
    <t>acfr:FundBalanceUnassigned</t>
  </si>
  <si>
    <t>ACCRUAL OF NON-CURRENT ITEMS</t>
  </si>
  <si>
    <t>CAPITAL ASSET TRANSACTIONS</t>
  </si>
  <si>
    <t>ALLOCATION OF INTERNAL SERVICE FUND ACTIVITY</t>
  </si>
  <si>
    <t>Change in Net Position of Governmental Activities on Statement of Activities</t>
  </si>
  <si>
    <t>Reconciliation of Governmental Funds Statement of Revenues, Expenditures, and Changes in Fund Balances to the Statement of Activities and Changes in Net Position</t>
  </si>
  <si>
    <t>Net Change in Fund Balances- Total Governmental Funds</t>
  </si>
  <si>
    <t>Tax-Related Revenues [Abstract]</t>
  </si>
  <si>
    <t>Special Assessments Revenues [Abstract]</t>
  </si>
  <si>
    <t>State Grants, Culture and Recreation Modified Accrual</t>
  </si>
  <si>
    <t>Fines, Forfeitures and Penalties [Abstract]</t>
  </si>
  <si>
    <t>Other Revenues [Abstract]</t>
  </si>
  <si>
    <t>TaxesNationalForestReserveModifiedAccrual</t>
  </si>
  <si>
    <t>RevenueFromCommercialFacilitiesTaxModifiedAccrual</t>
  </si>
  <si>
    <t>RevenueFromTrailerTaxModifiedAccrual</t>
  </si>
  <si>
    <t>RevenueFromAccomodationsTaxModifiedAccrual</t>
  </si>
  <si>
    <t>RevenueFromParkingOccupancyTaxModifiedAccrual</t>
  </si>
  <si>
    <t>RevenueFromMealsTaxModifiedAccrual</t>
  </si>
  <si>
    <t>RevenueFromIndustrialFacilitiesTaxModifiedAccrual</t>
  </si>
  <si>
    <t>RevenueFromIncomeTaxModifiedAccrual</t>
  </si>
  <si>
    <t>RevenueFromPropertyTaxModifiedAccrual</t>
  </si>
  <si>
    <t>RevenueFromCurrentPropertyTaxesExtraOrSpecialVotedModifiedAccrual</t>
  </si>
  <si>
    <t>RevenueFromCurrentPersonalPropertyTaxModifiedAccrual</t>
  </si>
  <si>
    <t>RevenueFromDelinquentPersonalPropertyTaxModifiedAccrual</t>
  </si>
  <si>
    <t>RevenueFromDelinquentRealPropertyTaxModifiedAccrual</t>
  </si>
  <si>
    <t>RevenueFromSalesTaxModifiedAccrual</t>
  </si>
  <si>
    <t>RevenueFromCityUtilityUsersTaxModifiedAccrual</t>
  </si>
  <si>
    <t>RevenueFromSalesAndUseTaxModifiedAccrual</t>
  </si>
  <si>
    <t>RevenueFromBusinessLicenseTaxModifiedAccrual</t>
  </si>
  <si>
    <t>RevenueFromPropertyTransferTaxModifiedAccrual</t>
  </si>
  <si>
    <t>RevenueFromDocumentsTransferTaxModifiedAccrual</t>
  </si>
  <si>
    <t>RevenueFromTransferStampsTaxModifiedAccrual</t>
  </si>
  <si>
    <t>RevenueFromVehiclesTaxModifiedAccrual</t>
  </si>
  <si>
    <t>RevenueFromMarijuanaTaxModifiedAccrual</t>
  </si>
  <si>
    <t>RevenueFromOtherTaxesModifiedAccrual</t>
  </si>
  <si>
    <t>RevenueFromTaxesModifiedAccrual</t>
  </si>
  <si>
    <t>AllowanceForChargebacksModifiedAccrual</t>
  </si>
  <si>
    <t>AllowanceForRefundsModifiedAccrual</t>
  </si>
  <si>
    <t>TaxRelatedRevenuesAbstract</t>
  </si>
  <si>
    <t>TaxCollectionFeesModifiedAccrual</t>
  </si>
  <si>
    <t>RevenueFromCommunityWideSpecialAssessmentsModifiedAccrual</t>
  </si>
  <si>
    <t>RedemptionsAndReconveyanceModifiedAccrual</t>
  </si>
  <si>
    <t>RevenueFromCountyExpenseOfSaleModifiedAccrual</t>
  </si>
  <si>
    <t>CommercialForestReserveModifiedAccrual</t>
  </si>
  <si>
    <t>SubMarginalLandActModifiedAccrual</t>
  </si>
  <si>
    <t>RevenueFromTaxRevertedPropertyModifiedAccrual</t>
  </si>
  <si>
    <t>PaymentInLieuOfTaxesModifiedAccrual</t>
  </si>
  <si>
    <t>PropertyTaxAdministrationFeesModifiedAccrual</t>
  </si>
  <si>
    <t>TaxRevenuesAndTaxRelatedRevenuesModifiedAccrual</t>
  </si>
  <si>
    <t>SpecialAssessmentsRevenuesAbstract</t>
  </si>
  <si>
    <t>RevenueFromInterestAndPenaltiesOnSpecialAssessmentsModifiedAccrual</t>
  </si>
  <si>
    <t>RevenueFromSpecialAssessmentsModifiedAccrual</t>
  </si>
  <si>
    <t>RevenueFromBusinessLicensesAndPermitsModifiedAccrual</t>
  </si>
  <si>
    <t>RevenueFromNonBusinessLicensesAndPermitsModifiedAccrual</t>
  </si>
  <si>
    <t>RevenueFromCableFranchiseFeesModifiedAccrual</t>
  </si>
  <si>
    <t>RevenueFromLicensesAndPermitsAndFranchiseFeesModifiedAccrual</t>
  </si>
  <si>
    <t>FederalAidGrantsAndContributionsGeneralGovernmentModifiedAccrual</t>
  </si>
  <si>
    <t>FederalAidGrantsAndContributionsPublicSafetyModifiedAccrual</t>
  </si>
  <si>
    <t>FederalAidGrantsAndContributionsSanitationModifiedAccrual</t>
  </si>
  <si>
    <t>FederalAidGrantsAndContributionsHealthAndHospitalModifiedAccrual</t>
  </si>
  <si>
    <t>FederalAidGrantsAndContributionsWelfareModifiedAccrual</t>
  </si>
  <si>
    <t>FederalAidGrantsAndContributionsCultureAndRecreationModifiedAccrual</t>
  </si>
  <si>
    <t>FederalAidGrantsAndContributionsCDBGModifiedAccrual</t>
  </si>
  <si>
    <t>FederalCapitalGrantsModifiedAccrual</t>
  </si>
  <si>
    <t>GrantsContributionsAndDonationsFromFederalGovernmentalEntitiesModifiedAccrual</t>
  </si>
  <si>
    <t>IntergovernmentalRevenueFromStatePublicSafetyModifiedAccrual</t>
  </si>
  <si>
    <t>IntergovernmentalRevenueFromStateDrunkDrivingCaseFlowAssistanceModifiedAccrual</t>
  </si>
  <si>
    <t>IntergovernmentalRevenueFromStateDrugCaseInformationManagementModifiedAccrual</t>
  </si>
  <si>
    <t>IntergovernmentalRevenueFromStateStreetsAndHighwaysModifiedAccrual</t>
  </si>
  <si>
    <t>IntergovernmentalRevenueFromStateCourtOfEquityModifiedAccrual</t>
  </si>
  <si>
    <t>IntergovernmentalRevenueFromStateSanitationModifiedAccrual</t>
  </si>
  <si>
    <t>IntergovernmentalRevenueFromStateHealthAndHospitalsModifiedAccrual</t>
  </si>
  <si>
    <t>IntergovernmentalRevenueFromStateWelfareModifiedAccrual</t>
  </si>
  <si>
    <t>IntergovernmentalRevenueFromStateCultureAndRecreationModifiedAccrual</t>
  </si>
  <si>
    <t>IntergovernmentalRevenueFromStateCrimeVictimsRightsModifiedAccrual</t>
  </si>
  <si>
    <t>IntergovernmentalRevenueFromStateIndigentDefenseModifiedAccrual</t>
  </si>
  <si>
    <t>IntergovernmentalRevenueFromStateStateRevenueSharingModifiedAccrual</t>
  </si>
  <si>
    <t>StateGrantsLocalCommunityStabilizationShareModifiedAccrual</t>
  </si>
  <si>
    <t>IntergovernmentalRevenueFromStateSurveyAndRemonumentationModifiedAccrual</t>
  </si>
  <si>
    <t>IntergovernmentalRevenueFromStateSpecialElectionReimbursementModifiedAccrual</t>
  </si>
  <si>
    <t>StateCapitalGrantsModifiedAccrual</t>
  </si>
  <si>
    <t>GrantsContributionsAndDonationsFromStateGovernmentalEntitiesModifiedAccrual</t>
  </si>
  <si>
    <t>ContributionsFromLocalUnitsModifiedAccrual</t>
  </si>
  <si>
    <t>CourtRelatedChargesModifiedAccrual</t>
  </si>
  <si>
    <t>FeesModifiedAccrual</t>
  </si>
  <si>
    <t>CourtFilingFeesModifiedAccrual</t>
  </si>
  <si>
    <t>JuryDemandFeesModifiedAccrual</t>
  </si>
  <si>
    <t>WritOfGarnishmentRestitutionAttachmentOrExecutionModifiedAccrual</t>
  </si>
  <si>
    <t>AttorneyFeeReimbursementModifiedAccrual</t>
  </si>
  <si>
    <t>GuardianAdLitemReimbursementModifiedAccrual</t>
  </si>
  <si>
    <t>ProbationOversightFeeModifiedAccrual</t>
  </si>
  <si>
    <t>EstateInventoryFeeModifiedAccrual</t>
  </si>
  <si>
    <t>FriendOfTheCourtStatutoryHandlingFeeModifiedAccrual</t>
  </si>
  <si>
    <t>FriendOfTheCourtServiceFeeModifiedAccrual</t>
  </si>
  <si>
    <t>MiscellaneousCourtCostsAndFeesModifiedAccrual</t>
  </si>
  <si>
    <t>ServicesRenderedModifiedAccrual</t>
  </si>
  <si>
    <t>BuildingInspectionFeesModifiedAccrual</t>
  </si>
  <si>
    <t>AmbulanceTransportFeesModifiedAccrual</t>
  </si>
  <si>
    <t>TitleSearchFeeModifiedAccrual</t>
  </si>
  <si>
    <t>PreForfeitureMailingNoticeCostModifiedAccrual</t>
  </si>
  <si>
    <t>SalesModifiedAccrual</t>
  </si>
  <si>
    <t>UseAndAdmissionFeesModifiedAccrual</t>
  </si>
  <si>
    <t>ParkingFeesModifiedAccrual</t>
  </si>
  <si>
    <t>ChargesForServicesAndSalesModifiedAccrual</t>
  </si>
  <si>
    <t>FinesForfeituresAndPenaltiesAbstract</t>
  </si>
  <si>
    <t>RevenueFromFinesAndForfeituresTrafficViolationsModifiedAccrual</t>
  </si>
  <si>
    <t>RevenueFromFinesAndForfeituresOrdinanceFinesAndCostsModifiedAccrual</t>
  </si>
  <si>
    <t>RevenueFromFinesAndForfeituresStatuteCostsModifiedAccrual</t>
  </si>
  <si>
    <t>RevenueFromFinesAndForfeituresBondForfeituresAndBondCostsModifiedAccrual</t>
  </si>
  <si>
    <t>RevenueFromFinesAndForfeituresAndPenaltiesModifiedAccrual</t>
  </si>
  <si>
    <t>InvestmentIncomeAndRentalsAbstract</t>
  </si>
  <si>
    <t>RevenuesFromDividendsModifiedAccrual</t>
  </si>
  <si>
    <t>RevenuesFromInterestModifiedAccrual</t>
  </si>
  <si>
    <t>RevenueFromInterestAndDividendsModifiedAccrual</t>
  </si>
  <si>
    <t>RevenueFromUseOfMoneyAndPropertyModifiedAccrual</t>
  </si>
  <si>
    <t>RevenueFromInterestAndRentsModifiedAccrual</t>
  </si>
  <si>
    <t>InvestmentGainsLossesModifiedAccrual</t>
  </si>
  <si>
    <t>LeaseInvestmentIncomeModifiedAccrual</t>
  </si>
  <si>
    <t>InvestmentIncomeAndRentalsModifiedAccrual</t>
  </si>
  <si>
    <t>RevenuesFromRoyaltiesModifiedAccrual</t>
  </si>
  <si>
    <t>RevenueFromRentsModifiedAccrual</t>
  </si>
  <si>
    <t>RevenueFromRentsAndRoyaltiesModifiedAccrual</t>
  </si>
  <si>
    <t>RevenuesFromJudicialAbstract</t>
  </si>
  <si>
    <t>RevenuesFromJudicialCircuitCourtModifiedAccrual</t>
  </si>
  <si>
    <t>RevenuesFromJudicialDistrictAndMunicipalCourtModifiedAccrual</t>
  </si>
  <si>
    <t>RevenuesFromJudicialFriendOfTheCourtModifiedAccrual</t>
  </si>
  <si>
    <t>RevenuesFromJudicialLawLibraryModifiedAccrual</t>
  </si>
  <si>
    <t>RevenuesFromJudicialProbateCourtModifiedAccrual</t>
  </si>
  <si>
    <t>RevenuesFromJudicialProbationModifiedAccrual</t>
  </si>
  <si>
    <t>RevenuesFromJudicialActivitiesModifiedAccrual</t>
  </si>
  <si>
    <t>RevenuesFromFinancialAndTaxAdministrationAbstract</t>
  </si>
  <si>
    <t>RevenuesFromFinancialAndTaxAdministrationClerkModifiedAccrual</t>
  </si>
  <si>
    <t>RevenuesFromFinancialAndTaxAdministrationInformationTechnologyModifiedAccrual</t>
  </si>
  <si>
    <t>RevenuesFromFinancialAndTaxAdministrationPropertyDescriptionModifiedAccrual</t>
  </si>
  <si>
    <t>RevenuesFromFinancialAndTaxAdministrationTreasurerModifiedAccrual</t>
  </si>
  <si>
    <t>RevenuesFromFinancialAndTaxAdministrationDelinquentTaxPropertySalesModifiedAccrual</t>
  </si>
  <si>
    <t>RevenuesFromFinancialAndTaxAdministrationModifiedAccrual</t>
  </si>
  <si>
    <t>RevenuesFromOtherGeneralGovernmentAbstract</t>
  </si>
  <si>
    <t>RevenuesFromOtherGeneralGovernmentRetirementBoardModifiedAccrual</t>
  </si>
  <si>
    <t>RevenuesFromOtherGeneralGovernmentBuildingAuthorityModifiedAccrual</t>
  </si>
  <si>
    <t>RevenuesFromOtherGeneralGovernmentModifiedAccrual</t>
  </si>
  <si>
    <t>RevenuesFromPublicWorksAbstract</t>
  </si>
  <si>
    <t>RevenuesFromDepartmentOfPublicWorksModifiedAccrual</t>
  </si>
  <si>
    <t>RevenuesFromPublicWorksWaterAndSewerSystemsModifiedAccrual</t>
  </si>
  <si>
    <t>RevenuesFromPublicWorksAirportServicesModifiedAccrual</t>
  </si>
  <si>
    <t>RevenuesFromPublicWorksTransportationServicesModifiedAccrual</t>
  </si>
  <si>
    <t>RevenuesFromPublicWorksServicesModifiedAccrual</t>
  </si>
  <si>
    <t>RevenuesFromHealthAndWelfareAbstract</t>
  </si>
  <si>
    <t>RevenuesFromHealthAndWelfareHealthDepartmentModifiedAccrual</t>
  </si>
  <si>
    <t>RevenuesFromHealthAndWelfareMosquitoControlModifiedAccrual</t>
  </si>
  <si>
    <t>RevenuesFromStateInstitutionsModifiedAccrual</t>
  </si>
  <si>
    <t>RevenuesForAmbulanceAndEmergencyModifiedAccrual</t>
  </si>
  <si>
    <t>RevenuesFromHealthAndWelfareChildCareFamilyDivisionOfCircuitCourtModifiedAccrual</t>
  </si>
  <si>
    <t>RevenuesFromHealthAndWelfareChildCareDepartmentOfHumanServicesModifiedAccrual</t>
  </si>
  <si>
    <t>RevenueFromHealthAndWelfareDepartmentOfHumanServicesModifiedAccrual</t>
  </si>
  <si>
    <t>RevenueFromHealthAndWelfareAgencyOnAgingModifiedAccrual</t>
  </si>
  <si>
    <t>RevenuesFromHealthAndWelfareModifiedAccrual</t>
  </si>
  <si>
    <t>RevenuesFromPublicSafetyAbstract</t>
  </si>
  <si>
    <t>RevenueFromPublicSafetyPoliceSheriffAndConstableModifiedAccrual</t>
  </si>
  <si>
    <t>RevenuesFromPublicSafetyFireDepartmentModifiedAccrual</t>
  </si>
  <si>
    <t>RevenuesFromPublicSafetyAnimalShelterDogWardenModifiedAccrual</t>
  </si>
  <si>
    <t>RevenuesFromPublicSafetyServicesModifiedAccrual</t>
  </si>
  <si>
    <t>RevenuesFromCommunityAndEconomicDevelopmentAbstract</t>
  </si>
  <si>
    <t>RevenuesFromCommunityEconomicDevelopmentAbstractDepartmentModifiedAccrual</t>
  </si>
  <si>
    <t>RevenuesFromCommunityAndEconomicDevelopmentServicesModifiedAccrual</t>
  </si>
  <si>
    <t>RevenuesFromRecreationAndCultureAbstract</t>
  </si>
  <si>
    <t>RevenuesFromRecreationAndCultureParksAndRecreationDepartmentModifiedAccrual</t>
  </si>
  <si>
    <t>RevenuesFromRecreationAndCultureLibraryModifiedAccrual</t>
  </si>
  <si>
    <t>RevenuesFromRecreationAndCultureModifiedAccrual</t>
  </si>
  <si>
    <t>OtherRevenuesAbstract</t>
  </si>
  <si>
    <t>GrantsContributionsAndDonationsFromOthersModifiedAccrual</t>
  </si>
  <si>
    <t>RevenueFromGrantsAndEntitlementsRestrictedForSpecificProgramsModifiedAccrual</t>
  </si>
  <si>
    <t>RevenueFromGrantsAndEntitlementsNotRestrictedForSpecificProgramsModifiedAccrual</t>
  </si>
  <si>
    <t>RevenueFromSharedRevenueModifiedAccrual</t>
  </si>
  <si>
    <t>PublicAndPrivateContributionsModifiedAccrual</t>
  </si>
  <si>
    <t>CashOverOrShortModifiedAccrual</t>
  </si>
  <si>
    <t>RefundsAndRebatesModifiedAccrual</t>
  </si>
  <si>
    <t>ReimbursementsModifiedAccrual</t>
  </si>
  <si>
    <t>ContributionsFromPrimaryGovernmentModifiedAccrual</t>
  </si>
  <si>
    <t>ContributionsToPermanentFundModifiedAccrual</t>
  </si>
  <si>
    <t>ChangesInFairValueOfInvestmentsModifiedAccrual</t>
  </si>
  <si>
    <t>RecoveryOfCostIncurredModifiedAccrual</t>
  </si>
  <si>
    <t>OtherRevenuesModifiedAccrual</t>
  </si>
  <si>
    <t>Expenses for Chief Executive, Organization Unit</t>
  </si>
  <si>
    <t>ExpendituresForGeneralGovernmentAbstract</t>
  </si>
  <si>
    <t>ExpendituresForGeneralGovernmentServicesAdministrationModifiedAccrual</t>
  </si>
  <si>
    <t>ExpendituresForLegislativeAbstract</t>
  </si>
  <si>
    <t>ExpendituresForLegislativeGoverningBodyModifiedAccrual</t>
  </si>
  <si>
    <t>ExpendituresForLegislativeCommitteeModifiedAccrual</t>
  </si>
  <si>
    <t>ExpendituresForGeneralGovernmentServicesLegislativeAndExecutiveModifiedAccrual</t>
  </si>
  <si>
    <t>ExpendituresForChiefExecutiveAbstract</t>
  </si>
  <si>
    <t>ExpendituresForGeneralGovernmentServicesChiefExecutiveModifiedAccrual</t>
  </si>
  <si>
    <t>ExpendituresForChiefExecutiveAdministratorManagerSuperintendentControllerModifiedAccrual</t>
  </si>
  <si>
    <t>ExpensesForChiefExecutiveOrganizationUnit</t>
  </si>
  <si>
    <t>ExpendituresForFinancialAndTaxAdministrationAbstract</t>
  </si>
  <si>
    <t>ExpendituresForFinancialAndTaxAdministrationAccountingDepartmentModifiedAccrual</t>
  </si>
  <si>
    <t>ExpendituresForFinancialAndTaxAdministrationBudgetDepartmentDirectorModifiedAccrual</t>
  </si>
  <si>
    <t>ExpendituresForClerkModifiedAccrual</t>
  </si>
  <si>
    <t>ExpendituresForFinancialAndTaxAdministrationInternalAuditExternalAuditBoardOfAuditorsModifiedAccrual</t>
  </si>
  <si>
    <t>ExpendituresForFinancialAndTaxAdministrationInformationTechnologyModifiedAccrual</t>
  </si>
  <si>
    <t>ExpendituresForFinancialAndTaxAdministrationPurchasingModifiedAccrual</t>
  </si>
  <si>
    <t>ExpendituresForFinancialAndTaxAdministrationPropertyDescriptionModifiedAccrual</t>
  </si>
  <si>
    <t>ExpendituresForFinancialAndTaxAdministrationCountySurveyAndRemonumentationModifiedAccrual</t>
  </si>
  <si>
    <t>ExpendituresForFinancialAndTaxAdministrationBoardOfReviewModifiedAccrual</t>
  </si>
  <si>
    <t>ExpendituresForGeneralGovernmentServicesTreasurerModifiedAccrual</t>
  </si>
  <si>
    <t>ExpendituresForFinancialAndTaxAdministrationDelinquentTaxPropertySalesModifiedAccrual</t>
  </si>
  <si>
    <t>ExpendituresForGeneralGovernmentServicesAssessingEqualizationModifiedAccrual</t>
  </si>
  <si>
    <t>ExpendituresForGeneralGovernmentServicesFinanceAndTaxAdministrationModifiedAccrual</t>
  </si>
  <si>
    <t>ExpendituresForOtherGeneralGovernmentAbstract</t>
  </si>
  <si>
    <t>ExpendituresForOtherGeneralGovernmentElectionsModifiedAccrual</t>
  </si>
  <si>
    <t>ExpendituresForOtherGeneralGovernmentBuildingAndGroundsModifiedAccrual</t>
  </si>
  <si>
    <t>ExpendituresForOtherGeneralGovernmentAttorneyCorporationCounselModifiedAccrual</t>
  </si>
  <si>
    <t>ExpendituresForOtherGeneralGovernmentCivilServiceMeritSystemModifiedAccrual</t>
  </si>
  <si>
    <t>ExpendituresForOtherGeneralGovernmentHumanResourcesDepartmentModifiedAccrual</t>
  </si>
  <si>
    <t>ExpendituresForOtherGeneralGovernmentBuildingAuthorityModifiedAccrual</t>
  </si>
  <si>
    <t>ExpendituresForOtherGeneralGovernmentRetirementBoardModifiedAccrual</t>
  </si>
  <si>
    <t>ExpendituresForGeneralGovernmentServicesOthersModifiedAccrual</t>
  </si>
  <si>
    <t>ExpendituresForGeneralGovernmentServicesModifiedAccrual</t>
  </si>
  <si>
    <t>ExpendituresForJudicialAbstract</t>
  </si>
  <si>
    <t>ExpendituresForJudicialTrialCourtModifiedAccrual</t>
  </si>
  <si>
    <t>ExpendituresForJudicialCircuitCourtModifiedAccrual</t>
  </si>
  <si>
    <t>ExpendituresForJudicialDistrictAndMunicipalCourtModifiedAccrual</t>
  </si>
  <si>
    <t>ExpendituresForJudicialFriendOfTheCourtModifiedAccrual</t>
  </si>
  <si>
    <t>ExpendituresForJudicialFriendOfTheCourtCooperativeReimbursementProgramModifiedAccrual</t>
  </si>
  <si>
    <t>ExpendituresForJudicialLawLibraryModifiedAccrual</t>
  </si>
  <si>
    <t>ExpendituresForJudicialProbateCourtModifiedAccrual</t>
  </si>
  <si>
    <t>ExpendituresForJudicialProbationModifiedAccrual</t>
  </si>
  <si>
    <t>ExpendituresForJudicialProsecutingAttorneyModifiedAccrual</t>
  </si>
  <si>
    <t>ExpendituresForJudicialGrandJuryModifiedAccrual</t>
  </si>
  <si>
    <t>ExpendituresForJudicialFamilyCounselingServicesModifiedAccrual</t>
  </si>
  <si>
    <t>ExpendituresForJudicialActivitiesModifiedAccrual</t>
  </si>
  <si>
    <t>ExpendituresForPublicSafetyAbstract</t>
  </si>
  <si>
    <t>ExpendituresForPublicSafetyPoliceSheriffAndConstableModifiedAccrual</t>
  </si>
  <si>
    <t>ExpendituresForPublicSafetyAdministrationModifiedAccrual</t>
  </si>
  <si>
    <t>ExpendituresForCrimeControlAndInvestigationModifiedAccrual</t>
  </si>
  <si>
    <t>ExpendituresForTrafficAndSafetyProgramModifiedAccrual</t>
  </si>
  <si>
    <t>ExpendituresForTrainingModifiedAccrual</t>
  </si>
  <si>
    <t>ExpendituresForCommunicationsDispatchModifiedAccrual</t>
  </si>
  <si>
    <t>ExpendituresForLiquorLawEnforcementModifiedAccrual</t>
  </si>
  <si>
    <t>ExpendituresForMarineLawEnforcementModifiedAccrual</t>
  </si>
  <si>
    <t>ExpendituresForSnowmobileLawEnforcementModifiedAccrual</t>
  </si>
  <si>
    <t>ExpendituresForFireDepartmentAbstract</t>
  </si>
  <si>
    <t>ExpendituresForPublicSafetyFireDepartmentAdministrationModifiedAccrual</t>
  </si>
  <si>
    <t>ExpendituresForPublicSafetyFireFightingModifiedAccrual</t>
  </si>
  <si>
    <t>ExpendituresForPublicSafetyFirePreventionModifiedAccrual</t>
  </si>
  <si>
    <t>ExpendituresForPublicSafetyFireTrainingModifiedAccrual</t>
  </si>
  <si>
    <t>ExpendituresForPublicSafetyFireDepartmentCommunicationModifiedAccrual</t>
  </si>
  <si>
    <t>ExpendituresForPublicSafetyFireDepartmentModifiedAccrual</t>
  </si>
  <si>
    <t>ExpendituresForPublicSafetyCombinedPublicSafetyDepartmentModifiedAccrual</t>
  </si>
  <si>
    <t>ExpendituresForPublicSafetyCorrectionsJailModifiedAccrual</t>
  </si>
  <si>
    <t>ExpendituresForPublicSafetyJuvenileCorrectionalInstituteModifiedAccrual</t>
  </si>
  <si>
    <t>ExpendituresForCorrectionsTrainingModifiedAccrual</t>
  </si>
  <si>
    <t>ExpendituresForPublicSafetyParoleModifiedAccrual</t>
  </si>
  <si>
    <t>ExpendituresForPublicSafetyBuildingInspectionsActivitiesModifiedAccrual</t>
  </si>
  <si>
    <t>ExpendituresForPublicSafetyEmergencyManagementHomelandSecurityModifiedAccrual</t>
  </si>
  <si>
    <t>ExpendituresForPublicSafetyWaterSafetyCouncilModifiedAccrual</t>
  </si>
  <si>
    <t>ExpendituresForPublicSafetyAnimalShelterDogWardenModifiedAccrual</t>
  </si>
  <si>
    <t>ExpendituresForSecurityOfPersonsAndPropertyServicesModifiedAccrual</t>
  </si>
  <si>
    <t>ExpendituresForPublicSafetyServicesModifiedAccrual</t>
  </si>
  <si>
    <t>ExpendituresForPublicWorksAbstract</t>
  </si>
  <si>
    <t>ExpendituresForPublicWorksInfrastructureModifiedAccrual</t>
  </si>
  <si>
    <t>ExpendituresForPublicWorksDepartmentOfPublicWorksModifiedAccrual</t>
  </si>
  <si>
    <t>ExpendituresForPublicWorksDrainCommissionerWaterResourceCommissionerModifiedAccrual</t>
  </si>
  <si>
    <t>ExpendituresForPublicWorksSidewalksModifiedAccrual</t>
  </si>
  <si>
    <t>ExpendituresForPublicWorksDrainsPublicBenefitModifiedAccrual</t>
  </si>
  <si>
    <t>ExpendituresForPublicWorksRoadsStreetsBridgesModifiedAccrual</t>
  </si>
  <si>
    <t>ExpendituresForPublicWorksEngineeringModifiedAccrual</t>
  </si>
  <si>
    <t>ExpendituresForPublicWorksStreetLightingModifiedAccrual</t>
  </si>
  <si>
    <t>ExpendituresForPublicWorksRoadCommissionStreetDepartmentModifiedAccrual</t>
  </si>
  <si>
    <t>ExpendituresForPublicWorksSanitationDepartmentModifiedAccrual</t>
  </si>
  <si>
    <t>ExpendituresForPublicWorksStreetCleaningModifiedAccrual</t>
  </si>
  <si>
    <t>ExpendituresForPublicWorksSanitaryLandfillModifiedAccrual</t>
  </si>
  <si>
    <t>ExpendituresForPublicWorksSewageDisposalModifiedAccrual</t>
  </si>
  <si>
    <t>ExpendituresForPublicWorksRubbishCollectionDisposalModifiedAccrual</t>
  </si>
  <si>
    <t>ExpendituresForPublicWorksWaterAndSewerSystemsModifiedAccrual</t>
  </si>
  <si>
    <t>ExpendituresForPublicWorksCemeteryModifiedAccrual</t>
  </si>
  <si>
    <t>ExpendituresForPublicWorksSoilConservationModifiedAccrual</t>
  </si>
  <si>
    <t>ExpendituresForPublicWorksWatershedCouncilModifiedAccrual</t>
  </si>
  <si>
    <t>ExpendituresForPublicWorksLakeImprovementsModifiedAccrual</t>
  </si>
  <si>
    <t>ExpendituresForSanitarySewerServicesModifiedAccrual</t>
  </si>
  <si>
    <t>ExpendituresForStormSewerServicesModifiedAccrual</t>
  </si>
  <si>
    <t>ExpendituresForElectricityAndPowerServicesModifiedAccrual</t>
  </si>
  <si>
    <t>ExpendituresForAirportServicesModifiedAccrual</t>
  </si>
  <si>
    <t>ExpendituresForTransportationServicesModifiedAccrual</t>
  </si>
  <si>
    <t>ExpendituresForHarborMarinaModifiedAccrual</t>
  </si>
  <si>
    <t>ExpendituresForPublicWorksServicesModifiedAccrual</t>
  </si>
  <si>
    <t>ExpendituresForHealthAndWelfareAbstract</t>
  </si>
  <si>
    <t>ExpendituresForHealthAndWelfareHealthDepartmentModifiedAccrual</t>
  </si>
  <si>
    <t>ExpendituresForHealthAndWelfareContagiousDiseasesModifiedAccrual</t>
  </si>
  <si>
    <t>ExpendituresForHealthAndWelfareHealthBoardModifiedAccrual</t>
  </si>
  <si>
    <t>ExpendituresForHealthAndWelfareHealthClinicsModifiedAccrual</t>
  </si>
  <si>
    <t>ExpendituresForHealthAndWelfareMosquitoControlModifiedAccrual</t>
  </si>
  <si>
    <t>ExpendituresForHealthAndWelfarePollutionControlModifiedAccrual</t>
  </si>
  <si>
    <t>ExpendituresForHealthAndWelfareAlcoholismAndSubstanceAbuseModifiedAccrual</t>
  </si>
  <si>
    <t>ExpendituresForHealthAndWelfareHospitalModifiedAccrual</t>
  </si>
  <si>
    <t>ExpendituresForHealthAndWelfareMedicalExaminerModifiedAccrual</t>
  </si>
  <si>
    <t>ExpendituresForHealthAndWelfareMentalHealthModifiedAccrual</t>
  </si>
  <si>
    <t>ExpendituresForHealthAndWelfareStateInstitutionsModifiedAccrual</t>
  </si>
  <si>
    <t>ExpendituresForHealthAndWelfareEmergencyServicesModifiedAccrual</t>
  </si>
  <si>
    <t>ExpendituresForHealthAndWelfareChildCareModifiedAccrual</t>
  </si>
  <si>
    <t>ExpendituresForHealthAndWelfareChildCareDepartmentOfHumanServicesModifiedAccrual</t>
  </si>
  <si>
    <t>ExpendituresForHealthAndWelfareHumanServicesMedicalCareModifiedAccrual</t>
  </si>
  <si>
    <t>ExpendituresForHealthAndWelfareMedicalCareFacilityModifiedAccrual</t>
  </si>
  <si>
    <t>ExpendituresForHealthAndWelfareAreaAgencyOnAgingModifiedAccrual</t>
  </si>
  <si>
    <t>ExpendituresForHealthAndWelfareVeteransBurialsModifiedAccrual</t>
  </si>
  <si>
    <t>ExpendituresForHealthAndWelfareVeteransCounselorModifiedAccrual</t>
  </si>
  <si>
    <t>ExpendituresForHealthAndWelfareVeteransTrustBoardModifiedAccrual</t>
  </si>
  <si>
    <t>ExpendituresForHealthAndWelfareVeteransReliefModifiedAccrual</t>
  </si>
  <si>
    <t>ExpendituresForHealthAndWelfareRedevelopmentAndHousingModifiedAccrual</t>
  </si>
  <si>
    <t>ExpendituresForHealthAndWelfarePublicHousingModifiedAccrual</t>
  </si>
  <si>
    <t>ExpendituresForHealthAndWelfareCommunityActionProgramModifiedAccrual</t>
  </si>
  <si>
    <t>ExpendituresForHealthAndWelfareCommunityDevelopmentBlockGrantModifiedAccrual</t>
  </si>
  <si>
    <t>ExpendituresForHealthAndWelfareModifiedAccrual</t>
  </si>
  <si>
    <t>ExpendituresForPublicHealthAndSanitationServicesModifiedAccrual</t>
  </si>
  <si>
    <t>ExpendituresForCommunityAndEconomicDevelopmentAbstract</t>
  </si>
  <si>
    <t>ExpendituresForCommunityEconomicDevelopmentPlanningModifiedAccrual</t>
  </si>
  <si>
    <t>ExpendituresForCommunityEconomicDevelopmentZoningModifiedAccrual</t>
  </si>
  <si>
    <t>ExpendituresForCommunityEconomicDevelopmentCooperativeExtensionModifiedAccrual</t>
  </si>
  <si>
    <t>ExpendituresForCommunityEconomicDevelopmentRegisterOfDeedsModifiedAccrual</t>
  </si>
  <si>
    <t>ExpendituresForCommunityEconomicDevelopmentAbstractDepartmentModifiedAccrual</t>
  </si>
  <si>
    <t>ExpendituresForCommunityEconomicDevelopmentSurveyorModifiedAccrual</t>
  </si>
  <si>
    <t>ExpendituresForEconomicDevelopmentServicesModifiedAccrual</t>
  </si>
  <si>
    <t>ExpendituresForCommunityEconomicDevelopmentHomeDemolitionModifiedAccrual</t>
  </si>
  <si>
    <t>ExpendituresForCommunityEconomicDevelopmentHomeRenovationModifiedAccrual</t>
  </si>
  <si>
    <t>ExpendituresForCommunityEconomicDevelopmentBlightRemovalModifiedAccrual</t>
  </si>
  <si>
    <t>ExpendituresForOtherDevelopmentServicesModifiedAccrual</t>
  </si>
  <si>
    <t>ExpendituresForCommunityServicesModifiedAccrual</t>
  </si>
  <si>
    <t>ExpendituresForCommunityAndEconomicDevelopmentServicesModifiedAccrual</t>
  </si>
  <si>
    <t>ExpendituresForRecreationAndCultureAbstract</t>
  </si>
  <si>
    <t>ExpendituresForRecreationAndCultureParksAndRecreationModifiedAccrual</t>
  </si>
  <si>
    <t>ExpendituresForRecreationAndCultureParksAdministrationModifiedAccrual</t>
  </si>
  <si>
    <t>ExpendituresForRecreationAndCultureParksFacilitiesModifiedAccrual</t>
  </si>
  <si>
    <t>ExpendituresForRecreationAndCultureParksSupervisionModifiedAccrual</t>
  </si>
  <si>
    <t>ExpendituresForRecreationAndCultureParksPolicingModifiedAccrual</t>
  </si>
  <si>
    <t>ExpendituresForRecreationAndCultureParksLightingModifiedAccrual</t>
  </si>
  <si>
    <t>ExpendituresForRecreationAndCultureParksMaintenanceModifiedAccrual</t>
  </si>
  <si>
    <t>ExpendituresForLibraryServicesModifiedAccrual</t>
  </si>
  <si>
    <t>ExpendituresForRecreationAndCultureLibraryBoardModifiedAccrual</t>
  </si>
  <si>
    <t>ExpendituresForRecreationAndCultureHistoricalSocietyCommissionOrProgramModifiedAccrual</t>
  </si>
  <si>
    <t>ExpendituresForRecreationAndCultureMuseumModifiedAccrual</t>
  </si>
  <si>
    <t>ExpendituresForRecreationAndCultureCulturalActivitiesModifiedAccrual</t>
  </si>
  <si>
    <t>ExpendituresForRecreationAndCultureAuditoriumCivicCenterModifiedAccrual</t>
  </si>
  <si>
    <t>ExpendituresForConventionCenterServicesModifiedAccrual</t>
  </si>
  <si>
    <t>ExpendituresForConservationServicesModifiedAccrual</t>
  </si>
  <si>
    <t>ExpendituresForConservationRecreationParksAndCulturalServicesModifiedAccrual</t>
  </si>
  <si>
    <t>ExpendituresForRecreationAndCultureModifiedAccrual</t>
  </si>
  <si>
    <t>ExpendituresForOtherAbstract</t>
  </si>
  <si>
    <t>CostOfIssueOfBondsAndSecuritiesModifiedAccrual</t>
  </si>
  <si>
    <t>ExpendituresForPublicSchoolsServicesModifiedAccrual</t>
  </si>
  <si>
    <t>ExpendituresForPublicWaysAndFacilitiesServicesModifiedAccrual</t>
  </si>
  <si>
    <t>ExpendituresForPublicAssistanceServicesModifiedAccrual</t>
  </si>
  <si>
    <t>ExpendituresForProfessionalAndContractualServicesModifiedAccrual</t>
  </si>
  <si>
    <t>ExpendituresForCommunicationsModifiedAccrual</t>
  </si>
  <si>
    <t>ExpendituresForCommunityPromotionModifiedAccrual</t>
  </si>
  <si>
    <t>ExpendituresForRepairsModifiedAccrual</t>
  </si>
  <si>
    <t>ExpendituresForRefundsAndRebatesModifiedAccrual</t>
  </si>
  <si>
    <t>ExpendituresForFacilitiesMaintenanceModifiedAccrual</t>
  </si>
  <si>
    <t>ExpendituresForProjectCostsModifiedAccrual</t>
  </si>
  <si>
    <t>ExpendituresForUtilitiesModifiedAccrual</t>
  </si>
  <si>
    <t>ExpendituresForPrintingAndPublishingModifiedAccrual</t>
  </si>
  <si>
    <t>ExpendituresForRentalsModifiedAccrual</t>
  </si>
  <si>
    <t>ExpendituresForOtherWelfareServicesModifiedAccrual</t>
  </si>
  <si>
    <t>ExpendituresForRetirementBenefitsToRetireesModifiedAccrual</t>
  </si>
  <si>
    <t>ExpendituresForStateTrunklineOverheadModifiedAccrual</t>
  </si>
  <si>
    <t>ExpendituresForContributionsToOtherGovernmentsModifiedAccrual</t>
  </si>
  <si>
    <t>ExpendituresForHealthServicesModifiedAccrual</t>
  </si>
  <si>
    <t>ExpendituresForHospitalizationModifiedAccrual</t>
  </si>
  <si>
    <t>ExpendituresForEducationServicesModifiedAccrual</t>
  </si>
  <si>
    <t>ExpendituresForGarageServicesModifiedAccrual</t>
  </si>
  <si>
    <t>ExpendituresForJailStoresCommissaryServicesModifiedAccrual</t>
  </si>
  <si>
    <t>ExpendituresForContingencyServicesModifiedAccrual</t>
  </si>
  <si>
    <t>ExpendituresForInterGovernmentalActivitiesModifiedAccrual</t>
  </si>
  <si>
    <t>ExpendituresForCapitalOutlayModifiedAccrual</t>
  </si>
  <si>
    <t>DebtServicePrincipalRepaymentModifiedAccrual</t>
  </si>
  <si>
    <t>DebtServiceInterestAndFiscalChargesModifiedAccrual</t>
  </si>
  <si>
    <t>DebtServiceModifiedAccrual</t>
  </si>
  <si>
    <t>DepreciationExpenseModifiedAccrual</t>
  </si>
  <si>
    <t>DepreciationDepletionAndAmortizationExpenseModifiedAccrual</t>
  </si>
  <si>
    <t>OtherExpendituresModifiedAccrual</t>
  </si>
  <si>
    <t>Revenues [Abstract]</t>
  </si>
  <si>
    <t>RevenuesAbstract</t>
  </si>
  <si>
    <t>Expenditures [Abstract]</t>
  </si>
  <si>
    <t>ExpendituresAbstract</t>
  </si>
  <si>
    <t>OtherFinancingSourcesUsesAbstract</t>
  </si>
  <si>
    <t>ProceedsFromBondAndNoteIssuanceModifiedAccrual</t>
  </si>
  <si>
    <t>PremiumOnIssuanceOfLongTermDebtModifiedAccrual</t>
  </si>
  <si>
    <t>BondOrInsuranceRecoveriesModifiedAccrual</t>
  </si>
  <si>
    <t>PaymentsToRefundedBondEscrowAgentModifiedAccrual</t>
  </si>
  <si>
    <t>DiscountsOnBondsOrNotesModifiedAccrual</t>
  </si>
  <si>
    <t>SaleOfCapitalAssetsModifiedAccrual</t>
  </si>
  <si>
    <t>TransfersOutModifiedAccrual</t>
  </si>
  <si>
    <t>TransfersInModifiedAccrual</t>
  </si>
  <si>
    <t>OtherFinancingSourcesLeaseFinancingModifiedAccrual</t>
  </si>
  <si>
    <t>AdditionalOtherFinancingSourcesUses</t>
  </si>
  <si>
    <t>OtherFinancingSourcesUses</t>
  </si>
  <si>
    <t>Other Financing Sources (Uses) [Abstract]</t>
  </si>
  <si>
    <t>Additional Other Financing Sources (Uses)</t>
  </si>
  <si>
    <t>Other Financing Sources (Uses)</t>
  </si>
  <si>
    <t>Deposits Held for Others</t>
  </si>
  <si>
    <t>Label (with spaces)</t>
  </si>
  <si>
    <t>Label (without Spaces)</t>
  </si>
  <si>
    <t>N</t>
  </si>
  <si>
    <t>-</t>
  </si>
  <si>
    <t>$ -</t>
  </si>
  <si>
    <t>Special Revenue Fund</t>
  </si>
  <si>
    <t>Capital Project</t>
  </si>
  <si>
    <t>Other</t>
  </si>
  <si>
    <t>Landscape Maintenance District</t>
  </si>
  <si>
    <t>Successor Housing Agency</t>
  </si>
  <si>
    <t>American Rescue Plan Act</t>
  </si>
  <si>
    <t>Capital Improvement Program</t>
  </si>
  <si>
    <t>Other Governmental Funds</t>
  </si>
  <si>
    <t>Accounts payable</t>
  </si>
  <si>
    <t>Due to other funds</t>
  </si>
  <si>
    <t>Net investment in capital assets</t>
  </si>
  <si>
    <t>Payments to suppliers</t>
  </si>
  <si>
    <t>Payments to employees</t>
  </si>
  <si>
    <t>undefined</t>
  </si>
  <si>
    <t>Non-depreciable capital assets</t>
  </si>
  <si>
    <t>Depreciable capital assets (net of internal service fund assets of $493,547)</t>
  </si>
  <si>
    <t>Capital assets used in governmental activities are not current financial resources and therefore are not reported in the Governmental Funds Balance Sheet.</t>
  </si>
  <si>
    <t>Unavailable revenue which are deferred inflows of resources in the Governmental Funds because they are not available currently, but are taken into revenue in the statement of activities.</t>
  </si>
  <si>
    <t>Long-term liabilities are not due and payable in the current period and therefore are not reported in the Governmental Funds Balance Sheet.</t>
  </si>
  <si>
    <t>Net OPEB liability not reported on the Governmental Funds Balance Sheet</t>
  </si>
  <si>
    <t>Compensated absences payable</t>
  </si>
  <si>
    <t>Net pension liability not reported on the Governmental Funds Balance Sheet</t>
  </si>
  <si>
    <t>Lease liability not reported on the Governmental Funds Balance Sheet</t>
  </si>
  <si>
    <t>LONG-TERM ASSETS AND LIABILITIES</t>
  </si>
  <si>
    <t>Deferred inflows/(outflows) of resources for not reported on the Governmental Funds Balance Sheet</t>
  </si>
  <si>
    <t>Deferred outflows of resources for net pension liability</t>
  </si>
  <si>
    <t>Deferred inflows of resources for net pension liability</t>
  </si>
  <si>
    <t>Deferred outflows of resources for net OPEB liability</t>
  </si>
  <si>
    <t>Deferred inflows of resources for net OPEB liability</t>
  </si>
  <si>
    <t>Internal service funds are used by management to charge the costs of certain activities to individual funds. The assets and liabilities of the internal service funds are included in the governmental activities in the Government-wide Statement of Net Position.</t>
  </si>
  <si>
    <t>Amounts reported for governmental activities in the Statement of Activities are different because:</t>
  </si>
  <si>
    <t>The amounts below included in the Statement of Activities do not provide (or require) the use of  current financial resources and therefore are not reported as revenue or expenditures in the Governmental Funds (net change).</t>
  </si>
  <si>
    <t>Net change in post-employment benefits (OPEB) liability and deferred inflows (outflows)</t>
  </si>
  <si>
    <t>Long-term compensated absences payable</t>
  </si>
  <si>
    <t>Unavailable revenues</t>
  </si>
  <si>
    <t>Net change in lease liability</t>
  </si>
  <si>
    <t>Net change in pension liability and deferred inflows (outflows).</t>
  </si>
  <si>
    <t>Governmental Funds report capital outlays as expenditures. However in the Statement of Activities the cost of those assets is capitalized and allocated over their estimated useful lives and reported as depreciation expense</t>
  </si>
  <si>
    <t>Capital asset acquisition, excluding internal service fund asset acquisitions.</t>
  </si>
  <si>
    <t>Depreciation expense is deducted from the fund balance (Net of internal service fund depreciation
of $100,425).</t>
  </si>
  <si>
    <t>Internal service funds are used by management to charge the costs of certain activities, such as insurance and fleet management, to individual funds. The net gain or loss of the internal service funds is reported with governmental activities.</t>
  </si>
  <si>
    <t>DEFERRED INFLOW OF RESOURCES</t>
  </si>
  <si>
    <t xml:space="preserve"> Bond Forfeitures and Bond Costs</t>
  </si>
  <si>
    <t xml:space="preserve"> Business Licenses and Permits</t>
  </si>
  <si>
    <t xml:space="preserve"> Cable TV Franchise Fees</t>
  </si>
  <si>
    <t xml:space="preserve"> Licenses and Permits and Franchise Fees</t>
  </si>
  <si>
    <t xml:space="preserve"> Non Business Licenses and Permits</t>
  </si>
  <si>
    <t xml:space="preserve"> Ordinance Fines and Costs</t>
  </si>
  <si>
    <t xml:space="preserve"> Statute Costs</t>
  </si>
  <si>
    <t xml:space="preserve"> Traffic Violations</t>
  </si>
  <si>
    <t xml:space="preserve"> Ambulance Transport Fees</t>
  </si>
  <si>
    <t xml:space="preserve"> Attorney Fee Reimbursement</t>
  </si>
  <si>
    <t xml:space="preserve"> Building Inspection Fees</t>
  </si>
  <si>
    <t xml:space="preserve"> Charges for Services</t>
  </si>
  <si>
    <t xml:space="preserve"> Court Filing Fees</t>
  </si>
  <si>
    <t xml:space="preserve"> Court Related Charges</t>
  </si>
  <si>
    <t xml:space="preserve"> Estate Inventory Fee</t>
  </si>
  <si>
    <t xml:space="preserve"> Fees</t>
  </si>
  <si>
    <t xml:space="preserve"> Friend of the Court Service Fee</t>
  </si>
  <si>
    <t xml:space="preserve"> Friend of the Court Statutory Handling Fee</t>
  </si>
  <si>
    <t xml:space="preserve"> Guardian Ad Litem Reimbursement</t>
  </si>
  <si>
    <t xml:space="preserve"> Jury Demand Fees</t>
  </si>
  <si>
    <t xml:space="preserve"> Miscellaneous Court Costs and Fees</t>
  </si>
  <si>
    <t xml:space="preserve"> Parking Fees</t>
  </si>
  <si>
    <t xml:space="preserve"> Pre Forfeiture Mailing Notice Cost</t>
  </si>
  <si>
    <t xml:space="preserve"> Probation Oversight Fee</t>
  </si>
  <si>
    <t xml:space="preserve"> Sales</t>
  </si>
  <si>
    <t xml:space="preserve"> Services Rendered</t>
  </si>
  <si>
    <t xml:space="preserve"> Title Search Fee</t>
  </si>
  <si>
    <t xml:space="preserve"> Use and Admission Fees</t>
  </si>
  <si>
    <t xml:space="preserve"> Writ of Garnishment, Restitution, Attachment or Execution</t>
  </si>
  <si>
    <t xml:space="preserve"> Cultural Activities</t>
  </si>
  <si>
    <t xml:space="preserve"> Zoning Modified Accrual</t>
  </si>
  <si>
    <t xml:space="preserve"> Chief Executive [Abstract]</t>
  </si>
  <si>
    <t xml:space="preserve"> Community and Economic Development [Abstract]</t>
  </si>
  <si>
    <t xml:space="preserve"> Financial and Tax Administration [Abstract]</t>
  </si>
  <si>
    <t xml:space="preserve"> Fire Department [Abstract]</t>
  </si>
  <si>
    <t xml:space="preserve"> General Government [Abstract]</t>
  </si>
  <si>
    <t xml:space="preserve"> Health and Welfare [Abstract]</t>
  </si>
  <si>
    <t xml:space="preserve"> Judicial [Abstract]</t>
  </si>
  <si>
    <t xml:space="preserve"> Legislative [Abstract]</t>
  </si>
  <si>
    <t xml:space="preserve"> Other [Abstract]</t>
  </si>
  <si>
    <t xml:space="preserve"> Other General Government [Abstract]</t>
  </si>
  <si>
    <t xml:space="preserve"> Public Safety [Abstract]</t>
  </si>
  <si>
    <t xml:space="preserve"> Public Works [Abstract]</t>
  </si>
  <si>
    <t xml:space="preserve"> Recreation and Culture [Abstract]</t>
  </si>
  <si>
    <t>Allowance for Claims and Judgments Receivable</t>
  </si>
  <si>
    <t>Allowance for Customer Receivables</t>
  </si>
  <si>
    <t>Allowance for Deposits Receivable</t>
  </si>
  <si>
    <t>Allowance for Grants and Contracts Receivable</t>
  </si>
  <si>
    <t>Allowance for Income Taxes</t>
  </si>
  <si>
    <t>Allowance for Inter Governmental Receivable</t>
  </si>
  <si>
    <t>Allowance for Investment Income Receivable</t>
  </si>
  <si>
    <t>Allowance for Leases Receivable</t>
  </si>
  <si>
    <t>Allowance for Loans and Notes Receivable</t>
  </si>
  <si>
    <t>Allowance for Other Receivable</t>
  </si>
  <si>
    <t>Allowance for Other Taxes Receivable</t>
  </si>
  <si>
    <t>Allowance for Penalties Receivable</t>
  </si>
  <si>
    <t>Allowance for Property Taxes</t>
  </si>
  <si>
    <t>Allowance for Receivable</t>
  </si>
  <si>
    <t>Allowance for Restricted Receivable</t>
  </si>
  <si>
    <t>Allowance for Sales Taxes</t>
  </si>
  <si>
    <t>Allowance for Special Assessment Taxes</t>
  </si>
  <si>
    <t>Allowance for Taxes</t>
  </si>
  <si>
    <t>Allowance for Uncollectible Interest</t>
  </si>
  <si>
    <t>Allowance for Uncollectible Receivables</t>
  </si>
  <si>
    <t>Assets and Deferred Outflows of Resources</t>
  </si>
  <si>
    <t>Assets</t>
  </si>
  <si>
    <t>Cash and Cash Equivalents and Investments</t>
  </si>
  <si>
    <t>Customer Receivable</t>
  </si>
  <si>
    <t>Customer Receivable, Net of Allowance</t>
  </si>
  <si>
    <t>Derivative Instruments, Assets</t>
  </si>
  <si>
    <t>Due from Other Government</t>
  </si>
  <si>
    <t>Due from Others</t>
  </si>
  <si>
    <t>Income Taxes Receivable, Net of Allowance</t>
  </si>
  <si>
    <t>Inventory and Prepaid Items</t>
  </si>
  <si>
    <t>Investment Income Receivable</t>
  </si>
  <si>
    <t>Investment Income Receivable, Net of Allowance</t>
  </si>
  <si>
    <t>Investments</t>
  </si>
  <si>
    <t>Other Cash and Cash Equivalents</t>
  </si>
  <si>
    <t>Other Prepaid Assets</t>
  </si>
  <si>
    <t>Other Receivables, (Net of Allowance)</t>
  </si>
  <si>
    <t>Other Taxes Receivable, Net of Allowance</t>
  </si>
  <si>
    <t>Pooled Investments</t>
  </si>
  <si>
    <t>Prepaid Expenses and Other Assets</t>
  </si>
  <si>
    <t>Prepaid Insurance</t>
  </si>
  <si>
    <t>Receivables (Net of Allowance)</t>
  </si>
  <si>
    <t>Receivables from Contracts</t>
  </si>
  <si>
    <t>Receivables, Restricted (Net of Allowance)</t>
  </si>
  <si>
    <t>Regulatory Assets</t>
  </si>
  <si>
    <t>Restricted Investments</t>
  </si>
  <si>
    <t>Restricted Receivables</t>
  </si>
  <si>
    <t>Sales Taxes Receivable, Net of Allowance</t>
  </si>
  <si>
    <t>Special Assessment Taxes Receivable, Net of Allowance</t>
  </si>
  <si>
    <t>Taxes Receivable, Net of Allowance</t>
  </si>
  <si>
    <t>Travel Advances Receivable</t>
  </si>
  <si>
    <t>Utility Bills Receivable</t>
  </si>
  <si>
    <t>Deferred Inflows of Resources, Drain Fund</t>
  </si>
  <si>
    <t>Deferred Inflows of Resources, Special Assessments</t>
  </si>
  <si>
    <t>Deferred Inflows of Resources, Unavailable Revenue</t>
  </si>
  <si>
    <t>Investment in Capital Assets</t>
  </si>
  <si>
    <t>Liabilities and Deferred Inflows of Resources and Fund Balances</t>
  </si>
  <si>
    <t>Liabilities and Deferred Inflows of Resources</t>
  </si>
  <si>
    <t>Accrued Benefits and Compensation Long Term</t>
  </si>
  <si>
    <t>Accrued Payroll Taxes</t>
  </si>
  <si>
    <t>Advances from Component Unit</t>
  </si>
  <si>
    <t>All Other Accounts Payable and Accrued Liabilities</t>
  </si>
  <si>
    <t>Benefits Payable</t>
  </si>
  <si>
    <t>Bonds Payable</t>
  </si>
  <si>
    <t>Cash Overdraft</t>
  </si>
  <si>
    <t>Claims and Judgments Payable</t>
  </si>
  <si>
    <t>Compensated Absences Payable</t>
  </si>
  <si>
    <t>Derivative Instruments, Liability</t>
  </si>
  <si>
    <t>Due to Enterprise Funds</t>
  </si>
  <si>
    <t>Inter Governmental Payable</t>
  </si>
  <si>
    <t>Leases Payable</t>
  </si>
  <si>
    <t>Liabilities</t>
  </si>
  <si>
    <t>Loans Payable</t>
  </si>
  <si>
    <t>Notes Payable, Due in More Than One Year</t>
  </si>
  <si>
    <t>Notes Payable</t>
  </si>
  <si>
    <t>Other Liabilities</t>
  </si>
  <si>
    <t>Payables for Others</t>
  </si>
  <si>
    <t>Provision for Property Tax Refunds</t>
  </si>
  <si>
    <t>Regulatory Liability</t>
  </si>
  <si>
    <t>Unamortized Premium on Bonds</t>
  </si>
  <si>
    <t>Changes in Fair Value of Investments</t>
  </si>
  <si>
    <t>Charges for Services and Sales</t>
  </si>
  <si>
    <t>Charges for Services, Ambulance Transport Fees</t>
  </si>
  <si>
    <t>Charges for Services, Attorney Fee Reimbursement</t>
  </si>
  <si>
    <t>Charges for Services, Building Inspection Fees</t>
  </si>
  <si>
    <t>Charges for Services, Court Filing Fees</t>
  </si>
  <si>
    <t>Charges for Services, Court Related Charges</t>
  </si>
  <si>
    <t>Charges for Services, Estate Inventory Fee</t>
  </si>
  <si>
    <t>Charges for Services, Fees</t>
  </si>
  <si>
    <t>Charges for Services, Friend of the Court Service Fee</t>
  </si>
  <si>
    <t>Charges for Services, Friend of the Court Statutory Handling Fee</t>
  </si>
  <si>
    <t>Charges for Services, Guardian Ad Litem Reimbursement</t>
  </si>
  <si>
    <t>Charges for Services, Jury Demand Fees</t>
  </si>
  <si>
    <t>Charges for Services, Miscellaneous Court Costs and Fees</t>
  </si>
  <si>
    <t>Charges for Services, Parking Fees</t>
  </si>
  <si>
    <t>Charges for Services, Pre Forfeiture Mailing Notice Cost</t>
  </si>
  <si>
    <t>Charges for Services, Probation Oversight Fee</t>
  </si>
  <si>
    <t>Charges for Services, Sales</t>
  </si>
  <si>
    <t>Charges for Services, Services Rendered</t>
  </si>
  <si>
    <t>Charges for Services, Title Search Fee</t>
  </si>
  <si>
    <t>Charges for Services, Use and Admission Fees</t>
  </si>
  <si>
    <t>Charges for Services, Writ of Garnishment, Restitution, Attachment or Execution</t>
  </si>
  <si>
    <t>Contributions from Local Units</t>
  </si>
  <si>
    <t>Contributions from Primary Government</t>
  </si>
  <si>
    <t>Contributions to Permanent Fund</t>
  </si>
  <si>
    <t>Federal Grants, Community Development Block Grant</t>
  </si>
  <si>
    <t>Other Revenues</t>
  </si>
  <si>
    <t>Property Tax Administration Fees</t>
  </si>
  <si>
    <t>State Grants, Drug Case Information Management</t>
  </si>
  <si>
    <t>State Grants, Indigent Defense</t>
  </si>
  <si>
    <t>Tax Collection Fees</t>
  </si>
  <si>
    <t>Tax Revenues and Tax-Related Revenues</t>
  </si>
  <si>
    <t>Payments to Refunded Bond Escrow Agent</t>
  </si>
  <si>
    <t>Premium on Issuance of Long Term Debt</t>
  </si>
  <si>
    <t>Sale of Capital Assets</t>
  </si>
  <si>
    <t>Transfers In</t>
  </si>
  <si>
    <t>Transfers Out</t>
  </si>
  <si>
    <t>Debt Service, Interest and Other Charges</t>
  </si>
  <si>
    <t>Debt Service, Principal</t>
  </si>
  <si>
    <t>Depreciation, Depletion and Amortization Expense</t>
  </si>
  <si>
    <t xml:space="preserve"> Abstract Department</t>
  </si>
  <si>
    <t xml:space="preserve"> Accounting Department</t>
  </si>
  <si>
    <t xml:space="preserve"> Administration</t>
  </si>
  <si>
    <t xml:space="preserve"> Agency on Aging</t>
  </si>
  <si>
    <t xml:space="preserve"> Airport Services</t>
  </si>
  <si>
    <t xml:space="preserve"> Alcoholism and Substance Abuse</t>
  </si>
  <si>
    <t xml:space="preserve"> Animal Shelter, Dog Warden</t>
  </si>
  <si>
    <t xml:space="preserve"> Attorney, Corporation Counsel</t>
  </si>
  <si>
    <t xml:space="preserve"> Auditorium, Civic Center</t>
  </si>
  <si>
    <t xml:space="preserve"> Blight Removal</t>
  </si>
  <si>
    <t xml:space="preserve"> Board of Review</t>
  </si>
  <si>
    <t xml:space="preserve"> Budget Department, Director</t>
  </si>
  <si>
    <t xml:space="preserve"> Building and Grounds</t>
  </si>
  <si>
    <t xml:space="preserve"> Building Authority</t>
  </si>
  <si>
    <t xml:space="preserve"> Building Inspections</t>
  </si>
  <si>
    <t xml:space="preserve"> Capital Outlay</t>
  </si>
  <si>
    <t xml:space="preserve"> Cemetery</t>
  </si>
  <si>
    <t xml:space="preserve"> Chief Executive, Administrator, Manager, Superintendent, Controller</t>
  </si>
  <si>
    <t xml:space="preserve"> Chief Executive</t>
  </si>
  <si>
    <t xml:space="preserve"> Child Care, Department of Human Services</t>
  </si>
  <si>
    <t xml:space="preserve"> Child Care, Family Division of Circuit Court</t>
  </si>
  <si>
    <t xml:space="preserve"> Circuit Court</t>
  </si>
  <si>
    <t xml:space="preserve"> Civil Service, Merit System</t>
  </si>
  <si>
    <t xml:space="preserve"> Clerk</t>
  </si>
  <si>
    <t xml:space="preserve"> Combined Public Safety Department</t>
  </si>
  <si>
    <t xml:space="preserve"> Communications, Dispatch</t>
  </si>
  <si>
    <t xml:space="preserve"> Communications</t>
  </si>
  <si>
    <t xml:space="preserve"> Community Action Program</t>
  </si>
  <si>
    <t xml:space="preserve"> Community And Economic Development Services</t>
  </si>
  <si>
    <t xml:space="preserve"> Community Development Block Grant</t>
  </si>
  <si>
    <t xml:space="preserve"> Community Promotion</t>
  </si>
  <si>
    <t xml:space="preserve"> Community Services</t>
  </si>
  <si>
    <t xml:space="preserve"> Conservation Services</t>
  </si>
  <si>
    <t xml:space="preserve"> Conservation, Recreation, Parks and Cultural Services</t>
  </si>
  <si>
    <t xml:space="preserve"> Contagious Diseases</t>
  </si>
  <si>
    <t xml:space="preserve"> Contingency Services</t>
  </si>
  <si>
    <t xml:space="preserve"> Contributions to Other Governments</t>
  </si>
  <si>
    <t xml:space="preserve"> Convention Center Services</t>
  </si>
  <si>
    <t xml:space="preserve"> Cooperative Extension</t>
  </si>
  <si>
    <t xml:space="preserve"> Corrections Jail</t>
  </si>
  <si>
    <t xml:space="preserve"> Corrections, Training</t>
  </si>
  <si>
    <t xml:space="preserve"> County Survey and Remonumentation</t>
  </si>
  <si>
    <t xml:space="preserve"> Crime Control and Investigation</t>
  </si>
  <si>
    <t xml:space="preserve"> Delinquent Tax Property Sales</t>
  </si>
  <si>
    <t xml:space="preserve"> Department of Human Services</t>
  </si>
  <si>
    <t xml:space="preserve"> Department of Public Works</t>
  </si>
  <si>
    <t xml:space="preserve"> District And Municipal Court</t>
  </si>
  <si>
    <t xml:space="preserve"> Drain Commissioner, Water Resource Commissioner</t>
  </si>
  <si>
    <t xml:space="preserve"> Drains, Public Benefit</t>
  </si>
  <si>
    <t xml:space="preserve"> Economic Development</t>
  </si>
  <si>
    <t xml:space="preserve"> Education Services</t>
  </si>
  <si>
    <t xml:space="preserve"> Elections</t>
  </si>
  <si>
    <t xml:space="preserve"> Electricity and Power Services</t>
  </si>
  <si>
    <t xml:space="preserve"> Emergency Management, Homeland Security</t>
  </si>
  <si>
    <t xml:space="preserve"> Emergency Services and Ambulance</t>
  </si>
  <si>
    <t xml:space="preserve"> Engineering and Engineering</t>
  </si>
  <si>
    <t xml:space="preserve"> Equalization Department</t>
  </si>
  <si>
    <t xml:space="preserve"> Facilities Maintenance</t>
  </si>
  <si>
    <t xml:space="preserve"> Family Counseling Services</t>
  </si>
  <si>
    <t xml:space="preserve"> Financial and Tax Administration</t>
  </si>
  <si>
    <t xml:space="preserve"> Fire Department Administration</t>
  </si>
  <si>
    <t xml:space="preserve"> Fire Department Communication</t>
  </si>
  <si>
    <t xml:space="preserve"> Fire Department</t>
  </si>
  <si>
    <t xml:space="preserve"> Fire Fighting</t>
  </si>
  <si>
    <t xml:space="preserve"> Fire Prevention</t>
  </si>
  <si>
    <t xml:space="preserve"> Fire Training</t>
  </si>
  <si>
    <t xml:space="preserve"> Friend of the Court Cooperative Reimbursement Program</t>
  </si>
  <si>
    <t xml:space="preserve"> Friend of the Court</t>
  </si>
  <si>
    <t xml:space="preserve"> Garage Services</t>
  </si>
  <si>
    <t xml:space="preserve"> General Government Services, Administration</t>
  </si>
  <si>
    <t xml:space="preserve"> General Government Services</t>
  </si>
  <si>
    <t xml:space="preserve"> General Government Services, Other</t>
  </si>
  <si>
    <t xml:space="preserve"> Governing Body</t>
  </si>
  <si>
    <t xml:space="preserve"> Grand Jury</t>
  </si>
  <si>
    <t xml:space="preserve"> Harbor, Marina</t>
  </si>
  <si>
    <t xml:space="preserve"> Health and Welfare</t>
  </si>
  <si>
    <t xml:space="preserve"> Health Board</t>
  </si>
  <si>
    <t xml:space="preserve"> Health Clinics</t>
  </si>
  <si>
    <t xml:space="preserve"> Health Department</t>
  </si>
  <si>
    <t xml:space="preserve"> Health Services</t>
  </si>
  <si>
    <t xml:space="preserve"> Historical Society, Commission or Program</t>
  </si>
  <si>
    <t xml:space="preserve"> Home Demolition</t>
  </si>
  <si>
    <t xml:space="preserve"> Home Renovation</t>
  </si>
  <si>
    <t xml:space="preserve"> Hospital</t>
  </si>
  <si>
    <t xml:space="preserve"> Hospitalization</t>
  </si>
  <si>
    <t xml:space="preserve"> Human Resources Department</t>
  </si>
  <si>
    <t xml:space="preserve"> Information Technology</t>
  </si>
  <si>
    <t xml:space="preserve"> Infrastructure</t>
  </si>
  <si>
    <t xml:space="preserve"> Inter Governmental Activities</t>
  </si>
  <si>
    <t xml:space="preserve"> Internal Audit, External Audit, Board of Auditors</t>
  </si>
  <si>
    <t xml:space="preserve"> Jail Stores Commissary Services</t>
  </si>
  <si>
    <t xml:space="preserve"> Judicial Activities</t>
  </si>
  <si>
    <t xml:space="preserve"> Juvenile Correctional Institute</t>
  </si>
  <si>
    <t xml:space="preserve"> Lake Improvements</t>
  </si>
  <si>
    <t xml:space="preserve"> Law Library</t>
  </si>
  <si>
    <t xml:space="preserve"> Legislative Committee</t>
  </si>
  <si>
    <t xml:space="preserve"> Legislative</t>
  </si>
  <si>
    <t xml:space="preserve"> Library Board</t>
  </si>
  <si>
    <t xml:space="preserve"> Library</t>
  </si>
  <si>
    <t xml:space="preserve"> Liquor Law Enforcement</t>
  </si>
  <si>
    <t xml:space="preserve"> Marine Law Enforcement</t>
  </si>
  <si>
    <t xml:space="preserve"> Medical Care Facility</t>
  </si>
  <si>
    <t xml:space="preserve"> Medical Examiner</t>
  </si>
  <si>
    <t xml:space="preserve"> Mental Health</t>
  </si>
  <si>
    <t xml:space="preserve"> Mosquito Control</t>
  </si>
  <si>
    <t xml:space="preserve"> Museum</t>
  </si>
  <si>
    <t xml:space="preserve"> Other Development Services</t>
  </si>
  <si>
    <t xml:space="preserve"> Other Welfare Services</t>
  </si>
  <si>
    <t xml:space="preserve"> Parks Administration</t>
  </si>
  <si>
    <t xml:space="preserve"> Parks and Recreation Department</t>
  </si>
  <si>
    <t xml:space="preserve"> Parks Facilities</t>
  </si>
  <si>
    <t xml:space="preserve"> Parks Lighting</t>
  </si>
  <si>
    <t xml:space="preserve"> Parks Maintenance</t>
  </si>
  <si>
    <t xml:space="preserve"> Parks Policing</t>
  </si>
  <si>
    <t xml:space="preserve"> Parks Supervision</t>
  </si>
  <si>
    <t xml:space="preserve"> Parole</t>
  </si>
  <si>
    <t xml:space="preserve"> Planning</t>
  </si>
  <si>
    <t xml:space="preserve"> Police, Sheriff and Constable</t>
  </si>
  <si>
    <t xml:space="preserve"> Pollution Control</t>
  </si>
  <si>
    <t xml:space="preserve"> Printing and Publishing</t>
  </si>
  <si>
    <t xml:space="preserve"> Probate Court</t>
  </si>
  <si>
    <t xml:space="preserve"> Probation</t>
  </si>
  <si>
    <t xml:space="preserve"> Professional and Contractual Services</t>
  </si>
  <si>
    <t xml:space="preserve"> Project Costs</t>
  </si>
  <si>
    <t xml:space="preserve"> Property Description</t>
  </si>
  <si>
    <t xml:space="preserve"> Prosecuting Attorney</t>
  </si>
  <si>
    <t xml:space="preserve"> Public Assistance Services</t>
  </si>
  <si>
    <t xml:space="preserve"> Public Health and Sanitation Services</t>
  </si>
  <si>
    <t xml:space="preserve"> Public Housing</t>
  </si>
  <si>
    <t xml:space="preserve"> Public Safety Services</t>
  </si>
  <si>
    <t xml:space="preserve"> Public Schools Services</t>
  </si>
  <si>
    <t xml:space="preserve"> Public Ways and Facilities Services</t>
  </si>
  <si>
    <t xml:space="preserve"> Public Works Services</t>
  </si>
  <si>
    <t xml:space="preserve"> Purchasing</t>
  </si>
  <si>
    <t xml:space="preserve"> Recreation and Culture</t>
  </si>
  <si>
    <t xml:space="preserve"> Redevelopment And Housing</t>
  </si>
  <si>
    <t xml:space="preserve"> Refunds and Rebates</t>
  </si>
  <si>
    <t xml:space="preserve"> Register of Deeds</t>
  </si>
  <si>
    <t xml:space="preserve"> Rentals</t>
  </si>
  <si>
    <t xml:space="preserve"> Repairs</t>
  </si>
  <si>
    <t xml:space="preserve"> Retirement Benefits to Retirees</t>
  </si>
  <si>
    <t xml:space="preserve"> Retirement Board</t>
  </si>
  <si>
    <t xml:space="preserve"> Road Commission, Street Department</t>
  </si>
  <si>
    <t xml:space="preserve"> Roads, Streets, Bridges</t>
  </si>
  <si>
    <t xml:space="preserve"> Rubbish Collection, Disposal</t>
  </si>
  <si>
    <t xml:space="preserve"> Sanitary Landfill</t>
  </si>
  <si>
    <t xml:space="preserve"> Sanitary Sewer Services</t>
  </si>
  <si>
    <t xml:space="preserve"> Sanitation Department</t>
  </si>
  <si>
    <t xml:space="preserve"> Security of Persons and Property Services</t>
  </si>
  <si>
    <t xml:space="preserve"> Sewage Disposal</t>
  </si>
  <si>
    <t xml:space="preserve"> Sidewalks</t>
  </si>
  <si>
    <t xml:space="preserve"> Snowmobile Law Enforcement</t>
  </si>
  <si>
    <t xml:space="preserve"> Soil Conservation</t>
  </si>
  <si>
    <t xml:space="preserve"> State Institutions</t>
  </si>
  <si>
    <t xml:space="preserve"> State Trunkline Overhead</t>
  </si>
  <si>
    <t xml:space="preserve"> Storm Sewer Services</t>
  </si>
  <si>
    <t xml:space="preserve"> Street Cleaning</t>
  </si>
  <si>
    <t xml:space="preserve"> Street Lighting</t>
  </si>
  <si>
    <t xml:space="preserve"> Surveyor</t>
  </si>
  <si>
    <t xml:space="preserve"> Traffic and Safety Program</t>
  </si>
  <si>
    <t xml:space="preserve"> Training</t>
  </si>
  <si>
    <t xml:space="preserve"> Transportation Services</t>
  </si>
  <si>
    <t xml:space="preserve"> Treasurer</t>
  </si>
  <si>
    <t xml:space="preserve"> Trial Court</t>
  </si>
  <si>
    <t xml:space="preserve"> Utilities</t>
  </si>
  <si>
    <t xml:space="preserve"> Veterans Burials</t>
  </si>
  <si>
    <t xml:space="preserve"> Veterans Counselor</t>
  </si>
  <si>
    <t xml:space="preserve"> Veterans Relief</t>
  </si>
  <si>
    <t xml:space="preserve"> Veterans Trust Board</t>
  </si>
  <si>
    <t xml:space="preserve"> Water and Sewer Systems</t>
  </si>
  <si>
    <t xml:space="preserve"> Water Safety Council</t>
  </si>
  <si>
    <t xml:space="preserve"> Watershed Council</t>
  </si>
  <si>
    <t>Other Expenditures</t>
  </si>
  <si>
    <t xml:space="preserve"> </t>
  </si>
  <si>
    <t xml:space="preserve"> Accommodations Tax</t>
  </si>
  <si>
    <t xml:space="preserve"> Ambulance and Emergency Services</t>
  </si>
  <si>
    <t xml:space="preserve"> Business License Tax</t>
  </si>
  <si>
    <t xml:space="preserve"> Cable Franchise Fees</t>
  </si>
  <si>
    <t xml:space="preserve"> City Utility Users Tax</t>
  </si>
  <si>
    <t xml:space="preserve"> Commercial Facilities Tax</t>
  </si>
  <si>
    <t xml:space="preserve"> Community Wide Special Assessments</t>
  </si>
  <si>
    <t xml:space="preserve"> County Expense of Sale</t>
  </si>
  <si>
    <t xml:space="preserve"> Current Personal Property Tax</t>
  </si>
  <si>
    <t xml:space="preserve"> Current Property Taxes, Extra or Special Voted</t>
  </si>
  <si>
    <t xml:space="preserve"> Delinquent Personal Property Tax</t>
  </si>
  <si>
    <t xml:space="preserve"> Delinquent Real Property Tax</t>
  </si>
  <si>
    <t xml:space="preserve"> Dividends</t>
  </si>
  <si>
    <t xml:space="preserve"> Documents Transfer Tax</t>
  </si>
  <si>
    <t xml:space="preserve"> Fines and Forfeitures and Penalties</t>
  </si>
  <si>
    <t xml:space="preserve"> Grants and Entitlements Not Restricted for Specific Programs</t>
  </si>
  <si>
    <t xml:space="preserve"> Grants and Entitlements Restricted for Specific Programs</t>
  </si>
  <si>
    <t xml:space="preserve"> Income Tax</t>
  </si>
  <si>
    <t xml:space="preserve"> Industrial Facilities Tax</t>
  </si>
  <si>
    <t xml:space="preserve"> Interest and Dividends</t>
  </si>
  <si>
    <t xml:space="preserve"> Interest and Penalties on Special Assessments</t>
  </si>
  <si>
    <t xml:space="preserve"> Interest and Rents</t>
  </si>
  <si>
    <t xml:space="preserve"> Interest</t>
  </si>
  <si>
    <t xml:space="preserve"> Judicial, Friend of the Court</t>
  </si>
  <si>
    <t xml:space="preserve"> Judicial</t>
  </si>
  <si>
    <t xml:space="preserve"> Marijuana Tax</t>
  </si>
  <si>
    <t xml:space="preserve"> Meals Tax</t>
  </si>
  <si>
    <t xml:space="preserve"> National Forest Reserve Taxes</t>
  </si>
  <si>
    <t xml:space="preserve"> Other General Government</t>
  </si>
  <si>
    <t xml:space="preserve"> Other Taxes</t>
  </si>
  <si>
    <t xml:space="preserve"> Parking Occupancy Tax</t>
  </si>
  <si>
    <t xml:space="preserve"> Property Tax</t>
  </si>
  <si>
    <t xml:space="preserve"> Property Transfer Tax</t>
  </si>
  <si>
    <t xml:space="preserve"> Public Safety, Fire Department</t>
  </si>
  <si>
    <t xml:space="preserve"> Public Safety, Police, Sheriff and Constable</t>
  </si>
  <si>
    <t xml:space="preserve"> Rents and Royalties</t>
  </si>
  <si>
    <t xml:space="preserve"> Rents</t>
  </si>
  <si>
    <t xml:space="preserve"> Royalties</t>
  </si>
  <si>
    <t xml:space="preserve"> Sales and Use Tax</t>
  </si>
  <si>
    <t xml:space="preserve"> Sales Tax</t>
  </si>
  <si>
    <t xml:space="preserve"> Shared Revenue</t>
  </si>
  <si>
    <t xml:space="preserve"> Special Assessments</t>
  </si>
  <si>
    <t xml:space="preserve"> Tax Reverted Property</t>
  </si>
  <si>
    <t xml:space="preserve"> Taxes</t>
  </si>
  <si>
    <t xml:space="preserve"> Trailer Tax</t>
  </si>
  <si>
    <t xml:space="preserve"> Transfer Stamps Tax</t>
  </si>
  <si>
    <t xml:space="preserve"> Use of Money and Property</t>
  </si>
  <si>
    <t xml:space="preserve"> Vehicles Tax</t>
  </si>
  <si>
    <t>Intergovernmental  Federal Government [Abstract]</t>
  </si>
  <si>
    <t>Intergovernmental  State Government [Abstract]</t>
  </si>
  <si>
    <t xml:space="preserve"> Rents and Royalties [Abstract]</t>
  </si>
  <si>
    <t>Business-type Activities:  Endeavor Hall</t>
  </si>
  <si>
    <t>Business-type Activities: Endeavor Hall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</si>
</sst>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44" formatCode="_(&quot;$&quot;* #,##0.00_);_(&quot;$&quot;* \(#,##0.00\);_(&quot;$&quot;* &quot;-&quot;??_);_(@_)"/>
    <numFmt numFmtId="164" formatCode="[$-409]mmmm\ d\,\ yyyy;@"/>
    <numFmt numFmtId="165" formatCode="_(&quot;$&quot;* #,##0_);_(&quot;$&quot;* \(#,##0\);_(&quot;$&quot;* &quot;-&quot;??_);_(@_)"/>
  </numFmts>
  <fonts count="32">
    <font>
      <sz val="10"/>
      <name val="Arial"/>
      <charset val="134"/>
    </font>
    <font>
      <sz val="11"/>
      <name val="Calibri"/>
      <family val="2"/>
      <scheme val="minor"/>
    </font>
    <font>
      <sz val="10"/>
      <name val="Calibri"/>
      <family val="2"/>
      <scheme val="minor"/>
    </font>
    <font>
      <sz val="12"/>
      <name val="Calibri"/>
      <family val="2"/>
      <scheme val="minor"/>
    </font>
    <font>
      <sz val="11"/>
      <name val="Arial"/>
      <family val="2"/>
    </font>
    <font>
      <sz val="12"/>
      <name val="Times New Roman"/>
      <family val="1"/>
    </font>
    <font>
      <sz val="10"/>
      <name val="Arial"/>
      <family val="2"/>
    </font>
    <font>
      <b/>
      <sz val="11"/>
      <color theme="1"/>
      <name val="Calibri"/>
      <family val="2"/>
      <scheme val="minor"/>
    </font>
    <font>
      <sz val="10"/>
      <color rgb="FF0C0D0E"/>
      <name val="Var(--ff-mono)"/>
    </font>
    <font>
      <b/>
      <sz val="10"/>
      <name val="Arial"/>
      <family val="2"/>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8"/>
      <name val="Arial"/>
      <family val="2"/>
    </font>
    <font>
      <sz val="10"/>
      <color theme="1"/>
      <name val="Arial"/>
      <family val="2"/>
    </font>
    <font>
      <b/>
      <sz val="10"/>
      <color theme="2"/>
      <name val="Calibri"/>
      <family val="2"/>
      <scheme val="minor"/>
    </font>
    <font>
      <b/>
      <sz val="11"/>
      <color theme="2"/>
      <name val="Calibri"/>
      <family val="2"/>
      <scheme val="minor"/>
    </font>
    <font>
      <sz val="11"/>
      <color theme="1"/>
      <name val="Calibri"/>
      <family val="2"/>
      <scheme val="minor"/>
    </font>
    <font>
      <sz val="10"/>
      <color theme="0"/>
      <name val="Calibri"/>
      <family val="2"/>
      <scheme val="minor"/>
    </font>
    <font>
      <sz val="10"/>
      <color theme="0"/>
      <name val="Arial"/>
      <family val="2"/>
    </font>
    <font>
      <sz val="10"/>
      <name val="Calibri"/>
      <family val="2"/>
    </font>
    <font>
      <sz val="14"/>
      <color rgb="FF1F2328"/>
      <name val="Helvetica"/>
      <family val="2"/>
    </font>
    <font>
      <sz val="11"/>
      <name val="Calibri"/>
      <family val="2"/>
    </font>
    <font>
      <sz val="8"/>
      <name val="Calibri"/>
      <family val="2"/>
    </font>
    <font>
      <sz val="8"/>
      <name val="Calibri"/>
      <family val="2"/>
      <scheme val="minor"/>
    </font>
    <font>
      <sz val="11"/>
      <color theme="0"/>
      <name val="Calibri (Body)"/>
    </font>
    <font>
      <b/>
      <sz val="11"/>
      <name val="Calibri"/>
      <family val="2"/>
    </font>
    <font>
      <b/>
      <sz val="11"/>
      <color rgb="FFFFFFFF"/>
      <name val="Calibri"/>
      <family val="2"/>
    </font>
    <font>
      <sz val="11"/>
      <color theme="1" tint="0.34998626667073579"/>
      <name val="Calibri"/>
      <family val="2"/>
      <scheme val="minor"/>
    </font>
    <font>
      <sz val="11"/>
      <color rgb="FFFFFFFF"/>
      <name val="Calibri"/>
      <family val="2"/>
    </font>
    <font>
      <sz val="10"/>
      <color rgb="FF000000"/>
      <name val="Arial"/>
      <family val="2"/>
    </font>
  </fonts>
  <fills count="20">
    <fill>
      <patternFill patternType="none"/>
    </fill>
    <fill>
      <patternFill patternType="gray125"/>
    </fill>
    <fill>
      <patternFill patternType="solid">
        <fgColor indexed="22"/>
        <bgColor indexed="7"/>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FFF00"/>
        <bgColor rgb="FF000000"/>
      </patternFill>
    </fill>
    <fill>
      <patternFill patternType="solid">
        <fgColor rgb="FFBFBFBF"/>
        <bgColor rgb="FF000000"/>
      </patternFill>
    </fill>
    <fill>
      <patternFill patternType="solid">
        <fgColor rgb="FF808080"/>
        <bgColor rgb="FF000000"/>
      </patternFill>
    </fill>
    <fill>
      <patternFill patternType="solid">
        <fgColor rgb="FF262626"/>
        <bgColor rgb="FF000000"/>
      </patternFill>
    </fill>
    <fill>
      <patternFill patternType="solid">
        <fgColor theme="0" tint="-0.34998626667073579"/>
        <bgColor rgb="FF000000"/>
      </patternFill>
    </fill>
    <fill>
      <patternFill patternType="solid">
        <fgColor theme="0" tint="-0.249977111117893"/>
        <bgColor rgb="FF000000"/>
      </patternFill>
    </fill>
    <fill>
      <patternFill patternType="solid">
        <fgColor rgb="FF92D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6" fillId="0" borderId="0"/>
    <xf numFmtId="44" fontId="12" fillId="0" borderId="0" applyFont="0" applyFill="0" applyBorder="0" applyAlignment="0" applyProtection="0"/>
    <xf numFmtId="44" fontId="6" fillId="0" borderId="0" applyFont="0" applyFill="0" applyBorder="0" applyAlignment="0" applyProtection="0"/>
  </cellStyleXfs>
  <cellXfs count="248">
    <xf numFmtId="0" fontId="0" fillId="0" borderId="0" xfId="0"/>
    <xf numFmtId="0" fontId="6" fillId="0" borderId="0" xfId="0" applyFont="1"/>
    <xf numFmtId="0" fontId="10" fillId="8" borderId="1" xfId="0" applyFont="1" applyFill="1" applyBorder="1"/>
    <xf numFmtId="0" fontId="1" fillId="0" borderId="1" xfId="0" applyFont="1" applyBorder="1"/>
    <xf numFmtId="0" fontId="1" fillId="10" borderId="1" xfId="0" applyFont="1" applyFill="1" applyBorder="1"/>
    <xf numFmtId="0" fontId="1" fillId="3" borderId="1" xfId="0" applyFont="1" applyFill="1" applyBorder="1"/>
    <xf numFmtId="0" fontId="13" fillId="3" borderId="1" xfId="0" applyFont="1" applyFill="1" applyBorder="1"/>
    <xf numFmtId="0" fontId="11" fillId="8" borderId="1" xfId="0" applyFont="1" applyFill="1" applyBorder="1"/>
    <xf numFmtId="0" fontId="10" fillId="8" borderId="1" xfId="0" applyFont="1" applyFill="1" applyBorder="1" applyAlignment="1">
      <alignment horizontal="right" wrapText="1"/>
    </xf>
    <xf numFmtId="0" fontId="11" fillId="7" borderId="1" xfId="0" applyFont="1" applyFill="1" applyBorder="1"/>
    <xf numFmtId="0" fontId="11" fillId="7" borderId="1" xfId="0" applyFont="1" applyFill="1" applyBorder="1" applyAlignment="1">
      <alignment horizontal="right"/>
    </xf>
    <xf numFmtId="0" fontId="13" fillId="6" borderId="1" xfId="0" applyFont="1" applyFill="1" applyBorder="1"/>
    <xf numFmtId="0" fontId="1" fillId="6" borderId="1" xfId="0" applyFont="1" applyFill="1" applyBorder="1"/>
    <xf numFmtId="0" fontId="1" fillId="5" borderId="1" xfId="0" applyFont="1" applyFill="1" applyBorder="1" applyProtection="1">
      <protection locked="0"/>
    </xf>
    <xf numFmtId="44" fontId="1" fillId="5" borderId="1" xfId="2" applyFont="1" applyFill="1" applyBorder="1" applyProtection="1">
      <protection locked="0"/>
    </xf>
    <xf numFmtId="44" fontId="1" fillId="5" borderId="1" xfId="2" applyFont="1" applyFill="1" applyBorder="1" applyAlignment="1" applyProtection="1">
      <alignment horizontal="right"/>
      <protection locked="0"/>
    </xf>
    <xf numFmtId="3" fontId="1" fillId="0" borderId="1" xfId="0" applyNumberFormat="1" applyFont="1" applyBorder="1"/>
    <xf numFmtId="0" fontId="1" fillId="0" borderId="1" xfId="0" applyFont="1" applyBorder="1" applyAlignment="1">
      <alignment horizontal="right"/>
    </xf>
    <xf numFmtId="0" fontId="4" fillId="0" borderId="1" xfId="0" applyFont="1" applyBorder="1"/>
    <xf numFmtId="0" fontId="1" fillId="0" borderId="0" xfId="0" applyFont="1"/>
    <xf numFmtId="0" fontId="6" fillId="4" borderId="6" xfId="0" applyFont="1" applyFill="1" applyBorder="1"/>
    <xf numFmtId="0" fontId="6" fillId="4" borderId="8" xfId="0" applyFont="1" applyFill="1" applyBorder="1"/>
    <xf numFmtId="0" fontId="6" fillId="4" borderId="10" xfId="0" applyFont="1" applyFill="1" applyBorder="1"/>
    <xf numFmtId="0" fontId="0" fillId="5" borderId="9" xfId="0" applyFill="1" applyBorder="1"/>
    <xf numFmtId="0" fontId="6" fillId="5" borderId="7" xfId="0" applyFont="1" applyFill="1" applyBorder="1"/>
    <xf numFmtId="0" fontId="9" fillId="3" borderId="12" xfId="0" applyFont="1" applyFill="1" applyBorder="1"/>
    <xf numFmtId="0" fontId="9" fillId="3" borderId="14" xfId="0" applyFont="1" applyFill="1" applyBorder="1"/>
    <xf numFmtId="0" fontId="3" fillId="4" borderId="15" xfId="0" applyFont="1" applyFill="1" applyBorder="1"/>
    <xf numFmtId="0" fontId="9" fillId="3" borderId="16" xfId="0" applyFont="1" applyFill="1" applyBorder="1"/>
    <xf numFmtId="0" fontId="2" fillId="0" borderId="1" xfId="0" applyFont="1" applyBorder="1"/>
    <xf numFmtId="0" fontId="0" fillId="0" borderId="1" xfId="0" applyBorder="1"/>
    <xf numFmtId="0" fontId="2" fillId="6" borderId="1" xfId="0" applyFont="1" applyFill="1" applyBorder="1"/>
    <xf numFmtId="0" fontId="0" fillId="6" borderId="1" xfId="0" applyFill="1" applyBorder="1"/>
    <xf numFmtId="1" fontId="5" fillId="0" borderId="1" xfId="0" applyNumberFormat="1" applyFont="1" applyBorder="1"/>
    <xf numFmtId="44" fontId="0" fillId="0" borderId="1" xfId="0" applyNumberFormat="1" applyBorder="1"/>
    <xf numFmtId="0" fontId="2" fillId="0" borderId="4" xfId="0" applyFont="1" applyBorder="1"/>
    <xf numFmtId="0" fontId="9" fillId="6" borderId="5" xfId="0" applyFont="1" applyFill="1" applyBorder="1"/>
    <xf numFmtId="0" fontId="3" fillId="6" borderId="5" xfId="0" applyFont="1" applyFill="1" applyBorder="1"/>
    <xf numFmtId="164" fontId="3" fillId="5" borderId="9" xfId="0" applyNumberFormat="1" applyFont="1" applyFill="1" applyBorder="1" applyProtection="1">
      <protection locked="0"/>
    </xf>
    <xf numFmtId="0" fontId="3" fillId="4" borderId="13" xfId="0" applyFont="1" applyFill="1" applyBorder="1"/>
    <xf numFmtId="0" fontId="3" fillId="4" borderId="15" xfId="0" applyFont="1" applyFill="1" applyBorder="1" applyAlignment="1">
      <alignment wrapText="1"/>
    </xf>
    <xf numFmtId="0" fontId="11" fillId="8" borderId="1" xfId="0" applyFont="1" applyFill="1" applyBorder="1" applyAlignment="1">
      <alignment horizontal="right" wrapText="1"/>
    </xf>
    <xf numFmtId="44" fontId="1" fillId="10" borderId="1" xfId="2" applyFont="1" applyFill="1" applyBorder="1" applyAlignment="1" applyProtection="1">
      <alignment horizontal="right"/>
    </xf>
    <xf numFmtId="0" fontId="0" fillId="0" borderId="1" xfId="0" applyBorder="1" applyAlignment="1">
      <alignment wrapText="1"/>
    </xf>
    <xf numFmtId="0" fontId="15" fillId="4" borderId="2" xfId="0" applyFont="1" applyFill="1" applyBorder="1" applyAlignment="1">
      <alignment wrapText="1"/>
    </xf>
    <xf numFmtId="0" fontId="15" fillId="0" borderId="1" xfId="0" applyFont="1" applyBorder="1" applyAlignment="1">
      <alignment wrapText="1"/>
    </xf>
    <xf numFmtId="0" fontId="15" fillId="5" borderId="2" xfId="0" applyFont="1" applyFill="1" applyBorder="1" applyAlignment="1">
      <alignment wrapText="1"/>
    </xf>
    <xf numFmtId="0" fontId="10" fillId="11" borderId="1" xfId="0" applyFont="1" applyFill="1" applyBorder="1" applyAlignment="1">
      <alignment horizontal="right" wrapText="1"/>
    </xf>
    <xf numFmtId="0" fontId="10" fillId="12" borderId="1" xfId="0" applyFont="1" applyFill="1" applyBorder="1" applyAlignment="1">
      <alignment horizontal="right" wrapText="1"/>
    </xf>
    <xf numFmtId="0" fontId="11" fillId="0" borderId="1" xfId="0" applyFont="1" applyBorder="1"/>
    <xf numFmtId="44" fontId="1" fillId="0" borderId="1" xfId="2" applyFont="1" applyFill="1" applyBorder="1" applyProtection="1"/>
    <xf numFmtId="0" fontId="13" fillId="10" borderId="1" xfId="0" applyFont="1" applyFill="1" applyBorder="1"/>
    <xf numFmtId="0" fontId="1" fillId="0" borderId="0" xfId="0" applyFont="1" applyAlignment="1">
      <alignment vertical="top"/>
    </xf>
    <xf numFmtId="0" fontId="1" fillId="5" borderId="0" xfId="0" applyFont="1" applyFill="1" applyAlignment="1">
      <alignment vertical="top"/>
    </xf>
    <xf numFmtId="0" fontId="0" fillId="5" borderId="0" xfId="0" applyFill="1"/>
    <xf numFmtId="0" fontId="13" fillId="0" borderId="0" xfId="0" applyFont="1"/>
    <xf numFmtId="0" fontId="9" fillId="0" borderId="0" xfId="0" applyFont="1"/>
    <xf numFmtId="0" fontId="1" fillId="0" borderId="0" xfId="0" applyFont="1" applyAlignment="1">
      <alignment horizontal="left" vertical="top"/>
    </xf>
    <xf numFmtId="0" fontId="9" fillId="6" borderId="5" xfId="0" applyFont="1" applyFill="1" applyBorder="1" applyAlignment="1">
      <alignment wrapText="1"/>
    </xf>
    <xf numFmtId="0" fontId="3" fillId="6" borderId="5" xfId="0" applyFont="1" applyFill="1" applyBorder="1" applyAlignment="1">
      <alignment wrapText="1"/>
    </xf>
    <xf numFmtId="0" fontId="2" fillId="6" borderId="1" xfId="0" applyFont="1" applyFill="1" applyBorder="1" applyAlignment="1">
      <alignment wrapText="1"/>
    </xf>
    <xf numFmtId="0" fontId="16" fillId="11" borderId="3" xfId="0" applyFont="1" applyFill="1" applyBorder="1" applyAlignment="1">
      <alignment wrapText="1"/>
    </xf>
    <xf numFmtId="0" fontId="16" fillId="11" borderId="4" xfId="0" applyFont="1" applyFill="1" applyBorder="1" applyAlignment="1">
      <alignment wrapText="1"/>
    </xf>
    <xf numFmtId="0" fontId="16" fillId="12" borderId="3" xfId="0" applyFont="1" applyFill="1" applyBorder="1" applyAlignment="1">
      <alignment wrapText="1"/>
    </xf>
    <xf numFmtId="0" fontId="16" fillId="12" borderId="4" xfId="0" applyFont="1" applyFill="1" applyBorder="1" applyAlignment="1">
      <alignment wrapText="1"/>
    </xf>
    <xf numFmtId="0" fontId="0" fillId="6" borderId="1" xfId="0" applyFill="1" applyBorder="1" applyAlignment="1">
      <alignment wrapText="1"/>
    </xf>
    <xf numFmtId="0" fontId="17" fillId="12" borderId="2" xfId="0" applyFont="1" applyFill="1" applyBorder="1" applyAlignment="1">
      <alignment wrapText="1"/>
    </xf>
    <xf numFmtId="0" fontId="17" fillId="11" borderId="2" xfId="0" applyFont="1" applyFill="1" applyBorder="1" applyAlignment="1">
      <alignment wrapText="1"/>
    </xf>
    <xf numFmtId="0" fontId="6" fillId="5" borderId="9" xfId="0" applyFont="1" applyFill="1" applyBorder="1"/>
    <xf numFmtId="44" fontId="1" fillId="0" borderId="1" xfId="2" applyFont="1" applyFill="1" applyBorder="1" applyProtection="1">
      <protection locked="0"/>
    </xf>
    <xf numFmtId="44" fontId="1" fillId="0" borderId="1" xfId="2" applyFont="1" applyFill="1" applyBorder="1" applyAlignment="1" applyProtection="1">
      <alignment horizontal="right"/>
      <protection locked="0"/>
    </xf>
    <xf numFmtId="0" fontId="13" fillId="0" borderId="1" xfId="0" applyFont="1" applyBorder="1"/>
    <xf numFmtId="0" fontId="18" fillId="5" borderId="1" xfId="0" applyFont="1" applyFill="1" applyBorder="1" applyAlignment="1">
      <alignment horizontal="right" wrapText="1"/>
    </xf>
    <xf numFmtId="0" fontId="10" fillId="8" borderId="1" xfId="0" applyFont="1" applyFill="1" applyBorder="1" applyAlignment="1">
      <alignment wrapText="1"/>
    </xf>
    <xf numFmtId="0" fontId="11" fillId="8" borderId="1" xfId="0" applyFont="1" applyFill="1" applyBorder="1" applyAlignment="1">
      <alignment wrapText="1"/>
    </xf>
    <xf numFmtId="0" fontId="6" fillId="4" borderId="1" xfId="0" applyFont="1" applyFill="1" applyBorder="1" applyAlignment="1">
      <alignment wrapText="1"/>
    </xf>
    <xf numFmtId="0" fontId="9" fillId="3" borderId="12" xfId="1" applyFont="1" applyFill="1" applyBorder="1"/>
    <xf numFmtId="0" fontId="3" fillId="4" borderId="13" xfId="1" applyFont="1" applyFill="1" applyBorder="1"/>
    <xf numFmtId="0" fontId="2" fillId="0" borderId="4" xfId="1" applyFont="1" applyBorder="1"/>
    <xf numFmtId="0" fontId="6" fillId="0" borderId="1" xfId="1" applyBorder="1"/>
    <xf numFmtId="0" fontId="9" fillId="3" borderId="14" xfId="1" applyFont="1" applyFill="1" applyBorder="1"/>
    <xf numFmtId="0" fontId="3" fillId="4" borderId="15" xfId="1" applyFont="1" applyFill="1" applyBorder="1"/>
    <xf numFmtId="0" fontId="9" fillId="3" borderId="16" xfId="1" applyFont="1" applyFill="1" applyBorder="1"/>
    <xf numFmtId="0" fontId="9" fillId="0" borderId="18" xfId="1" applyFont="1" applyBorder="1"/>
    <xf numFmtId="164" fontId="3" fillId="0" borderId="19" xfId="1" applyNumberFormat="1" applyFont="1" applyBorder="1"/>
    <xf numFmtId="0" fontId="2" fillId="0" borderId="3" xfId="1" applyFont="1" applyBorder="1"/>
    <xf numFmtId="0" fontId="9" fillId="6" borderId="5" xfId="1" applyFont="1" applyFill="1" applyBorder="1"/>
    <xf numFmtId="0" fontId="3" fillId="6" borderId="5" xfId="1" applyFont="1" applyFill="1" applyBorder="1"/>
    <xf numFmtId="0" fontId="19" fillId="11" borderId="1" xfId="1" applyFont="1" applyFill="1" applyBorder="1"/>
    <xf numFmtId="0" fontId="10" fillId="12" borderId="2" xfId="1" applyFont="1" applyFill="1" applyBorder="1"/>
    <xf numFmtId="0" fontId="1" fillId="6" borderId="1" xfId="1" applyFont="1" applyFill="1" applyBorder="1"/>
    <xf numFmtId="0" fontId="6" fillId="6" borderId="1" xfId="1" applyFill="1" applyBorder="1"/>
    <xf numFmtId="0" fontId="10" fillId="8" borderId="1" xfId="1" applyFont="1" applyFill="1" applyBorder="1"/>
    <xf numFmtId="0" fontId="11" fillId="8" borderId="1" xfId="1" applyFont="1" applyFill="1" applyBorder="1"/>
    <xf numFmtId="0" fontId="10" fillId="11" borderId="1" xfId="1" applyFont="1" applyFill="1" applyBorder="1" applyAlignment="1">
      <alignment horizontal="right" wrapText="1"/>
    </xf>
    <xf numFmtId="0" fontId="18" fillId="5" borderId="1" xfId="1" applyFont="1" applyFill="1" applyBorder="1" applyAlignment="1">
      <alignment horizontal="right" wrapText="1"/>
    </xf>
    <xf numFmtId="0" fontId="10" fillId="8" borderId="1" xfId="1" applyFont="1" applyFill="1" applyBorder="1" applyAlignment="1">
      <alignment horizontal="right" wrapText="1"/>
    </xf>
    <xf numFmtId="0" fontId="1" fillId="0" borderId="1" xfId="1" applyFont="1" applyBorder="1"/>
    <xf numFmtId="0" fontId="11" fillId="7" borderId="1" xfId="1" applyFont="1" applyFill="1" applyBorder="1"/>
    <xf numFmtId="0" fontId="11" fillId="7" borderId="1" xfId="1" applyFont="1" applyFill="1" applyBorder="1" applyAlignment="1">
      <alignment horizontal="right"/>
    </xf>
    <xf numFmtId="0" fontId="13" fillId="6" borderId="1" xfId="1" applyFont="1" applyFill="1" applyBorder="1"/>
    <xf numFmtId="0" fontId="1" fillId="10" borderId="1" xfId="1" applyFont="1" applyFill="1" applyBorder="1"/>
    <xf numFmtId="0" fontId="1" fillId="5" borderId="1" xfId="1" applyFont="1" applyFill="1" applyBorder="1" applyProtection="1">
      <protection locked="0"/>
    </xf>
    <xf numFmtId="44" fontId="1" fillId="5" borderId="1" xfId="3" applyFont="1" applyFill="1" applyBorder="1" applyProtection="1">
      <protection locked="0"/>
    </xf>
    <xf numFmtId="0" fontId="13" fillId="3" borderId="1" xfId="1" applyFont="1" applyFill="1" applyBorder="1"/>
    <xf numFmtId="3" fontId="1" fillId="0" borderId="1" xfId="1" applyNumberFormat="1" applyFont="1" applyBorder="1"/>
    <xf numFmtId="44" fontId="1" fillId="0" borderId="1" xfId="3" applyFont="1" applyFill="1" applyBorder="1" applyProtection="1"/>
    <xf numFmtId="0" fontId="1" fillId="3" borderId="1" xfId="1" applyFont="1" applyFill="1" applyBorder="1"/>
    <xf numFmtId="1" fontId="5" fillId="0" borderId="1" xfId="1" applyNumberFormat="1" applyFont="1" applyBorder="1"/>
    <xf numFmtId="0" fontId="9" fillId="9" borderId="0" xfId="1" applyFont="1" applyFill="1"/>
    <xf numFmtId="0" fontId="6" fillId="9" borderId="0" xfId="1" applyFill="1"/>
    <xf numFmtId="0" fontId="6" fillId="0" borderId="0" xfId="1"/>
    <xf numFmtId="0" fontId="3" fillId="4" borderId="15" xfId="1" applyFont="1" applyFill="1" applyBorder="1" applyAlignment="1">
      <alignment wrapText="1"/>
    </xf>
    <xf numFmtId="0" fontId="22" fillId="0" borderId="0" xfId="1" applyFont="1"/>
    <xf numFmtId="0" fontId="1" fillId="10" borderId="1" xfId="1" applyFont="1" applyFill="1" applyBorder="1" applyProtection="1">
      <protection locked="0"/>
    </xf>
    <xf numFmtId="0" fontId="11" fillId="0" borderId="1" xfId="1" applyFont="1" applyBorder="1"/>
    <xf numFmtId="0" fontId="1" fillId="7" borderId="1" xfId="1" applyFont="1" applyFill="1" applyBorder="1"/>
    <xf numFmtId="0" fontId="10" fillId="7" borderId="1" xfId="1" applyFont="1" applyFill="1" applyBorder="1"/>
    <xf numFmtId="0" fontId="13" fillId="0" borderId="1" xfId="1" applyFont="1" applyBorder="1"/>
    <xf numFmtId="44" fontId="13" fillId="0" borderId="1" xfId="3" applyFont="1" applyFill="1" applyBorder="1" applyProtection="1"/>
    <xf numFmtId="0" fontId="1" fillId="10" borderId="1" xfId="1" applyFont="1" applyFill="1" applyBorder="1" applyAlignment="1">
      <alignment wrapText="1"/>
    </xf>
    <xf numFmtId="0" fontId="1" fillId="0" borderId="1" xfId="1" applyFont="1" applyBorder="1" applyAlignment="1">
      <alignment wrapText="1"/>
    </xf>
    <xf numFmtId="0" fontId="23" fillId="13" borderId="1" xfId="0" applyFont="1" applyFill="1" applyBorder="1" applyProtection="1">
      <protection locked="0"/>
    </xf>
    <xf numFmtId="0" fontId="24" fillId="0" borderId="0" xfId="1" applyFont="1"/>
    <xf numFmtId="0" fontId="25" fillId="0" borderId="0" xfId="1" applyFont="1"/>
    <xf numFmtId="0" fontId="10" fillId="7" borderId="1" xfId="1" applyFont="1" applyFill="1" applyBorder="1" applyAlignment="1">
      <alignment wrapText="1"/>
    </xf>
    <xf numFmtId="0" fontId="26" fillId="7" borderId="1" xfId="1" applyFont="1" applyFill="1" applyBorder="1"/>
    <xf numFmtId="0" fontId="1" fillId="9" borderId="1" xfId="1" applyFont="1" applyFill="1" applyBorder="1" applyAlignment="1">
      <alignment wrapText="1"/>
    </xf>
    <xf numFmtId="0" fontId="1" fillId="9" borderId="1" xfId="1" applyFont="1" applyFill="1" applyBorder="1"/>
    <xf numFmtId="0" fontId="23" fillId="15" borderId="1" xfId="0" applyFont="1" applyFill="1" applyBorder="1"/>
    <xf numFmtId="0" fontId="27" fillId="15" borderId="4" xfId="0" applyFont="1" applyFill="1" applyBorder="1"/>
    <xf numFmtId="0" fontId="23" fillId="0" borderId="5" xfId="0" applyFont="1" applyBorder="1"/>
    <xf numFmtId="0" fontId="27" fillId="0" borderId="20" xfId="0" applyFont="1" applyBorder="1"/>
    <xf numFmtId="44" fontId="27" fillId="0" borderId="20" xfId="0" applyNumberFormat="1" applyFont="1" applyBorder="1"/>
    <xf numFmtId="0" fontId="28" fillId="16" borderId="20" xfId="0" applyFont="1" applyFill="1" applyBorder="1"/>
    <xf numFmtId="0" fontId="23" fillId="16" borderId="20" xfId="0" applyFont="1" applyFill="1" applyBorder="1"/>
    <xf numFmtId="0" fontId="23" fillId="14" borderId="20" xfId="0" applyFont="1" applyFill="1" applyBorder="1" applyProtection="1">
      <protection locked="0"/>
    </xf>
    <xf numFmtId="0" fontId="27" fillId="15" borderId="5" xfId="0" applyFont="1" applyFill="1" applyBorder="1"/>
    <xf numFmtId="0" fontId="27" fillId="15" borderId="20" xfId="0" applyFont="1" applyFill="1" applyBorder="1"/>
    <xf numFmtId="0" fontId="23" fillId="14" borderId="5" xfId="0" applyFont="1" applyFill="1" applyBorder="1"/>
    <xf numFmtId="0" fontId="1" fillId="0" borderId="1" xfId="1" applyFont="1" applyBorder="1" applyProtection="1">
      <protection locked="0"/>
    </xf>
    <xf numFmtId="44" fontId="1" fillId="0" borderId="1" xfId="3" applyFont="1" applyFill="1" applyBorder="1" applyProtection="1">
      <protection locked="0"/>
    </xf>
    <xf numFmtId="0" fontId="3" fillId="4" borderId="13" xfId="1" applyFont="1" applyFill="1" applyBorder="1" applyAlignment="1">
      <alignment wrapText="1"/>
    </xf>
    <xf numFmtId="0" fontId="11" fillId="7" borderId="1" xfId="1" applyFont="1" applyFill="1" applyBorder="1" applyAlignment="1">
      <alignment wrapText="1"/>
    </xf>
    <xf numFmtId="44" fontId="23" fillId="13" borderId="5" xfId="1" applyNumberFormat="1" applyFont="1" applyFill="1" applyBorder="1" applyAlignment="1" applyProtection="1">
      <alignment horizontal="right"/>
      <protection locked="0"/>
    </xf>
    <xf numFmtId="0" fontId="11" fillId="8" borderId="1" xfId="1" applyFont="1" applyFill="1" applyBorder="1" applyAlignment="1">
      <alignment wrapText="1"/>
    </xf>
    <xf numFmtId="0" fontId="15" fillId="4" borderId="2" xfId="1" applyFont="1" applyFill="1" applyBorder="1" applyAlignment="1">
      <alignment wrapText="1"/>
    </xf>
    <xf numFmtId="0" fontId="15" fillId="5" borderId="2" xfId="1" applyFont="1" applyFill="1" applyBorder="1" applyAlignment="1">
      <alignment wrapText="1"/>
    </xf>
    <xf numFmtId="0" fontId="11" fillId="8" borderId="1" xfId="1" applyFont="1" applyFill="1" applyBorder="1" applyAlignment="1">
      <alignment horizontal="right" wrapText="1"/>
    </xf>
    <xf numFmtId="0" fontId="29" fillId="5" borderId="1" xfId="1" applyFont="1" applyFill="1" applyBorder="1" applyAlignment="1">
      <alignment horizontal="right" wrapText="1"/>
    </xf>
    <xf numFmtId="0" fontId="30" fillId="16" borderId="5" xfId="1" applyFont="1" applyFill="1" applyBorder="1"/>
    <xf numFmtId="0" fontId="1" fillId="5" borderId="1" xfId="1" applyFont="1" applyFill="1" applyBorder="1" applyAlignment="1" applyProtection="1">
      <alignment wrapText="1"/>
      <protection locked="0"/>
    </xf>
    <xf numFmtId="0" fontId="1" fillId="4" borderId="1" xfId="1" applyFont="1" applyFill="1" applyBorder="1"/>
    <xf numFmtId="0" fontId="13" fillId="4" borderId="1" xfId="1" applyFont="1" applyFill="1" applyBorder="1" applyAlignment="1">
      <alignment wrapText="1"/>
    </xf>
    <xf numFmtId="0" fontId="13" fillId="10" borderId="1" xfId="1" applyFont="1" applyFill="1" applyBorder="1" applyAlignment="1">
      <alignment wrapText="1"/>
    </xf>
    <xf numFmtId="0" fontId="13" fillId="3" borderId="1" xfId="1" applyFont="1" applyFill="1" applyBorder="1" applyAlignment="1">
      <alignment wrapText="1"/>
    </xf>
    <xf numFmtId="0" fontId="6" fillId="0" borderId="0" xfId="1" applyAlignment="1">
      <alignment wrapText="1"/>
    </xf>
    <xf numFmtId="44" fontId="23" fillId="0" borderId="5" xfId="1" applyNumberFormat="1" applyFont="1" applyBorder="1" applyAlignment="1" applyProtection="1">
      <alignment horizontal="right"/>
      <protection locked="0"/>
    </xf>
    <xf numFmtId="0" fontId="18" fillId="10" borderId="1" xfId="1" applyFont="1" applyFill="1" applyBorder="1" applyAlignment="1">
      <alignment wrapText="1"/>
    </xf>
    <xf numFmtId="0" fontId="18" fillId="9" borderId="1" xfId="1" applyFont="1" applyFill="1" applyBorder="1" applyAlignment="1">
      <alignment wrapText="1"/>
    </xf>
    <xf numFmtId="0" fontId="15" fillId="0" borderId="0" xfId="1" applyFont="1" applyAlignment="1">
      <alignment wrapText="1"/>
    </xf>
    <xf numFmtId="0" fontId="15" fillId="5" borderId="1" xfId="1" applyFont="1" applyFill="1" applyBorder="1" applyAlignment="1">
      <alignment wrapText="1"/>
    </xf>
    <xf numFmtId="0" fontId="2" fillId="0" borderId="0" xfId="1" applyFont="1"/>
    <xf numFmtId="0" fontId="3" fillId="6" borderId="21" xfId="1" applyFont="1" applyFill="1" applyBorder="1" applyAlignment="1">
      <alignment wrapText="1"/>
    </xf>
    <xf numFmtId="0" fontId="2" fillId="6" borderId="0" xfId="1" applyFont="1" applyFill="1"/>
    <xf numFmtId="0" fontId="3" fillId="4" borderId="22" xfId="1" applyFont="1" applyFill="1" applyBorder="1" applyAlignment="1">
      <alignment wrapText="1"/>
    </xf>
    <xf numFmtId="0" fontId="3" fillId="4" borderId="1" xfId="1" applyFont="1" applyFill="1" applyBorder="1" applyAlignment="1">
      <alignment wrapText="1"/>
    </xf>
    <xf numFmtId="0" fontId="1" fillId="0" borderId="0" xfId="1" applyFont="1"/>
    <xf numFmtId="0" fontId="13" fillId="0" borderId="1" xfId="1" applyFont="1" applyBorder="1" applyAlignment="1">
      <alignment wrapText="1"/>
    </xf>
    <xf numFmtId="44" fontId="13" fillId="0" borderId="5" xfId="3" applyFont="1" applyFill="1" applyBorder="1" applyProtection="1"/>
    <xf numFmtId="44" fontId="27" fillId="0" borderId="5" xfId="1" applyNumberFormat="1" applyFont="1" applyBorder="1"/>
    <xf numFmtId="44" fontId="13" fillId="0" borderId="0" xfId="3" applyFont="1" applyFill="1" applyBorder="1" applyProtection="1"/>
    <xf numFmtId="44" fontId="27" fillId="0" borderId="0" xfId="1" applyNumberFormat="1" applyFont="1"/>
    <xf numFmtId="0" fontId="20" fillId="7" borderId="0" xfId="1" applyFont="1" applyFill="1"/>
    <xf numFmtId="0" fontId="1" fillId="9" borderId="1" xfId="0" applyFont="1" applyFill="1" applyBorder="1" applyAlignment="1">
      <alignment wrapText="1"/>
    </xf>
    <xf numFmtId="0" fontId="1" fillId="10" borderId="1" xfId="0" applyFont="1" applyFill="1" applyBorder="1" applyProtection="1">
      <protection locked="0"/>
    </xf>
    <xf numFmtId="0" fontId="24" fillId="0" borderId="0" xfId="0" applyFont="1"/>
    <xf numFmtId="0" fontId="25" fillId="0" borderId="0" xfId="0" applyFont="1"/>
    <xf numFmtId="0" fontId="25" fillId="0" borderId="0" xfId="1" applyFont="1" applyProtection="1">
      <protection locked="0"/>
    </xf>
    <xf numFmtId="164" fontId="3" fillId="4" borderId="17" xfId="0" applyNumberFormat="1" applyFont="1" applyFill="1" applyBorder="1" applyAlignment="1">
      <alignment horizontal="left"/>
    </xf>
    <xf numFmtId="165" fontId="1" fillId="10" borderId="1" xfId="2" applyNumberFormat="1" applyFont="1" applyFill="1" applyBorder="1" applyProtection="1"/>
    <xf numFmtId="165" fontId="13" fillId="3" borderId="1" xfId="2" applyNumberFormat="1" applyFont="1" applyFill="1" applyBorder="1" applyProtection="1"/>
    <xf numFmtId="165" fontId="1" fillId="5" borderId="1" xfId="2" applyNumberFormat="1" applyFont="1" applyFill="1" applyBorder="1" applyProtection="1">
      <protection locked="0"/>
    </xf>
    <xf numFmtId="165" fontId="1" fillId="5" borderId="1" xfId="2" applyNumberFormat="1" applyFont="1" applyFill="1" applyBorder="1" applyAlignment="1" applyProtection="1">
      <alignment horizontal="right"/>
      <protection locked="0"/>
    </xf>
    <xf numFmtId="165" fontId="1" fillId="9" borderId="1" xfId="2" applyNumberFormat="1" applyFont="1" applyFill="1" applyBorder="1" applyProtection="1"/>
    <xf numFmtId="165" fontId="1" fillId="4" borderId="1" xfId="2" applyNumberFormat="1" applyFont="1" applyFill="1" applyBorder="1" applyProtection="1"/>
    <xf numFmtId="165" fontId="1" fillId="3" borderId="1" xfId="2" applyNumberFormat="1" applyFont="1" applyFill="1" applyBorder="1" applyProtection="1"/>
    <xf numFmtId="164" fontId="3" fillId="4" borderId="23" xfId="1" applyNumberFormat="1" applyFont="1" applyFill="1" applyBorder="1" applyAlignment="1">
      <alignment horizontal="left" wrapText="1"/>
    </xf>
    <xf numFmtId="165" fontId="1" fillId="5" borderId="1" xfId="3" applyNumberFormat="1" applyFont="1" applyFill="1" applyBorder="1" applyProtection="1">
      <protection locked="0"/>
    </xf>
    <xf numFmtId="165" fontId="1" fillId="5" borderId="1" xfId="3" applyNumberFormat="1" applyFont="1" applyFill="1" applyBorder="1" applyAlignment="1" applyProtection="1">
      <alignment horizontal="right"/>
      <protection locked="0"/>
    </xf>
    <xf numFmtId="165" fontId="23" fillId="13" borderId="5" xfId="1" applyNumberFormat="1" applyFont="1" applyFill="1" applyBorder="1" applyAlignment="1" applyProtection="1">
      <alignment horizontal="right"/>
      <protection locked="0"/>
    </xf>
    <xf numFmtId="165" fontId="27" fillId="18" borderId="5" xfId="1" applyNumberFormat="1" applyFont="1" applyFill="1" applyBorder="1" applyAlignment="1">
      <alignment horizontal="right"/>
    </xf>
    <xf numFmtId="165" fontId="13" fillId="4" borderId="1" xfId="3" applyNumberFormat="1" applyFont="1" applyFill="1" applyBorder="1" applyProtection="1"/>
    <xf numFmtId="165" fontId="27" fillId="17" borderId="5" xfId="1" applyNumberFormat="1" applyFont="1" applyFill="1" applyBorder="1"/>
    <xf numFmtId="165" fontId="23" fillId="13" borderId="1" xfId="1" applyNumberFormat="1" applyFont="1" applyFill="1" applyBorder="1" applyProtection="1">
      <protection locked="0"/>
    </xf>
    <xf numFmtId="165" fontId="27" fillId="18" borderId="1" xfId="1" applyNumberFormat="1" applyFont="1" applyFill="1" applyBorder="1"/>
    <xf numFmtId="165" fontId="23" fillId="13" borderId="5" xfId="1" applyNumberFormat="1" applyFont="1" applyFill="1" applyBorder="1" applyProtection="1">
      <protection locked="0"/>
    </xf>
    <xf numFmtId="165" fontId="13" fillId="10" borderId="1" xfId="3" applyNumberFormat="1" applyFont="1" applyFill="1" applyBorder="1" applyProtection="1"/>
    <xf numFmtId="165" fontId="27" fillId="14" borderId="5" xfId="1" applyNumberFormat="1" applyFont="1" applyFill="1" applyBorder="1"/>
    <xf numFmtId="165" fontId="13" fillId="3" borderId="1" xfId="3" applyNumberFormat="1" applyFont="1" applyFill="1" applyBorder="1" applyProtection="1"/>
    <xf numFmtId="165" fontId="23" fillId="13" borderId="1" xfId="1" applyNumberFormat="1" applyFont="1" applyFill="1" applyBorder="1" applyAlignment="1" applyProtection="1">
      <alignment horizontal="right"/>
      <protection locked="0"/>
    </xf>
    <xf numFmtId="165" fontId="27" fillId="18" borderId="1" xfId="1" applyNumberFormat="1" applyFont="1" applyFill="1" applyBorder="1" applyAlignment="1">
      <alignment horizontal="right"/>
    </xf>
    <xf numFmtId="164" fontId="3" fillId="4" borderId="17" xfId="1" applyNumberFormat="1" applyFont="1" applyFill="1" applyBorder="1" applyAlignment="1">
      <alignment horizontal="left" wrapText="1"/>
    </xf>
    <xf numFmtId="165" fontId="18" fillId="10" borderId="1" xfId="1" applyNumberFormat="1" applyFont="1" applyFill="1" applyBorder="1" applyAlignment="1">
      <alignment wrapText="1"/>
    </xf>
    <xf numFmtId="165" fontId="23" fillId="13" borderId="0" xfId="1" applyNumberFormat="1" applyFont="1" applyFill="1" applyAlignment="1" applyProtection="1">
      <alignment horizontal="right"/>
      <protection locked="0"/>
    </xf>
    <xf numFmtId="165" fontId="6" fillId="9" borderId="0" xfId="1" applyNumberFormat="1" applyFill="1"/>
    <xf numFmtId="165" fontId="1" fillId="10" borderId="1" xfId="2" applyNumberFormat="1" applyFont="1" applyFill="1" applyBorder="1" applyAlignment="1" applyProtection="1">
      <alignment horizontal="right"/>
    </xf>
    <xf numFmtId="165" fontId="1" fillId="9" borderId="1" xfId="2" applyNumberFormat="1" applyFont="1" applyFill="1" applyBorder="1" applyAlignment="1" applyProtection="1">
      <alignment horizontal="right"/>
    </xf>
    <xf numFmtId="165" fontId="1" fillId="10" borderId="1" xfId="2" applyNumberFormat="1" applyFont="1" applyFill="1" applyBorder="1" applyProtection="1">
      <protection locked="0"/>
    </xf>
    <xf numFmtId="164" fontId="3" fillId="4" borderId="17" xfId="1" applyNumberFormat="1" applyFont="1" applyFill="1" applyBorder="1" applyAlignment="1">
      <alignment horizontal="left"/>
    </xf>
    <xf numFmtId="165" fontId="1" fillId="10" borderId="1" xfId="3" applyNumberFormat="1" applyFont="1" applyFill="1" applyBorder="1" applyProtection="1"/>
    <xf numFmtId="165" fontId="1" fillId="9" borderId="1" xfId="3" applyNumberFormat="1" applyFont="1" applyFill="1" applyBorder="1" applyProtection="1"/>
    <xf numFmtId="165" fontId="1" fillId="3" borderId="1" xfId="3" applyNumberFormat="1" applyFont="1" applyFill="1" applyBorder="1" applyProtection="1"/>
    <xf numFmtId="165" fontId="23" fillId="15" borderId="4" xfId="0" applyNumberFormat="1" applyFont="1" applyFill="1" applyBorder="1"/>
    <xf numFmtId="165" fontId="23" fillId="13" borderId="20" xfId="0" applyNumberFormat="1" applyFont="1" applyFill="1" applyBorder="1" applyProtection="1">
      <protection locked="0"/>
    </xf>
    <xf numFmtId="165" fontId="27" fillId="15" borderId="1" xfId="0" applyNumberFormat="1" applyFont="1" applyFill="1" applyBorder="1"/>
    <xf numFmtId="0" fontId="23" fillId="0" borderId="0" xfId="0" applyFont="1"/>
    <xf numFmtId="0" fontId="27" fillId="0" borderId="0" xfId="0" applyFont="1"/>
    <xf numFmtId="0" fontId="13" fillId="0" borderId="0" xfId="1" applyFont="1"/>
    <xf numFmtId="1" fontId="1" fillId="10" borderId="1" xfId="2" applyNumberFormat="1" applyFont="1" applyFill="1" applyBorder="1" applyAlignment="1" applyProtection="1">
      <alignment horizontal="right"/>
    </xf>
    <xf numFmtId="1" fontId="1" fillId="10" borderId="1" xfId="2" applyNumberFormat="1" applyFont="1" applyFill="1" applyBorder="1" applyProtection="1"/>
    <xf numFmtId="165" fontId="1" fillId="10" borderId="1" xfId="2" applyNumberFormat="1" applyFont="1" applyFill="1" applyBorder="1" applyAlignment="1" applyProtection="1">
      <alignment horizontal="right"/>
      <protection locked="0"/>
    </xf>
    <xf numFmtId="165" fontId="1" fillId="3" borderId="1" xfId="2" applyNumberFormat="1" applyFont="1" applyFill="1" applyBorder="1" applyAlignment="1" applyProtection="1">
      <alignment horizontal="right"/>
      <protection locked="0"/>
    </xf>
    <xf numFmtId="0" fontId="1" fillId="0" borderId="0" xfId="0" applyFont="1" applyAlignment="1">
      <alignment wrapText="1"/>
    </xf>
    <xf numFmtId="0" fontId="6" fillId="5" borderId="11" xfId="0" applyFont="1" applyFill="1" applyBorder="1"/>
    <xf numFmtId="44" fontId="23" fillId="13" borderId="4" xfId="1" applyNumberFormat="1" applyFont="1" applyFill="1" applyBorder="1" applyAlignment="1" applyProtection="1">
      <alignment vertical="top" wrapText="1"/>
      <protection locked="0"/>
    </xf>
    <xf numFmtId="44" fontId="23" fillId="13" borderId="4" xfId="1" applyNumberFormat="1" applyFont="1" applyFill="1" applyBorder="1" applyAlignment="1" applyProtection="1">
      <alignment horizontal="center" wrapText="1"/>
      <protection locked="0"/>
    </xf>
    <xf numFmtId="44" fontId="23" fillId="13" borderId="5" xfId="1" applyNumberFormat="1" applyFont="1" applyFill="1" applyBorder="1" applyAlignment="1" applyProtection="1">
      <alignment horizontal="left" wrapText="1"/>
      <protection locked="0"/>
    </xf>
    <xf numFmtId="0" fontId="23" fillId="13" borderId="5" xfId="1" applyFont="1" applyFill="1" applyBorder="1" applyAlignment="1" applyProtection="1">
      <alignment horizontal="left" wrapText="1"/>
      <protection locked="0"/>
    </xf>
    <xf numFmtId="5" fontId="3" fillId="4" borderId="13" xfId="1" applyNumberFormat="1" applyFont="1" applyFill="1" applyBorder="1" applyAlignment="1">
      <alignment wrapText="1"/>
    </xf>
    <xf numFmtId="5" fontId="3" fillId="4" borderId="15" xfId="1" applyNumberFormat="1" applyFont="1" applyFill="1" applyBorder="1" applyAlignment="1">
      <alignment wrapText="1"/>
    </xf>
    <xf numFmtId="5" fontId="3" fillId="4" borderId="17" xfId="1" applyNumberFormat="1" applyFont="1" applyFill="1" applyBorder="1" applyAlignment="1">
      <alignment horizontal="left" vertical="top" wrapText="1"/>
    </xf>
    <xf numFmtId="5" fontId="18" fillId="10" borderId="1" xfId="1" applyNumberFormat="1" applyFont="1" applyFill="1" applyBorder="1" applyAlignment="1">
      <alignment wrapText="1"/>
    </xf>
    <xf numFmtId="5" fontId="23" fillId="0" borderId="5" xfId="1" applyNumberFormat="1" applyFont="1" applyBorder="1" applyAlignment="1" applyProtection="1">
      <alignment horizontal="right"/>
      <protection locked="0"/>
    </xf>
    <xf numFmtId="5" fontId="11" fillId="7" borderId="1" xfId="1" applyNumberFormat="1" applyFont="1" applyFill="1" applyBorder="1" applyAlignment="1">
      <alignment wrapText="1"/>
    </xf>
    <xf numFmtId="5" fontId="23" fillId="13" borderId="5" xfId="1" applyNumberFormat="1" applyFont="1" applyFill="1" applyBorder="1" applyAlignment="1" applyProtection="1">
      <alignment horizontal="right"/>
      <protection locked="0"/>
    </xf>
    <xf numFmtId="5" fontId="6" fillId="9" borderId="0" xfId="1" applyNumberFormat="1" applyFill="1"/>
    <xf numFmtId="5" fontId="6" fillId="0" borderId="0" xfId="1" applyNumberFormat="1"/>
    <xf numFmtId="44" fontId="23" fillId="0" borderId="5" xfId="1" applyNumberFormat="1" applyFont="1" applyBorder="1" applyAlignment="1" applyProtection="1">
      <alignment horizontal="left" wrapText="1"/>
      <protection locked="0"/>
    </xf>
    <xf numFmtId="5" fontId="23" fillId="13" borderId="5" xfId="1" applyNumberFormat="1" applyFont="1" applyFill="1" applyBorder="1" applyAlignment="1" applyProtection="1">
      <alignment horizontal="left" wrapText="1"/>
      <protection locked="0"/>
    </xf>
    <xf numFmtId="0" fontId="7" fillId="2" borderId="0" xfId="1" applyFont="1" applyFill="1"/>
    <xf numFmtId="0" fontId="8" fillId="0" borderId="0" xfId="1" applyFont="1" applyAlignment="1">
      <alignment horizontal="left" vertical="center"/>
    </xf>
    <xf numFmtId="0" fontId="9" fillId="10" borderId="0" xfId="1" applyFont="1" applyFill="1"/>
    <xf numFmtId="0" fontId="31" fillId="0" borderId="0" xfId="1" applyFont="1"/>
    <xf numFmtId="0" fontId="21" fillId="0" borderId="0" xfId="1" applyFont="1"/>
    <xf numFmtId="0" fontId="6" fillId="4" borderId="1" xfId="1" applyFill="1" applyBorder="1" applyAlignment="1">
      <alignment wrapText="1"/>
    </xf>
    <xf numFmtId="0" fontId="1" fillId="19" borderId="1" xfId="0" applyFont="1" applyFill="1" applyBorder="1" applyProtection="1">
      <protection locked="0"/>
    </xf>
    <xf numFmtId="165" fontId="1" fillId="19" borderId="1" xfId="2" applyNumberFormat="1" applyFont="1" applyFill="1" applyBorder="1" applyProtection="1">
      <protection locked="0"/>
    </xf>
  </cellXfs>
  <cellStyles count="4">
    <cellStyle name="Currency" xfId="2" builtinId="4"/>
    <cellStyle name="Currency 2" xfId="3" xr:uid="{8E32DCCE-912B-2345-802E-1F34AAFD7463}"/>
    <cellStyle name="Normal" xfId="0" builtinId="0"/>
    <cellStyle name="Normal 2" xfId="1" xr:uid="{00000000-0005-0000-0000-000020000000}"/>
  </cellStyles>
  <dxfs count="40">
    <dxf>
      <numFmt numFmtId="30" formatCode="@"/>
      <fill>
        <patternFill>
          <bgColor theme="0"/>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5470F-2553-9A42-B5BF-3F1D68356B00}">
  <sheetPr>
    <tabColor theme="7"/>
  </sheetPr>
  <dimension ref="A1:C513"/>
  <sheetViews>
    <sheetView topLeftCell="A265" zoomScale="130" zoomScaleNormal="130" workbookViewId="0">
      <selection activeCell="B285" sqref="B285"/>
    </sheetView>
  </sheetViews>
  <sheetFormatPr baseColWidth="10" defaultColWidth="8.83203125" defaultRowHeight="13"/>
  <cols>
    <col min="1" max="1" width="18.1640625" style="111" bestFit="1" customWidth="1"/>
    <col min="2" max="2" width="43.83203125" style="111" customWidth="1"/>
    <col min="3" max="3" width="32.33203125" style="111" customWidth="1"/>
    <col min="4" max="6" width="79.1640625" style="111" customWidth="1"/>
    <col min="7" max="16384" width="8.83203125" style="111"/>
  </cols>
  <sheetData>
    <row r="1" spans="1:3" ht="15">
      <c r="A1" s="240" t="s">
        <v>57</v>
      </c>
      <c r="B1" s="240" t="s">
        <v>56</v>
      </c>
      <c r="C1" s="240" t="s">
        <v>2441</v>
      </c>
    </row>
    <row r="2" spans="1:3">
      <c r="A2" s="111" t="s">
        <v>59</v>
      </c>
      <c r="B2" s="111" t="s">
        <v>305</v>
      </c>
      <c r="C2" s="111" t="s">
        <v>575</v>
      </c>
    </row>
    <row r="3" spans="1:3">
      <c r="A3" s="111" t="s">
        <v>59</v>
      </c>
      <c r="B3" s="111" t="s">
        <v>306</v>
      </c>
      <c r="C3" s="111" t="s">
        <v>576</v>
      </c>
    </row>
    <row r="4" spans="1:3">
      <c r="A4" s="111" t="s">
        <v>59</v>
      </c>
      <c r="B4" s="111" t="s">
        <v>307</v>
      </c>
      <c r="C4" s="111" t="s">
        <v>5</v>
      </c>
    </row>
    <row r="5" spans="1:3">
      <c r="A5" s="111" t="s">
        <v>59</v>
      </c>
      <c r="B5" s="111" t="s">
        <v>418</v>
      </c>
      <c r="C5" s="111" t="s">
        <v>580</v>
      </c>
    </row>
    <row r="6" spans="1:3">
      <c r="A6" s="111" t="s">
        <v>59</v>
      </c>
      <c r="B6" s="111" t="s">
        <v>419</v>
      </c>
      <c r="C6" s="111" t="s">
        <v>581</v>
      </c>
    </row>
    <row r="7" spans="1:3">
      <c r="A7" s="111" t="s">
        <v>59</v>
      </c>
      <c r="B7" s="111" t="s">
        <v>420</v>
      </c>
      <c r="C7" s="111" t="s">
        <v>582</v>
      </c>
    </row>
    <row r="8" spans="1:3">
      <c r="A8" s="111" t="s">
        <v>59</v>
      </c>
      <c r="B8" s="111" t="s">
        <v>411</v>
      </c>
      <c r="C8" s="111" t="s">
        <v>6</v>
      </c>
    </row>
    <row r="9" spans="1:3">
      <c r="A9" s="111" t="s">
        <v>59</v>
      </c>
      <c r="B9" s="111" t="s">
        <v>413</v>
      </c>
      <c r="C9" s="111" t="s">
        <v>583</v>
      </c>
    </row>
    <row r="10" spans="1:3">
      <c r="A10" s="111" t="s">
        <v>59</v>
      </c>
      <c r="B10" s="111" t="s">
        <v>92</v>
      </c>
      <c r="C10" s="111" t="s">
        <v>584</v>
      </c>
    </row>
    <row r="11" spans="1:3">
      <c r="A11" s="111" t="s">
        <v>59</v>
      </c>
      <c r="B11" s="111" t="s">
        <v>113</v>
      </c>
      <c r="C11" s="111" t="s">
        <v>585</v>
      </c>
    </row>
    <row r="12" spans="1:3">
      <c r="A12" s="111" t="s">
        <v>59</v>
      </c>
      <c r="B12" s="111" t="s">
        <v>327</v>
      </c>
      <c r="C12" s="111" t="s">
        <v>589</v>
      </c>
    </row>
    <row r="13" spans="1:3">
      <c r="A13" s="111" t="s">
        <v>59</v>
      </c>
      <c r="B13" s="111" t="s">
        <v>122</v>
      </c>
      <c r="C13" s="111" t="s">
        <v>590</v>
      </c>
    </row>
    <row r="14" spans="1:3">
      <c r="A14" s="111" t="s">
        <v>59</v>
      </c>
      <c r="B14" s="111" t="s">
        <v>123</v>
      </c>
      <c r="C14" s="111" t="s">
        <v>591</v>
      </c>
    </row>
    <row r="15" spans="1:3">
      <c r="A15" s="111" t="s">
        <v>59</v>
      </c>
      <c r="B15" s="111" t="s">
        <v>124</v>
      </c>
      <c r="C15" s="111" t="s">
        <v>592</v>
      </c>
    </row>
    <row r="16" spans="1:3">
      <c r="A16" s="111" t="s">
        <v>59</v>
      </c>
      <c r="B16" s="111" t="s">
        <v>396</v>
      </c>
      <c r="C16" s="111" t="s">
        <v>593</v>
      </c>
    </row>
    <row r="17" spans="1:3">
      <c r="A17" s="111" t="s">
        <v>59</v>
      </c>
      <c r="B17" s="111" t="s">
        <v>112</v>
      </c>
      <c r="C17" s="111" t="s">
        <v>594</v>
      </c>
    </row>
    <row r="18" spans="1:3">
      <c r="A18" s="111" t="s">
        <v>59</v>
      </c>
      <c r="B18" s="111" t="s">
        <v>405</v>
      </c>
      <c r="C18" s="111" t="s">
        <v>595</v>
      </c>
    </row>
    <row r="19" spans="1:3">
      <c r="A19" s="111" t="s">
        <v>59</v>
      </c>
      <c r="B19" s="111" t="s">
        <v>384</v>
      </c>
      <c r="C19" s="111" t="s">
        <v>596</v>
      </c>
    </row>
    <row r="20" spans="1:3">
      <c r="A20" s="111" t="s">
        <v>59</v>
      </c>
      <c r="B20" s="111" t="s">
        <v>325</v>
      </c>
      <c r="C20" s="111" t="s">
        <v>597</v>
      </c>
    </row>
    <row r="21" spans="1:3">
      <c r="A21" s="111" t="s">
        <v>59</v>
      </c>
      <c r="B21" s="111" t="s">
        <v>165</v>
      </c>
      <c r="C21" s="111" t="s">
        <v>598</v>
      </c>
    </row>
    <row r="22" spans="1:3">
      <c r="A22" s="111" t="s">
        <v>59</v>
      </c>
      <c r="B22" s="111" t="s">
        <v>73</v>
      </c>
      <c r="C22" s="111" t="s">
        <v>599</v>
      </c>
    </row>
    <row r="23" spans="1:3">
      <c r="A23" s="111" t="s">
        <v>59</v>
      </c>
      <c r="B23" s="111" t="s">
        <v>538</v>
      </c>
      <c r="C23" s="111" t="s">
        <v>600</v>
      </c>
    </row>
    <row r="24" spans="1:3">
      <c r="A24" s="111" t="s">
        <v>59</v>
      </c>
      <c r="B24" s="111" t="s">
        <v>535</v>
      </c>
      <c r="C24" s="111" t="s">
        <v>601</v>
      </c>
    </row>
    <row r="25" spans="1:3">
      <c r="A25" s="111" t="s">
        <v>59</v>
      </c>
      <c r="B25" s="111" t="s">
        <v>536</v>
      </c>
      <c r="C25" s="111" t="s">
        <v>602</v>
      </c>
    </row>
    <row r="26" spans="1:3">
      <c r="A26" s="111" t="s">
        <v>59</v>
      </c>
      <c r="B26" s="111" t="s">
        <v>537</v>
      </c>
      <c r="C26" s="111" t="s">
        <v>603</v>
      </c>
    </row>
    <row r="27" spans="1:3">
      <c r="A27" s="111" t="s">
        <v>59</v>
      </c>
      <c r="B27" s="111" t="s">
        <v>350</v>
      </c>
      <c r="C27" s="111" t="s">
        <v>604</v>
      </c>
    </row>
    <row r="28" spans="1:3">
      <c r="A28" s="111" t="s">
        <v>59</v>
      </c>
      <c r="B28" s="111" t="s">
        <v>574</v>
      </c>
      <c r="C28" s="111" t="s">
        <v>605</v>
      </c>
    </row>
    <row r="29" spans="1:3">
      <c r="A29" s="111" t="s">
        <v>59</v>
      </c>
      <c r="B29" s="111" t="s">
        <v>351</v>
      </c>
      <c r="C29" s="111" t="s">
        <v>606</v>
      </c>
    </row>
    <row r="30" spans="1:3">
      <c r="A30" s="111" t="s">
        <v>59</v>
      </c>
      <c r="B30" s="111" t="s">
        <v>324</v>
      </c>
      <c r="C30" s="111" t="s">
        <v>607</v>
      </c>
    </row>
    <row r="31" spans="1:3">
      <c r="A31" s="111" t="s">
        <v>59</v>
      </c>
      <c r="B31" s="111" t="s">
        <v>349</v>
      </c>
      <c r="C31" s="111" t="s">
        <v>608</v>
      </c>
    </row>
    <row r="32" spans="1:3">
      <c r="A32" s="111" t="s">
        <v>59</v>
      </c>
      <c r="B32" s="111" t="s">
        <v>348</v>
      </c>
      <c r="C32" s="111" t="s">
        <v>609</v>
      </c>
    </row>
    <row r="33" spans="1:3">
      <c r="A33" s="111" t="s">
        <v>59</v>
      </c>
      <c r="B33" s="111" t="s">
        <v>573</v>
      </c>
      <c r="C33" s="111" t="s">
        <v>610</v>
      </c>
    </row>
    <row r="34" spans="1:3">
      <c r="A34" s="111" t="s">
        <v>59</v>
      </c>
      <c r="B34" s="111" t="s">
        <v>388</v>
      </c>
      <c r="C34" s="111" t="s">
        <v>611</v>
      </c>
    </row>
    <row r="35" spans="1:3">
      <c r="A35" s="111" t="s">
        <v>59</v>
      </c>
      <c r="B35" s="111" t="s">
        <v>77</v>
      </c>
      <c r="C35" s="111" t="s">
        <v>612</v>
      </c>
    </row>
    <row r="36" spans="1:3">
      <c r="A36" s="111" t="s">
        <v>59</v>
      </c>
      <c r="B36" s="111" t="s">
        <v>78</v>
      </c>
      <c r="C36" s="111" t="s">
        <v>613</v>
      </c>
    </row>
    <row r="37" spans="1:3">
      <c r="A37" s="111" t="s">
        <v>59</v>
      </c>
      <c r="B37" s="111" t="s">
        <v>79</v>
      </c>
      <c r="C37" s="111" t="s">
        <v>614</v>
      </c>
    </row>
    <row r="38" spans="1:3">
      <c r="A38" s="111" t="s">
        <v>59</v>
      </c>
      <c r="B38" s="241" t="s">
        <v>65</v>
      </c>
      <c r="C38" s="111" t="s">
        <v>615</v>
      </c>
    </row>
    <row r="39" spans="1:3">
      <c r="A39" s="111" t="s">
        <v>59</v>
      </c>
      <c r="B39" s="111" t="s">
        <v>176</v>
      </c>
      <c r="C39" s="111" t="s">
        <v>616</v>
      </c>
    </row>
    <row r="40" spans="1:3">
      <c r="A40" s="111" t="s">
        <v>59</v>
      </c>
      <c r="B40" s="111" t="s">
        <v>177</v>
      </c>
      <c r="C40" s="111" t="s">
        <v>617</v>
      </c>
    </row>
    <row r="41" spans="1:3">
      <c r="A41" s="111" t="s">
        <v>59</v>
      </c>
      <c r="B41" s="111" t="s">
        <v>178</v>
      </c>
      <c r="C41" s="111" t="s">
        <v>618</v>
      </c>
    </row>
    <row r="42" spans="1:3">
      <c r="A42" s="111" t="s">
        <v>59</v>
      </c>
      <c r="B42" s="111" t="s">
        <v>114</v>
      </c>
      <c r="C42" s="111" t="s">
        <v>619</v>
      </c>
    </row>
    <row r="43" spans="1:3">
      <c r="A43" s="111" t="s">
        <v>59</v>
      </c>
      <c r="B43" s="111" t="s">
        <v>401</v>
      </c>
      <c r="C43" s="111" t="s">
        <v>620</v>
      </c>
    </row>
    <row r="44" spans="1:3">
      <c r="A44" s="111" t="s">
        <v>59</v>
      </c>
      <c r="B44" s="111" t="s">
        <v>93</v>
      </c>
      <c r="C44" s="111" t="s">
        <v>621</v>
      </c>
    </row>
    <row r="45" spans="1:3">
      <c r="A45" s="111" t="s">
        <v>59</v>
      </c>
      <c r="B45" s="111" t="s">
        <v>115</v>
      </c>
      <c r="C45" s="111" t="s">
        <v>622</v>
      </c>
    </row>
    <row r="46" spans="1:3">
      <c r="A46" s="111" t="s">
        <v>59</v>
      </c>
      <c r="B46" s="111" t="s">
        <v>238</v>
      </c>
      <c r="C46" s="111" t="s">
        <v>623</v>
      </c>
    </row>
    <row r="47" spans="1:3">
      <c r="A47" s="111" t="s">
        <v>59</v>
      </c>
      <c r="B47" s="111" t="s">
        <v>237</v>
      </c>
      <c r="C47" s="111" t="s">
        <v>624</v>
      </c>
    </row>
    <row r="48" spans="1:3">
      <c r="A48" s="111" t="s">
        <v>59</v>
      </c>
      <c r="B48" s="111" t="s">
        <v>239</v>
      </c>
      <c r="C48" s="111" t="s">
        <v>625</v>
      </c>
    </row>
    <row r="49" spans="1:3">
      <c r="A49" s="111" t="s">
        <v>59</v>
      </c>
      <c r="B49" s="111" t="s">
        <v>509</v>
      </c>
      <c r="C49" s="111" t="s">
        <v>626</v>
      </c>
    </row>
    <row r="50" spans="1:3">
      <c r="A50" s="111" t="s">
        <v>59</v>
      </c>
      <c r="B50" s="111" t="s">
        <v>133</v>
      </c>
      <c r="C50" s="111" t="s">
        <v>627</v>
      </c>
    </row>
    <row r="51" spans="1:3">
      <c r="A51" s="111" t="s">
        <v>59</v>
      </c>
      <c r="B51" s="111" t="s">
        <v>539</v>
      </c>
      <c r="C51" s="111" t="s">
        <v>628</v>
      </c>
    </row>
    <row r="52" spans="1:3">
      <c r="A52" s="111" t="s">
        <v>59</v>
      </c>
      <c r="B52" s="111" t="s">
        <v>540</v>
      </c>
      <c r="C52" s="111" t="s">
        <v>629</v>
      </c>
    </row>
    <row r="53" spans="1:3">
      <c r="A53" s="111" t="s">
        <v>59</v>
      </c>
      <c r="B53" s="111" t="s">
        <v>541</v>
      </c>
      <c r="C53" s="111" t="s">
        <v>630</v>
      </c>
    </row>
    <row r="54" spans="1:3">
      <c r="A54" s="111" t="s">
        <v>59</v>
      </c>
      <c r="B54" s="111" t="s">
        <v>85</v>
      </c>
      <c r="C54" s="111" t="s">
        <v>631</v>
      </c>
    </row>
    <row r="55" spans="1:3">
      <c r="A55" s="111" t="s">
        <v>59</v>
      </c>
      <c r="B55" s="111" t="s">
        <v>111</v>
      </c>
      <c r="C55" s="111" t="s">
        <v>632</v>
      </c>
    </row>
    <row r="56" spans="1:3">
      <c r="A56" s="111" t="s">
        <v>59</v>
      </c>
      <c r="B56" s="111" t="s">
        <v>403</v>
      </c>
      <c r="C56" s="111" t="s">
        <v>633</v>
      </c>
    </row>
    <row r="57" spans="1:3">
      <c r="A57" s="111" t="s">
        <v>59</v>
      </c>
      <c r="B57" s="111" t="s">
        <v>462</v>
      </c>
      <c r="C57" s="111" t="s">
        <v>634</v>
      </c>
    </row>
    <row r="58" spans="1:3">
      <c r="A58" s="111" t="s">
        <v>59</v>
      </c>
      <c r="B58" s="111" t="s">
        <v>103</v>
      </c>
      <c r="C58" s="111" t="s">
        <v>635</v>
      </c>
    </row>
    <row r="59" spans="1:3">
      <c r="A59" s="111" t="s">
        <v>59</v>
      </c>
      <c r="B59" s="111" t="s">
        <v>463</v>
      </c>
      <c r="C59" s="111" t="s">
        <v>636</v>
      </c>
    </row>
    <row r="60" spans="1:3">
      <c r="A60" s="111" t="s">
        <v>59</v>
      </c>
      <c r="B60" s="111" t="s">
        <v>454</v>
      </c>
      <c r="C60" s="111" t="s">
        <v>637</v>
      </c>
    </row>
    <row r="61" spans="1:3">
      <c r="A61" s="111" t="s">
        <v>59</v>
      </c>
      <c r="B61" s="111" t="s">
        <v>101</v>
      </c>
      <c r="C61" s="111" t="s">
        <v>638</v>
      </c>
    </row>
    <row r="62" spans="1:3">
      <c r="A62" s="111" t="s">
        <v>59</v>
      </c>
      <c r="B62" s="111" t="s">
        <v>455</v>
      </c>
      <c r="C62" s="111" t="s">
        <v>639</v>
      </c>
    </row>
    <row r="63" spans="1:3">
      <c r="A63" s="111" t="s">
        <v>59</v>
      </c>
      <c r="B63" s="111" t="s">
        <v>470</v>
      </c>
      <c r="C63" s="111" t="s">
        <v>640</v>
      </c>
    </row>
    <row r="64" spans="1:3">
      <c r="A64" s="111" t="s">
        <v>59</v>
      </c>
      <c r="B64" s="111" t="s">
        <v>453</v>
      </c>
      <c r="C64" s="111" t="s">
        <v>641</v>
      </c>
    </row>
    <row r="65" spans="1:3">
      <c r="A65" s="111" t="s">
        <v>59</v>
      </c>
      <c r="B65" s="111" t="s">
        <v>473</v>
      </c>
      <c r="C65" s="111" t="s">
        <v>642</v>
      </c>
    </row>
    <row r="66" spans="1:3">
      <c r="A66" s="111" t="s">
        <v>59</v>
      </c>
      <c r="B66" s="111" t="s">
        <v>464</v>
      </c>
      <c r="C66" s="111" t="s">
        <v>643</v>
      </c>
    </row>
    <row r="67" spans="1:3">
      <c r="A67" s="111" t="s">
        <v>59</v>
      </c>
      <c r="B67" s="111" t="s">
        <v>458</v>
      </c>
      <c r="C67" s="111" t="s">
        <v>644</v>
      </c>
    </row>
    <row r="68" spans="1:3">
      <c r="A68" s="111" t="s">
        <v>59</v>
      </c>
      <c r="B68" s="111" t="s">
        <v>472</v>
      </c>
      <c r="C68" s="111" t="s">
        <v>645</v>
      </c>
    </row>
    <row r="69" spans="1:3">
      <c r="A69" s="111" t="s">
        <v>59</v>
      </c>
      <c r="B69" s="111" t="s">
        <v>99</v>
      </c>
      <c r="C69" s="111" t="s">
        <v>646</v>
      </c>
    </row>
    <row r="70" spans="1:3">
      <c r="A70" s="111" t="s">
        <v>59</v>
      </c>
      <c r="B70" s="111" t="s">
        <v>102</v>
      </c>
      <c r="C70" s="111" t="s">
        <v>647</v>
      </c>
    </row>
    <row r="71" spans="1:3">
      <c r="A71" s="111" t="s">
        <v>59</v>
      </c>
      <c r="B71" s="111" t="s">
        <v>100</v>
      </c>
      <c r="C71" s="111" t="s">
        <v>648</v>
      </c>
    </row>
    <row r="72" spans="1:3">
      <c r="A72" s="111" t="s">
        <v>59</v>
      </c>
      <c r="B72" s="111" t="s">
        <v>465</v>
      </c>
      <c r="C72" s="111" t="s">
        <v>649</v>
      </c>
    </row>
    <row r="73" spans="1:3">
      <c r="A73" s="111" t="s">
        <v>59</v>
      </c>
      <c r="B73" s="111" t="s">
        <v>466</v>
      </c>
      <c r="C73" s="111" t="s">
        <v>650</v>
      </c>
    </row>
    <row r="74" spans="1:3">
      <c r="A74" s="111" t="s">
        <v>59</v>
      </c>
      <c r="B74" s="111" t="s">
        <v>469</v>
      </c>
      <c r="C74" s="111" t="s">
        <v>651</v>
      </c>
    </row>
    <row r="75" spans="1:3">
      <c r="A75" s="111" t="s">
        <v>59</v>
      </c>
      <c r="B75" s="111" t="s">
        <v>456</v>
      </c>
      <c r="C75" s="111" t="s">
        <v>652</v>
      </c>
    </row>
    <row r="76" spans="1:3">
      <c r="A76" s="111" t="s">
        <v>59</v>
      </c>
      <c r="B76" s="111" t="s">
        <v>467</v>
      </c>
      <c r="C76" s="111" t="s">
        <v>653</v>
      </c>
    </row>
    <row r="77" spans="1:3">
      <c r="A77" s="111" t="s">
        <v>59</v>
      </c>
      <c r="B77" s="111" t="s">
        <v>471</v>
      </c>
      <c r="C77" s="111" t="s">
        <v>654</v>
      </c>
    </row>
    <row r="78" spans="1:3">
      <c r="A78" s="111" t="s">
        <v>59</v>
      </c>
      <c r="B78" s="111" t="s">
        <v>468</v>
      </c>
      <c r="C78" s="111" t="s">
        <v>655</v>
      </c>
    </row>
    <row r="79" spans="1:3">
      <c r="A79" s="111" t="s">
        <v>59</v>
      </c>
      <c r="B79" s="111" t="s">
        <v>70</v>
      </c>
      <c r="C79" s="111" t="s">
        <v>656</v>
      </c>
    </row>
    <row r="80" spans="1:3">
      <c r="A80" s="111" t="s">
        <v>59</v>
      </c>
      <c r="B80" s="111" t="s">
        <v>95</v>
      </c>
      <c r="C80" s="111" t="s">
        <v>657</v>
      </c>
    </row>
    <row r="81" spans="1:3">
      <c r="A81" s="111" t="s">
        <v>59</v>
      </c>
      <c r="B81" s="111" t="s">
        <v>386</v>
      </c>
      <c r="C81" s="111" t="s">
        <v>658</v>
      </c>
    </row>
    <row r="82" spans="1:3">
      <c r="A82" s="111" t="s">
        <v>59</v>
      </c>
      <c r="B82" s="111" t="s">
        <v>335</v>
      </c>
      <c r="C82" s="111" t="s">
        <v>659</v>
      </c>
    </row>
    <row r="83" spans="1:3">
      <c r="A83" s="111" t="s">
        <v>59</v>
      </c>
      <c r="B83" s="111" t="s">
        <v>336</v>
      </c>
      <c r="C83" s="111" t="s">
        <v>660</v>
      </c>
    </row>
    <row r="84" spans="1:3">
      <c r="A84" s="111" t="s">
        <v>59</v>
      </c>
      <c r="B84" s="111" t="s">
        <v>337</v>
      </c>
      <c r="C84" s="111" t="s">
        <v>661</v>
      </c>
    </row>
    <row r="85" spans="1:3">
      <c r="A85" s="111" t="s">
        <v>59</v>
      </c>
      <c r="B85" s="111" t="s">
        <v>352</v>
      </c>
      <c r="C85" s="111" t="s">
        <v>662</v>
      </c>
    </row>
    <row r="86" spans="1:3">
      <c r="A86" s="111" t="s">
        <v>59</v>
      </c>
      <c r="B86" s="111" t="s">
        <v>353</v>
      </c>
      <c r="C86" s="111" t="s">
        <v>663</v>
      </c>
    </row>
    <row r="87" spans="1:3">
      <c r="A87" s="111" t="s">
        <v>59</v>
      </c>
      <c r="B87" s="111" t="s">
        <v>354</v>
      </c>
      <c r="C87" s="111" t="s">
        <v>664</v>
      </c>
    </row>
    <row r="88" spans="1:3">
      <c r="A88" s="111" t="s">
        <v>59</v>
      </c>
      <c r="B88" s="111" t="s">
        <v>510</v>
      </c>
      <c r="C88" s="111" t="s">
        <v>667</v>
      </c>
    </row>
    <row r="89" spans="1:3">
      <c r="A89" s="111" t="s">
        <v>59</v>
      </c>
      <c r="B89" s="111" t="s">
        <v>398</v>
      </c>
      <c r="C89" s="111" t="s">
        <v>668</v>
      </c>
    </row>
    <row r="90" spans="1:3">
      <c r="A90" s="111" t="s">
        <v>59</v>
      </c>
      <c r="B90" s="111" t="s">
        <v>72</v>
      </c>
      <c r="C90" s="111" t="s">
        <v>669</v>
      </c>
    </row>
    <row r="91" spans="1:3">
      <c r="A91" s="111" t="s">
        <v>59</v>
      </c>
      <c r="B91" s="111" t="s">
        <v>414</v>
      </c>
      <c r="C91" s="111" t="s">
        <v>670</v>
      </c>
    </row>
    <row r="92" spans="1:3">
      <c r="A92" s="111" t="s">
        <v>59</v>
      </c>
      <c r="B92" s="111" t="s">
        <v>379</v>
      </c>
      <c r="C92" s="111" t="s">
        <v>671</v>
      </c>
    </row>
    <row r="93" spans="1:3">
      <c r="A93" s="111" t="s">
        <v>59</v>
      </c>
      <c r="B93" s="111" t="s">
        <v>380</v>
      </c>
      <c r="C93" s="111" t="s">
        <v>672</v>
      </c>
    </row>
    <row r="94" spans="1:3">
      <c r="A94" s="111" t="s">
        <v>59</v>
      </c>
      <c r="B94" s="111" t="s">
        <v>381</v>
      </c>
      <c r="C94" s="111" t="s">
        <v>673</v>
      </c>
    </row>
    <row r="95" spans="1:3">
      <c r="A95" s="111" t="s">
        <v>59</v>
      </c>
      <c r="B95" s="111" t="s">
        <v>91</v>
      </c>
      <c r="C95" s="111" t="s">
        <v>674</v>
      </c>
    </row>
    <row r="96" spans="1:3">
      <c r="A96" s="111" t="s">
        <v>59</v>
      </c>
      <c r="B96" s="111" t="s">
        <v>412</v>
      </c>
      <c r="C96" s="111" t="s">
        <v>675</v>
      </c>
    </row>
    <row r="97" spans="1:3">
      <c r="A97" s="111" t="s">
        <v>59</v>
      </c>
      <c r="B97" s="111" t="s">
        <v>395</v>
      </c>
      <c r="C97" s="111" t="s">
        <v>676</v>
      </c>
    </row>
    <row r="98" spans="1:3">
      <c r="A98" s="111" t="s">
        <v>59</v>
      </c>
      <c r="B98" s="111" t="s">
        <v>457</v>
      </c>
      <c r="C98" s="111" t="s">
        <v>7</v>
      </c>
    </row>
    <row r="99" spans="1:3">
      <c r="A99" s="111" t="s">
        <v>59</v>
      </c>
      <c r="B99" s="111" t="s">
        <v>119</v>
      </c>
      <c r="C99" s="111" t="s">
        <v>677</v>
      </c>
    </row>
    <row r="100" spans="1:3">
      <c r="A100" s="111" t="s">
        <v>59</v>
      </c>
      <c r="B100" s="111" t="s">
        <v>118</v>
      </c>
      <c r="C100" s="111" t="s">
        <v>678</v>
      </c>
    </row>
    <row r="101" spans="1:3">
      <c r="A101" s="111" t="s">
        <v>59</v>
      </c>
      <c r="B101" s="111" t="s">
        <v>117</v>
      </c>
      <c r="C101" s="111" t="s">
        <v>679</v>
      </c>
    </row>
    <row r="102" spans="1:3">
      <c r="A102" s="111" t="s">
        <v>59</v>
      </c>
      <c r="B102" s="111" t="s">
        <v>334</v>
      </c>
      <c r="C102" s="111" t="s">
        <v>680</v>
      </c>
    </row>
    <row r="103" spans="1:3">
      <c r="A103" s="111" t="s">
        <v>59</v>
      </c>
      <c r="B103" s="111" t="s">
        <v>86</v>
      </c>
      <c r="C103" s="111" t="s">
        <v>681</v>
      </c>
    </row>
    <row r="104" spans="1:3">
      <c r="A104" s="111" t="s">
        <v>59</v>
      </c>
      <c r="B104" s="111" t="s">
        <v>544</v>
      </c>
      <c r="C104" s="111" t="s">
        <v>682</v>
      </c>
    </row>
    <row r="105" spans="1:3">
      <c r="A105" s="111" t="s">
        <v>59</v>
      </c>
      <c r="B105" s="111" t="s">
        <v>84</v>
      </c>
      <c r="C105" s="111" t="s">
        <v>683</v>
      </c>
    </row>
    <row r="106" spans="1:3">
      <c r="A106" s="111" t="s">
        <v>59</v>
      </c>
      <c r="B106" s="111" t="s">
        <v>83</v>
      </c>
      <c r="C106" s="111" t="s">
        <v>684</v>
      </c>
    </row>
    <row r="107" spans="1:3">
      <c r="A107" s="111" t="s">
        <v>59</v>
      </c>
      <c r="B107" s="111" t="s">
        <v>383</v>
      </c>
      <c r="C107" s="111" t="s">
        <v>685</v>
      </c>
    </row>
    <row r="108" spans="1:3">
      <c r="A108" s="111" t="s">
        <v>59</v>
      </c>
      <c r="B108" s="111" t="s">
        <v>159</v>
      </c>
      <c r="C108" s="111" t="s">
        <v>686</v>
      </c>
    </row>
    <row r="109" spans="1:3">
      <c r="A109" s="111" t="s">
        <v>59</v>
      </c>
      <c r="B109" s="111" t="s">
        <v>160</v>
      </c>
      <c r="C109" s="111" t="s">
        <v>687</v>
      </c>
    </row>
    <row r="110" spans="1:3">
      <c r="A110" s="111" t="s">
        <v>59</v>
      </c>
      <c r="B110" s="111" t="s">
        <v>161</v>
      </c>
      <c r="C110" s="111" t="s">
        <v>688</v>
      </c>
    </row>
    <row r="111" spans="1:3">
      <c r="A111" s="111" t="s">
        <v>59</v>
      </c>
      <c r="B111" s="111" t="s">
        <v>71</v>
      </c>
      <c r="C111" s="111" t="s">
        <v>689</v>
      </c>
    </row>
    <row r="112" spans="1:3">
      <c r="A112" s="111" t="s">
        <v>59</v>
      </c>
      <c r="B112" s="111" t="s">
        <v>391</v>
      </c>
      <c r="C112" s="111" t="s">
        <v>690</v>
      </c>
    </row>
    <row r="113" spans="1:3">
      <c r="A113" s="111" t="s">
        <v>59</v>
      </c>
      <c r="B113" s="111" t="s">
        <v>321</v>
      </c>
      <c r="C113" s="111" t="s">
        <v>691</v>
      </c>
    </row>
    <row r="114" spans="1:3">
      <c r="A114" s="111" t="s">
        <v>59</v>
      </c>
      <c r="B114" s="111" t="s">
        <v>322</v>
      </c>
      <c r="C114" s="111" t="s">
        <v>692</v>
      </c>
    </row>
    <row r="115" spans="1:3">
      <c r="A115" s="111" t="s">
        <v>59</v>
      </c>
      <c r="B115" s="111" t="s">
        <v>323</v>
      </c>
      <c r="C115" s="111" t="s">
        <v>694</v>
      </c>
    </row>
    <row r="116" spans="1:3">
      <c r="A116" s="111" t="s">
        <v>59</v>
      </c>
      <c r="B116" s="111" t="s">
        <v>394</v>
      </c>
      <c r="C116" s="111" t="s">
        <v>696</v>
      </c>
    </row>
    <row r="117" spans="1:3">
      <c r="A117" s="111" t="s">
        <v>59</v>
      </c>
      <c r="B117" s="111" t="s">
        <v>162</v>
      </c>
      <c r="C117" s="111" t="s">
        <v>697</v>
      </c>
    </row>
    <row r="118" spans="1:3">
      <c r="A118" s="111" t="s">
        <v>59</v>
      </c>
      <c r="B118" s="111" t="s">
        <v>163</v>
      </c>
      <c r="C118" s="111" t="s">
        <v>698</v>
      </c>
    </row>
    <row r="119" spans="1:3">
      <c r="A119" s="111" t="s">
        <v>59</v>
      </c>
      <c r="B119" s="111" t="s">
        <v>164</v>
      </c>
      <c r="C119" s="111" t="s">
        <v>699</v>
      </c>
    </row>
    <row r="120" spans="1:3">
      <c r="A120" s="111" t="s">
        <v>59</v>
      </c>
      <c r="B120" s="111" t="s">
        <v>390</v>
      </c>
      <c r="C120" s="111" t="s">
        <v>700</v>
      </c>
    </row>
    <row r="121" spans="1:3">
      <c r="A121" s="111" t="s">
        <v>59</v>
      </c>
      <c r="B121" s="111" t="s">
        <v>426</v>
      </c>
      <c r="C121" s="111" t="s">
        <v>701</v>
      </c>
    </row>
    <row r="122" spans="1:3">
      <c r="A122" s="111" t="s">
        <v>59</v>
      </c>
      <c r="B122" s="111" t="s">
        <v>427</v>
      </c>
      <c r="C122" s="111" t="s">
        <v>702</v>
      </c>
    </row>
    <row r="123" spans="1:3">
      <c r="A123" s="111" t="s">
        <v>59</v>
      </c>
      <c r="B123" s="111" t="s">
        <v>428</v>
      </c>
      <c r="C123" s="111" t="s">
        <v>703</v>
      </c>
    </row>
    <row r="124" spans="1:3">
      <c r="A124" s="111" t="s">
        <v>59</v>
      </c>
      <c r="B124" s="111" t="s">
        <v>98</v>
      </c>
      <c r="C124" s="111" t="s">
        <v>704</v>
      </c>
    </row>
    <row r="125" spans="1:3">
      <c r="A125" s="111" t="s">
        <v>59</v>
      </c>
      <c r="B125" s="111" t="s">
        <v>399</v>
      </c>
      <c r="C125" s="111" t="s">
        <v>705</v>
      </c>
    </row>
    <row r="126" spans="1:3">
      <c r="A126" s="111" t="s">
        <v>59</v>
      </c>
      <c r="B126" s="111" t="s">
        <v>104</v>
      </c>
      <c r="C126" s="111" t="s">
        <v>706</v>
      </c>
    </row>
    <row r="127" spans="1:3">
      <c r="A127" s="111" t="s">
        <v>59</v>
      </c>
      <c r="B127" s="111" t="s">
        <v>389</v>
      </c>
      <c r="C127" s="111" t="s">
        <v>710</v>
      </c>
    </row>
    <row r="128" spans="1:3">
      <c r="A128" s="111" t="s">
        <v>59</v>
      </c>
      <c r="B128" s="111" t="s">
        <v>129</v>
      </c>
      <c r="C128" s="111" t="s">
        <v>13</v>
      </c>
    </row>
    <row r="129" spans="1:3">
      <c r="A129" s="111" t="s">
        <v>59</v>
      </c>
      <c r="B129" s="111" t="s">
        <v>130</v>
      </c>
      <c r="C129" s="111" t="s">
        <v>711</v>
      </c>
    </row>
    <row r="130" spans="1:3">
      <c r="A130" s="111" t="s">
        <v>59</v>
      </c>
      <c r="B130" s="111" t="s">
        <v>131</v>
      </c>
      <c r="C130" s="111" t="s">
        <v>712</v>
      </c>
    </row>
    <row r="131" spans="1:3">
      <c r="A131" s="111" t="s">
        <v>59</v>
      </c>
      <c r="B131" s="111" t="s">
        <v>302</v>
      </c>
      <c r="C131" s="111" t="s">
        <v>713</v>
      </c>
    </row>
    <row r="132" spans="1:3">
      <c r="A132" s="111" t="s">
        <v>59</v>
      </c>
      <c r="B132" s="111" t="s">
        <v>303</v>
      </c>
      <c r="C132" s="111" t="s">
        <v>714</v>
      </c>
    </row>
    <row r="133" spans="1:3">
      <c r="A133" s="111" t="s">
        <v>59</v>
      </c>
      <c r="B133" s="111" t="s">
        <v>304</v>
      </c>
      <c r="C133" s="111" t="s">
        <v>715</v>
      </c>
    </row>
    <row r="134" spans="1:3">
      <c r="A134" s="111" t="s">
        <v>59</v>
      </c>
      <c r="B134" s="111" t="s">
        <v>116</v>
      </c>
      <c r="C134" s="111" t="s">
        <v>716</v>
      </c>
    </row>
    <row r="135" spans="1:3">
      <c r="A135" s="111" t="s">
        <v>59</v>
      </c>
      <c r="B135" s="111" t="s">
        <v>333</v>
      </c>
      <c r="C135" s="111" t="s">
        <v>717</v>
      </c>
    </row>
    <row r="136" spans="1:3">
      <c r="A136" s="111" t="s">
        <v>59</v>
      </c>
      <c r="B136" s="111" t="s">
        <v>96</v>
      </c>
      <c r="C136" s="111" t="s">
        <v>718</v>
      </c>
    </row>
    <row r="137" spans="1:3">
      <c r="A137" s="111" t="s">
        <v>59</v>
      </c>
      <c r="B137" s="111" t="s">
        <v>554</v>
      </c>
      <c r="C137" s="111" t="s">
        <v>719</v>
      </c>
    </row>
    <row r="138" spans="1:3">
      <c r="A138" s="111" t="s">
        <v>59</v>
      </c>
      <c r="B138" s="111" t="s">
        <v>512</v>
      </c>
      <c r="C138" s="111" t="s">
        <v>720</v>
      </c>
    </row>
    <row r="139" spans="1:3">
      <c r="A139" s="111" t="s">
        <v>59</v>
      </c>
      <c r="B139" s="111" t="s">
        <v>66</v>
      </c>
      <c r="C139" s="111" t="s">
        <v>721</v>
      </c>
    </row>
    <row r="140" spans="1:3">
      <c r="A140" s="111" t="s">
        <v>59</v>
      </c>
      <c r="B140" s="111" t="s">
        <v>97</v>
      </c>
      <c r="C140" s="111" t="s">
        <v>722</v>
      </c>
    </row>
    <row r="141" spans="1:3">
      <c r="A141" s="111" t="s">
        <v>59</v>
      </c>
      <c r="B141" s="111" t="s">
        <v>179</v>
      </c>
      <c r="C141" s="111" t="s">
        <v>723</v>
      </c>
    </row>
    <row r="142" spans="1:3">
      <c r="A142" s="111" t="s">
        <v>59</v>
      </c>
      <c r="B142" s="111" t="s">
        <v>180</v>
      </c>
      <c r="C142" s="111" t="s">
        <v>724</v>
      </c>
    </row>
    <row r="143" spans="1:3">
      <c r="A143" s="111" t="s">
        <v>59</v>
      </c>
      <c r="B143" s="111" t="s">
        <v>181</v>
      </c>
      <c r="C143" s="111" t="s">
        <v>725</v>
      </c>
    </row>
    <row r="144" spans="1:3">
      <c r="A144" s="111" t="s">
        <v>59</v>
      </c>
      <c r="B144" s="111" t="s">
        <v>397</v>
      </c>
      <c r="C144" s="111" t="s">
        <v>726</v>
      </c>
    </row>
    <row r="145" spans="1:3">
      <c r="A145" s="111" t="s">
        <v>59</v>
      </c>
      <c r="B145" s="111" t="s">
        <v>332</v>
      </c>
      <c r="C145" s="111" t="s">
        <v>727</v>
      </c>
    </row>
    <row r="146" spans="1:3">
      <c r="A146" s="111" t="s">
        <v>59</v>
      </c>
      <c r="B146" s="111" t="s">
        <v>106</v>
      </c>
      <c r="C146" s="111" t="s">
        <v>728</v>
      </c>
    </row>
    <row r="147" spans="1:3">
      <c r="A147" s="111" t="s">
        <v>59</v>
      </c>
      <c r="B147" s="111" t="s">
        <v>105</v>
      </c>
      <c r="C147" s="111" t="s">
        <v>8</v>
      </c>
    </row>
    <row r="148" spans="1:3">
      <c r="A148" s="111" t="s">
        <v>59</v>
      </c>
      <c r="B148" s="111" t="s">
        <v>107</v>
      </c>
      <c r="C148" s="111" t="s">
        <v>729</v>
      </c>
    </row>
    <row r="149" spans="1:3">
      <c r="A149" s="111" t="s">
        <v>59</v>
      </c>
      <c r="B149" s="111" t="s">
        <v>415</v>
      </c>
      <c r="C149" s="111" t="s">
        <v>730</v>
      </c>
    </row>
    <row r="150" spans="1:3">
      <c r="A150" s="111" t="s">
        <v>59</v>
      </c>
      <c r="B150" s="111" t="s">
        <v>416</v>
      </c>
      <c r="C150" s="111" t="s">
        <v>731</v>
      </c>
    </row>
    <row r="151" spans="1:3">
      <c r="A151" s="111" t="s">
        <v>59</v>
      </c>
      <c r="B151" s="111" t="s">
        <v>417</v>
      </c>
      <c r="C151" s="111" t="s">
        <v>732</v>
      </c>
    </row>
    <row r="152" spans="1:3">
      <c r="A152" s="111" t="s">
        <v>59</v>
      </c>
      <c r="B152" s="111" t="s">
        <v>326</v>
      </c>
      <c r="C152" s="111" t="s">
        <v>733</v>
      </c>
    </row>
    <row r="153" spans="1:3">
      <c r="A153" s="111" t="s">
        <v>59</v>
      </c>
      <c r="B153" s="111" t="s">
        <v>328</v>
      </c>
      <c r="C153" s="111" t="s">
        <v>734</v>
      </c>
    </row>
    <row r="154" spans="1:3">
      <c r="A154" s="111" t="s">
        <v>59</v>
      </c>
      <c r="B154" s="111" t="s">
        <v>108</v>
      </c>
      <c r="C154" s="111" t="s">
        <v>735</v>
      </c>
    </row>
    <row r="155" spans="1:3">
      <c r="A155" s="111" t="s">
        <v>59</v>
      </c>
      <c r="B155" s="111" t="s">
        <v>545</v>
      </c>
      <c r="C155" s="111" t="s">
        <v>736</v>
      </c>
    </row>
    <row r="156" spans="1:3">
      <c r="A156" s="111" t="s">
        <v>59</v>
      </c>
      <c r="B156" s="111" t="s">
        <v>556</v>
      </c>
      <c r="C156" s="111" t="s">
        <v>737</v>
      </c>
    </row>
    <row r="157" spans="1:3">
      <c r="A157" s="111" t="s">
        <v>59</v>
      </c>
      <c r="B157" s="111" t="s">
        <v>553</v>
      </c>
      <c r="C157" s="111" t="s">
        <v>738</v>
      </c>
    </row>
    <row r="158" spans="1:3">
      <c r="A158" s="111" t="s">
        <v>59</v>
      </c>
      <c r="B158" s="111" t="s">
        <v>547</v>
      </c>
      <c r="C158" s="111" t="s">
        <v>739</v>
      </c>
    </row>
    <row r="159" spans="1:3">
      <c r="A159" s="111" t="s">
        <v>59</v>
      </c>
      <c r="B159" s="111" t="s">
        <v>548</v>
      </c>
      <c r="C159" s="111" t="s">
        <v>740</v>
      </c>
    </row>
    <row r="160" spans="1:3">
      <c r="A160" s="111" t="s">
        <v>59</v>
      </c>
      <c r="B160" s="111" t="s">
        <v>555</v>
      </c>
      <c r="C160" s="111" t="s">
        <v>741</v>
      </c>
    </row>
    <row r="161" spans="1:3">
      <c r="A161" s="111" t="s">
        <v>59</v>
      </c>
      <c r="B161" s="111" t="s">
        <v>542</v>
      </c>
      <c r="C161" s="111" t="s">
        <v>742</v>
      </c>
    </row>
    <row r="162" spans="1:3">
      <c r="A162" s="111" t="s">
        <v>59</v>
      </c>
      <c r="B162" s="111" t="s">
        <v>543</v>
      </c>
      <c r="C162" s="111" t="s">
        <v>743</v>
      </c>
    </row>
    <row r="163" spans="1:3">
      <c r="A163" s="111" t="s">
        <v>59</v>
      </c>
      <c r="B163" s="111" t="s">
        <v>552</v>
      </c>
      <c r="C163" s="111" t="s">
        <v>744</v>
      </c>
    </row>
    <row r="164" spans="1:3">
      <c r="A164" s="111" t="s">
        <v>59</v>
      </c>
      <c r="B164" s="111" t="s">
        <v>551</v>
      </c>
      <c r="C164" s="111" t="s">
        <v>745</v>
      </c>
    </row>
    <row r="165" spans="1:3">
      <c r="A165" s="111" t="s">
        <v>59</v>
      </c>
      <c r="B165" s="111" t="s">
        <v>549</v>
      </c>
      <c r="C165" s="111" t="s">
        <v>746</v>
      </c>
    </row>
    <row r="166" spans="1:3">
      <c r="A166" s="111" t="s">
        <v>59</v>
      </c>
      <c r="B166" s="111" t="s">
        <v>546</v>
      </c>
      <c r="C166" s="111" t="s">
        <v>747</v>
      </c>
    </row>
    <row r="167" spans="1:3">
      <c r="A167" s="111" t="s">
        <v>59</v>
      </c>
      <c r="B167" s="111" t="s">
        <v>550</v>
      </c>
      <c r="C167" s="111" t="s">
        <v>748</v>
      </c>
    </row>
    <row r="168" spans="1:3">
      <c r="A168" s="111" t="s">
        <v>59</v>
      </c>
      <c r="B168" s="111" t="s">
        <v>392</v>
      </c>
      <c r="C168" s="111" t="s">
        <v>749</v>
      </c>
    </row>
    <row r="169" spans="1:3">
      <c r="A169" s="111" t="s">
        <v>59</v>
      </c>
      <c r="B169" s="111" t="s">
        <v>511</v>
      </c>
      <c r="C169" s="111" t="s">
        <v>750</v>
      </c>
    </row>
    <row r="170" spans="1:3">
      <c r="A170" s="111" t="s">
        <v>59</v>
      </c>
      <c r="B170" s="111" t="s">
        <v>110</v>
      </c>
      <c r="C170" s="111" t="s">
        <v>751</v>
      </c>
    </row>
    <row r="171" spans="1:3">
      <c r="A171" s="111" t="s">
        <v>59</v>
      </c>
      <c r="B171" s="111" t="s">
        <v>402</v>
      </c>
      <c r="C171" s="111" t="s">
        <v>752</v>
      </c>
    </row>
    <row r="172" spans="1:3">
      <c r="A172" s="111" t="s">
        <v>59</v>
      </c>
      <c r="B172" s="111" t="s">
        <v>387</v>
      </c>
      <c r="C172" s="111" t="s">
        <v>753</v>
      </c>
    </row>
    <row r="173" spans="1:3">
      <c r="A173" s="111" t="s">
        <v>59</v>
      </c>
      <c r="B173" s="111" t="s">
        <v>94</v>
      </c>
      <c r="C173" s="111" t="s">
        <v>754</v>
      </c>
    </row>
    <row r="174" spans="1:3">
      <c r="A174" s="111" t="s">
        <v>59</v>
      </c>
      <c r="B174" s="111" t="s">
        <v>120</v>
      </c>
      <c r="C174" s="111" t="s">
        <v>755</v>
      </c>
    </row>
    <row r="175" spans="1:3">
      <c r="A175" s="111" t="s">
        <v>59</v>
      </c>
      <c r="B175" s="111" t="s">
        <v>121</v>
      </c>
      <c r="C175" s="111" t="s">
        <v>756</v>
      </c>
    </row>
    <row r="176" spans="1:3">
      <c r="A176" s="111" t="s">
        <v>59</v>
      </c>
      <c r="B176" s="111" t="s">
        <v>508</v>
      </c>
      <c r="C176" s="111" t="s">
        <v>757</v>
      </c>
    </row>
    <row r="177" spans="1:3">
      <c r="A177" s="111" t="s">
        <v>59</v>
      </c>
      <c r="B177" s="111" t="s">
        <v>513</v>
      </c>
      <c r="C177" s="111" t="s">
        <v>758</v>
      </c>
    </row>
    <row r="178" spans="1:3">
      <c r="A178" s="111" t="s">
        <v>59</v>
      </c>
      <c r="B178" s="111" t="s">
        <v>507</v>
      </c>
      <c r="C178" s="111" t="s">
        <v>759</v>
      </c>
    </row>
    <row r="179" spans="1:3">
      <c r="A179" s="111" t="s">
        <v>59</v>
      </c>
      <c r="B179" s="111" t="s">
        <v>506</v>
      </c>
      <c r="C179" s="111" t="s">
        <v>760</v>
      </c>
    </row>
    <row r="180" spans="1:3">
      <c r="A180" s="111" t="s">
        <v>59</v>
      </c>
      <c r="B180" s="111" t="s">
        <v>504</v>
      </c>
      <c r="C180" s="111" t="s">
        <v>761</v>
      </c>
    </row>
    <row r="181" spans="1:3">
      <c r="A181" s="111" t="s">
        <v>59</v>
      </c>
      <c r="B181" s="111" t="s">
        <v>505</v>
      </c>
      <c r="C181" s="111" t="s">
        <v>762</v>
      </c>
    </row>
    <row r="182" spans="1:3">
      <c r="A182" s="111" t="s">
        <v>59</v>
      </c>
      <c r="B182" s="111" t="s">
        <v>80</v>
      </c>
      <c r="C182" s="111" t="s">
        <v>763</v>
      </c>
    </row>
    <row r="183" spans="1:3">
      <c r="A183" s="111" t="s">
        <v>59</v>
      </c>
      <c r="B183" s="111" t="s">
        <v>81</v>
      </c>
      <c r="C183" s="111" t="s">
        <v>764</v>
      </c>
    </row>
    <row r="184" spans="1:3">
      <c r="A184" s="111" t="s">
        <v>59</v>
      </c>
      <c r="B184" s="111" t="s">
        <v>82</v>
      </c>
      <c r="C184" s="111" t="s">
        <v>765</v>
      </c>
    </row>
    <row r="185" spans="1:3">
      <c r="A185" s="111" t="s">
        <v>59</v>
      </c>
      <c r="B185" s="111" t="s">
        <v>67</v>
      </c>
      <c r="C185" s="111" t="s">
        <v>766</v>
      </c>
    </row>
    <row r="186" spans="1:3">
      <c r="A186" s="111" t="s">
        <v>59</v>
      </c>
      <c r="B186" s="111" t="s">
        <v>74</v>
      </c>
      <c r="C186" s="111" t="s">
        <v>767</v>
      </c>
    </row>
    <row r="187" spans="1:3">
      <c r="A187" s="111" t="s">
        <v>59</v>
      </c>
      <c r="B187" s="111" t="s">
        <v>75</v>
      </c>
      <c r="C187" s="111" t="s">
        <v>768</v>
      </c>
    </row>
    <row r="188" spans="1:3">
      <c r="A188" s="111" t="s">
        <v>59</v>
      </c>
      <c r="B188" s="111" t="s">
        <v>76</v>
      </c>
      <c r="C188" s="111" t="s">
        <v>769</v>
      </c>
    </row>
    <row r="189" spans="1:3">
      <c r="A189" s="111" t="s">
        <v>59</v>
      </c>
      <c r="B189" s="111" t="s">
        <v>68</v>
      </c>
      <c r="C189" s="111" t="s">
        <v>770</v>
      </c>
    </row>
    <row r="190" spans="1:3">
      <c r="A190" s="111" t="s">
        <v>59</v>
      </c>
      <c r="B190" s="111" t="s">
        <v>89</v>
      </c>
      <c r="C190" s="111" t="s">
        <v>771</v>
      </c>
    </row>
    <row r="191" spans="1:3">
      <c r="A191" s="111" t="s">
        <v>59</v>
      </c>
      <c r="B191" s="111" t="s">
        <v>88</v>
      </c>
      <c r="C191" s="111" t="s">
        <v>772</v>
      </c>
    </row>
    <row r="192" spans="1:3">
      <c r="A192" s="111" t="s">
        <v>59</v>
      </c>
      <c r="B192" s="111" t="s">
        <v>90</v>
      </c>
      <c r="C192" s="111" t="s">
        <v>773</v>
      </c>
    </row>
    <row r="193" spans="1:3">
      <c r="A193" s="111" t="s">
        <v>59</v>
      </c>
      <c r="B193" s="111" t="s">
        <v>385</v>
      </c>
      <c r="C193" s="111" t="s">
        <v>774</v>
      </c>
    </row>
    <row r="194" spans="1:3">
      <c r="A194" s="111" t="s">
        <v>59</v>
      </c>
      <c r="B194" s="111" t="s">
        <v>109</v>
      </c>
      <c r="C194" s="111" t="s">
        <v>775</v>
      </c>
    </row>
    <row r="195" spans="1:3">
      <c r="A195" s="111" t="s">
        <v>59</v>
      </c>
      <c r="B195" s="111" t="s">
        <v>382</v>
      </c>
      <c r="C195" s="111" t="s">
        <v>776</v>
      </c>
    </row>
    <row r="196" spans="1:3">
      <c r="A196" s="111" t="s">
        <v>59</v>
      </c>
      <c r="B196" s="111" t="s">
        <v>393</v>
      </c>
      <c r="C196" s="111" t="s">
        <v>777</v>
      </c>
    </row>
    <row r="197" spans="1:3">
      <c r="A197" s="111" t="s">
        <v>59</v>
      </c>
      <c r="B197" s="111" t="s">
        <v>132</v>
      </c>
      <c r="C197" s="111" t="s">
        <v>778</v>
      </c>
    </row>
    <row r="198" spans="1:3">
      <c r="A198" s="111" t="s">
        <v>59</v>
      </c>
      <c r="B198" s="111" t="s">
        <v>134</v>
      </c>
      <c r="C198" s="111" t="s">
        <v>779</v>
      </c>
    </row>
    <row r="199" spans="1:3">
      <c r="A199" s="111" t="s">
        <v>59</v>
      </c>
      <c r="B199" s="111" t="s">
        <v>135</v>
      </c>
      <c r="C199" s="111" t="s">
        <v>780</v>
      </c>
    </row>
    <row r="200" spans="1:3">
      <c r="A200" s="111" t="s">
        <v>59</v>
      </c>
      <c r="B200" s="111" t="s">
        <v>400</v>
      </c>
      <c r="C200" s="111" t="s">
        <v>781</v>
      </c>
    </row>
    <row r="201" spans="1:3">
      <c r="A201" s="111" t="s">
        <v>59</v>
      </c>
      <c r="B201" s="111" t="s">
        <v>69</v>
      </c>
      <c r="C201" s="111" t="s">
        <v>782</v>
      </c>
    </row>
    <row r="202" spans="1:3">
      <c r="A202" s="111" t="s">
        <v>60</v>
      </c>
      <c r="B202" s="111" t="s">
        <v>433</v>
      </c>
      <c r="C202" s="111" t="s">
        <v>26</v>
      </c>
    </row>
    <row r="203" spans="1:3">
      <c r="A203" s="111" t="s">
        <v>60</v>
      </c>
      <c r="B203" s="111" t="s">
        <v>515</v>
      </c>
      <c r="C203" s="111" t="s">
        <v>783</v>
      </c>
    </row>
    <row r="204" spans="1:3">
      <c r="A204" s="111" t="s">
        <v>60</v>
      </c>
      <c r="B204" s="111" t="s">
        <v>170</v>
      </c>
      <c r="C204" s="111" t="s">
        <v>784</v>
      </c>
    </row>
    <row r="205" spans="1:3">
      <c r="A205" s="111" t="s">
        <v>60</v>
      </c>
      <c r="B205" s="111" t="s">
        <v>314</v>
      </c>
      <c r="C205" s="111" t="s">
        <v>785</v>
      </c>
    </row>
    <row r="206" spans="1:3">
      <c r="A206" s="111" t="s">
        <v>60</v>
      </c>
      <c r="B206" s="111" t="s">
        <v>560</v>
      </c>
      <c r="C206" s="111" t="s">
        <v>786</v>
      </c>
    </row>
    <row r="207" spans="1:3">
      <c r="A207" s="111" t="s">
        <v>60</v>
      </c>
      <c r="B207" s="111" t="s">
        <v>561</v>
      </c>
      <c r="C207" s="111" t="s">
        <v>787</v>
      </c>
    </row>
    <row r="208" spans="1:3">
      <c r="A208" s="111" t="s">
        <v>60</v>
      </c>
      <c r="B208" s="111" t="s">
        <v>256</v>
      </c>
      <c r="C208" s="111" t="s">
        <v>788</v>
      </c>
    </row>
    <row r="209" spans="1:3">
      <c r="A209" s="111" t="s">
        <v>60</v>
      </c>
      <c r="B209" s="111" t="s">
        <v>517</v>
      </c>
      <c r="C209" s="111" t="s">
        <v>789</v>
      </c>
    </row>
    <row r="210" spans="1:3">
      <c r="A210" s="111" t="s">
        <v>60</v>
      </c>
      <c r="B210" s="111" t="s">
        <v>308</v>
      </c>
      <c r="C210" s="111" t="s">
        <v>790</v>
      </c>
    </row>
    <row r="211" spans="1:3">
      <c r="A211" s="111" t="s">
        <v>60</v>
      </c>
      <c r="B211" s="111" t="s">
        <v>563</v>
      </c>
      <c r="C211" s="111" t="s">
        <v>791</v>
      </c>
    </row>
    <row r="212" spans="1:3">
      <c r="A212" s="111" t="s">
        <v>60</v>
      </c>
      <c r="B212" s="111" t="s">
        <v>479</v>
      </c>
      <c r="C212" s="111" t="s">
        <v>792</v>
      </c>
    </row>
    <row r="213" spans="1:3">
      <c r="A213" s="111" t="s">
        <v>60</v>
      </c>
      <c r="B213" s="111" t="s">
        <v>559</v>
      </c>
      <c r="C213" s="111" t="s">
        <v>793</v>
      </c>
    </row>
    <row r="214" spans="1:3">
      <c r="A214" s="111" t="s">
        <v>60</v>
      </c>
      <c r="B214" s="111" t="s">
        <v>478</v>
      </c>
      <c r="C214" s="111" t="s">
        <v>794</v>
      </c>
    </row>
    <row r="215" spans="1:3">
      <c r="A215" s="111" t="s">
        <v>60</v>
      </c>
      <c r="B215" s="111" t="s">
        <v>557</v>
      </c>
      <c r="C215" s="111" t="s">
        <v>795</v>
      </c>
    </row>
    <row r="216" spans="1:3">
      <c r="A216" s="111" t="s">
        <v>60</v>
      </c>
      <c r="B216" s="111" t="s">
        <v>558</v>
      </c>
      <c r="C216" s="111" t="s">
        <v>28</v>
      </c>
    </row>
    <row r="217" spans="1:3">
      <c r="A217" s="111" t="s">
        <v>60</v>
      </c>
      <c r="B217" s="111" t="s">
        <v>424</v>
      </c>
      <c r="C217" s="111" t="s">
        <v>796</v>
      </c>
    </row>
    <row r="218" spans="1:3">
      <c r="A218" s="111" t="s">
        <v>60</v>
      </c>
      <c r="B218" s="111" t="s">
        <v>359</v>
      </c>
      <c r="C218" s="111" t="s">
        <v>797</v>
      </c>
    </row>
    <row r="219" spans="1:3">
      <c r="A219" s="111" t="s">
        <v>60</v>
      </c>
      <c r="B219" s="111" t="s">
        <v>423</v>
      </c>
      <c r="C219" s="111" t="s">
        <v>798</v>
      </c>
    </row>
    <row r="220" spans="1:3">
      <c r="A220" s="111" t="s">
        <v>60</v>
      </c>
      <c r="B220" s="111" t="s">
        <v>421</v>
      </c>
      <c r="C220" s="111" t="s">
        <v>799</v>
      </c>
    </row>
    <row r="221" spans="1:3">
      <c r="A221" s="111" t="s">
        <v>60</v>
      </c>
      <c r="B221" s="111" t="s">
        <v>355</v>
      </c>
      <c r="C221" s="111" t="s">
        <v>800</v>
      </c>
    </row>
    <row r="222" spans="1:3">
      <c r="A222" s="111" t="s">
        <v>60</v>
      </c>
      <c r="B222" s="111" t="s">
        <v>171</v>
      </c>
      <c r="C222" s="111" t="s">
        <v>801</v>
      </c>
    </row>
    <row r="223" spans="1:3">
      <c r="A223" s="111" t="s">
        <v>60</v>
      </c>
      <c r="B223" s="111" t="s">
        <v>317</v>
      </c>
      <c r="C223" s="111" t="s">
        <v>802</v>
      </c>
    </row>
    <row r="224" spans="1:3">
      <c r="A224" s="111" t="s">
        <v>60</v>
      </c>
      <c r="B224" s="111" t="s">
        <v>422</v>
      </c>
      <c r="C224" s="111" t="s">
        <v>803</v>
      </c>
    </row>
    <row r="225" spans="1:3">
      <c r="A225" s="111" t="s">
        <v>60</v>
      </c>
      <c r="B225" s="111" t="s">
        <v>356</v>
      </c>
      <c r="C225" s="111" t="s">
        <v>804</v>
      </c>
    </row>
    <row r="226" spans="1:3">
      <c r="A226" s="111" t="s">
        <v>60</v>
      </c>
      <c r="B226" s="111" t="s">
        <v>357</v>
      </c>
      <c r="C226" s="111" t="s">
        <v>805</v>
      </c>
    </row>
    <row r="227" spans="1:3">
      <c r="A227" s="111" t="s">
        <v>60</v>
      </c>
      <c r="B227" s="111" t="s">
        <v>358</v>
      </c>
      <c r="C227" s="111" t="s">
        <v>806</v>
      </c>
    </row>
    <row r="228" spans="1:3">
      <c r="A228" s="111" t="s">
        <v>60</v>
      </c>
      <c r="B228" s="111" t="s">
        <v>362</v>
      </c>
      <c r="C228" s="111" t="s">
        <v>807</v>
      </c>
    </row>
    <row r="229" spans="1:3">
      <c r="A229" s="111" t="s">
        <v>60</v>
      </c>
      <c r="B229" s="111" t="s">
        <v>360</v>
      </c>
      <c r="C229" s="111" t="s">
        <v>808</v>
      </c>
    </row>
    <row r="230" spans="1:3">
      <c r="A230" s="111" t="s">
        <v>60</v>
      </c>
      <c r="B230" s="111" t="s">
        <v>266</v>
      </c>
      <c r="C230" s="111" t="s">
        <v>809</v>
      </c>
    </row>
    <row r="231" spans="1:3">
      <c r="A231" s="111" t="s">
        <v>60</v>
      </c>
      <c r="B231" s="111" t="s">
        <v>516</v>
      </c>
      <c r="C231" s="111" t="s">
        <v>810</v>
      </c>
    </row>
    <row r="232" spans="1:3">
      <c r="A232" s="111" t="s">
        <v>60</v>
      </c>
      <c r="B232" s="111" t="s">
        <v>166</v>
      </c>
      <c r="C232" s="111" t="s">
        <v>811</v>
      </c>
    </row>
    <row r="233" spans="1:3">
      <c r="A233" s="111" t="s">
        <v>60</v>
      </c>
      <c r="B233" s="111" t="s">
        <v>309</v>
      </c>
      <c r="C233" s="111" t="s">
        <v>812</v>
      </c>
    </row>
    <row r="234" spans="1:3">
      <c r="A234" s="111" t="s">
        <v>60</v>
      </c>
      <c r="B234" s="111" t="s">
        <v>258</v>
      </c>
      <c r="C234" s="111" t="s">
        <v>813</v>
      </c>
    </row>
    <row r="235" spans="1:3">
      <c r="A235" s="111" t="s">
        <v>60</v>
      </c>
      <c r="B235" s="111" t="s">
        <v>257</v>
      </c>
      <c r="C235" s="111" t="s">
        <v>814</v>
      </c>
    </row>
    <row r="236" spans="1:3">
      <c r="A236" s="111" t="s">
        <v>60</v>
      </c>
      <c r="B236" s="111" t="s">
        <v>276</v>
      </c>
      <c r="C236" s="111" t="s">
        <v>815</v>
      </c>
    </row>
    <row r="237" spans="1:3">
      <c r="A237" s="111" t="s">
        <v>60</v>
      </c>
      <c r="B237" s="111" t="s">
        <v>480</v>
      </c>
      <c r="C237" s="111" t="s">
        <v>30</v>
      </c>
    </row>
    <row r="238" spans="1:3">
      <c r="A238" s="111" t="s">
        <v>60</v>
      </c>
      <c r="B238" s="111" t="s">
        <v>313</v>
      </c>
      <c r="C238" s="111" t="s">
        <v>816</v>
      </c>
    </row>
    <row r="239" spans="1:3">
      <c r="A239" s="111" t="s">
        <v>60</v>
      </c>
      <c r="B239" s="111" t="s">
        <v>259</v>
      </c>
      <c r="C239" s="111" t="s">
        <v>817</v>
      </c>
    </row>
    <row r="240" spans="1:3">
      <c r="A240" s="111" t="s">
        <v>60</v>
      </c>
      <c r="B240" s="111" t="s">
        <v>300</v>
      </c>
      <c r="C240" s="111" t="s">
        <v>818</v>
      </c>
    </row>
    <row r="241" spans="1:3">
      <c r="A241" s="111" t="s">
        <v>60</v>
      </c>
      <c r="B241" s="111" t="s">
        <v>320</v>
      </c>
      <c r="C241" s="111" t="s">
        <v>819</v>
      </c>
    </row>
    <row r="242" spans="1:3">
      <c r="A242" s="111" t="s">
        <v>60</v>
      </c>
      <c r="B242" s="111" t="s">
        <v>278</v>
      </c>
      <c r="C242" s="111" t="s">
        <v>820</v>
      </c>
    </row>
    <row r="243" spans="1:3">
      <c r="A243" s="111" t="s">
        <v>60</v>
      </c>
      <c r="B243" s="111" t="s">
        <v>312</v>
      </c>
      <c r="C243" s="111" t="s">
        <v>821</v>
      </c>
    </row>
    <row r="244" spans="1:3">
      <c r="A244" s="111" t="s">
        <v>60</v>
      </c>
      <c r="B244" s="111" t="s">
        <v>3127</v>
      </c>
      <c r="C244" s="111" t="s">
        <v>27</v>
      </c>
    </row>
    <row r="245" spans="1:3">
      <c r="A245" s="111" t="s">
        <v>60</v>
      </c>
      <c r="B245" s="111" t="s">
        <v>265</v>
      </c>
      <c r="C245" s="111" t="s">
        <v>822</v>
      </c>
    </row>
    <row r="246" spans="1:3">
      <c r="A246" s="111" t="s">
        <v>60</v>
      </c>
      <c r="B246" s="111" t="s">
        <v>338</v>
      </c>
      <c r="C246" s="111" t="s">
        <v>823</v>
      </c>
    </row>
    <row r="247" spans="1:3">
      <c r="A247" s="111" t="s">
        <v>60</v>
      </c>
      <c r="B247" s="111" t="s">
        <v>286</v>
      </c>
      <c r="C247" s="111" t="s">
        <v>824</v>
      </c>
    </row>
    <row r="248" spans="1:3">
      <c r="A248" s="111" t="s">
        <v>60</v>
      </c>
      <c r="B248" s="111" t="s">
        <v>281</v>
      </c>
      <c r="C248" s="111" t="s">
        <v>825</v>
      </c>
    </row>
    <row r="249" spans="1:3">
      <c r="A249" s="111" t="s">
        <v>60</v>
      </c>
      <c r="B249" s="111" t="s">
        <v>339</v>
      </c>
      <c r="C249" s="111" t="s">
        <v>826</v>
      </c>
    </row>
    <row r="250" spans="1:3">
      <c r="A250" s="111" t="s">
        <v>60</v>
      </c>
      <c r="B250" s="111" t="s">
        <v>288</v>
      </c>
      <c r="C250" s="111" t="s">
        <v>827</v>
      </c>
    </row>
    <row r="251" spans="1:3">
      <c r="A251" s="111" t="s">
        <v>60</v>
      </c>
      <c r="B251" s="111" t="s">
        <v>290</v>
      </c>
      <c r="C251" s="111" t="s">
        <v>828</v>
      </c>
    </row>
    <row r="252" spans="1:3">
      <c r="A252" s="111" t="s">
        <v>60</v>
      </c>
      <c r="B252" s="111" t="s">
        <v>282</v>
      </c>
      <c r="C252" s="111" t="s">
        <v>829</v>
      </c>
    </row>
    <row r="253" spans="1:3">
      <c r="A253" s="111" t="s">
        <v>60</v>
      </c>
      <c r="B253" s="111" t="s">
        <v>346</v>
      </c>
      <c r="C253" s="111" t="s">
        <v>830</v>
      </c>
    </row>
    <row r="254" spans="1:3">
      <c r="A254" s="111" t="s">
        <v>60</v>
      </c>
      <c r="B254" s="111" t="s">
        <v>125</v>
      </c>
      <c r="C254" s="111" t="s">
        <v>831</v>
      </c>
    </row>
    <row r="255" spans="1:3">
      <c r="A255" s="111" t="s">
        <v>60</v>
      </c>
      <c r="B255" s="111" t="s">
        <v>283</v>
      </c>
      <c r="C255" s="111" t="s">
        <v>832</v>
      </c>
    </row>
    <row r="256" spans="1:3">
      <c r="A256" s="111" t="s">
        <v>60</v>
      </c>
      <c r="B256" s="111" t="s">
        <v>284</v>
      </c>
      <c r="C256" s="111" t="s">
        <v>833</v>
      </c>
    </row>
    <row r="257" spans="1:3">
      <c r="A257" s="111" t="s">
        <v>60</v>
      </c>
      <c r="B257" s="111" t="s">
        <v>127</v>
      </c>
      <c r="C257" s="111" t="s">
        <v>834</v>
      </c>
    </row>
    <row r="258" spans="1:3">
      <c r="A258" s="111" t="s">
        <v>60</v>
      </c>
      <c r="B258" s="111" t="s">
        <v>285</v>
      </c>
      <c r="C258" s="111" t="s">
        <v>835</v>
      </c>
    </row>
    <row r="259" spans="1:3">
      <c r="A259" s="111" t="s">
        <v>60</v>
      </c>
      <c r="B259" s="111" t="s">
        <v>340</v>
      </c>
      <c r="C259" s="111" t="s">
        <v>836</v>
      </c>
    </row>
    <row r="260" spans="1:3">
      <c r="A260" s="111" t="s">
        <v>60</v>
      </c>
      <c r="B260" s="111" t="s">
        <v>316</v>
      </c>
      <c r="C260" s="111" t="s">
        <v>837</v>
      </c>
    </row>
    <row r="261" spans="1:3">
      <c r="A261" s="111" t="s">
        <v>60</v>
      </c>
      <c r="B261" s="111" t="s">
        <v>128</v>
      </c>
      <c r="C261" s="111" t="s">
        <v>838</v>
      </c>
    </row>
    <row r="262" spans="1:3">
      <c r="A262" s="111" t="s">
        <v>60</v>
      </c>
      <c r="B262" s="111" t="s">
        <v>347</v>
      </c>
      <c r="C262" s="111" t="s">
        <v>839</v>
      </c>
    </row>
    <row r="263" spans="1:3">
      <c r="A263" s="111" t="s">
        <v>60</v>
      </c>
      <c r="B263" s="111" t="s">
        <v>292</v>
      </c>
      <c r="C263" s="111" t="s">
        <v>55</v>
      </c>
    </row>
    <row r="264" spans="1:3">
      <c r="A264" s="111" t="s">
        <v>60</v>
      </c>
      <c r="B264" s="111" t="s">
        <v>280</v>
      </c>
      <c r="C264" s="111" t="s">
        <v>840</v>
      </c>
    </row>
    <row r="265" spans="1:3">
      <c r="A265" s="111" t="s">
        <v>60</v>
      </c>
      <c r="B265" s="111" t="s">
        <v>126</v>
      </c>
      <c r="C265" s="111" t="s">
        <v>841</v>
      </c>
    </row>
    <row r="266" spans="1:3">
      <c r="A266" s="111" t="s">
        <v>60</v>
      </c>
      <c r="B266" s="111" t="s">
        <v>291</v>
      </c>
      <c r="C266" s="111" t="s">
        <v>842</v>
      </c>
    </row>
    <row r="267" spans="1:3">
      <c r="A267" s="111" t="s">
        <v>60</v>
      </c>
      <c r="B267" s="111" t="s">
        <v>341</v>
      </c>
      <c r="C267" s="111" t="s">
        <v>843</v>
      </c>
    </row>
    <row r="268" spans="1:3">
      <c r="A268" s="111" t="s">
        <v>60</v>
      </c>
      <c r="B268" s="111" t="s">
        <v>342</v>
      </c>
      <c r="C268" s="111" t="s">
        <v>844</v>
      </c>
    </row>
    <row r="269" spans="1:3">
      <c r="A269" s="111" t="s">
        <v>60</v>
      </c>
      <c r="B269" s="111" t="s">
        <v>287</v>
      </c>
      <c r="C269" s="111" t="s">
        <v>845</v>
      </c>
    </row>
    <row r="270" spans="1:3">
      <c r="A270" s="111" t="s">
        <v>60</v>
      </c>
      <c r="B270" s="111" t="s">
        <v>345</v>
      </c>
      <c r="C270" s="111" t="s">
        <v>846</v>
      </c>
    </row>
    <row r="271" spans="1:3">
      <c r="A271" s="111" t="s">
        <v>60</v>
      </c>
      <c r="B271" s="111" t="s">
        <v>289</v>
      </c>
      <c r="C271" s="111" t="s">
        <v>847</v>
      </c>
    </row>
    <row r="272" spans="1:3">
      <c r="A272" s="111" t="s">
        <v>60</v>
      </c>
      <c r="B272" s="111" t="s">
        <v>343</v>
      </c>
      <c r="C272" s="111" t="s">
        <v>848</v>
      </c>
    </row>
    <row r="273" spans="1:3">
      <c r="A273" s="111" t="s">
        <v>60</v>
      </c>
      <c r="B273" s="111" t="s">
        <v>344</v>
      </c>
      <c r="C273" s="111" t="s">
        <v>849</v>
      </c>
    </row>
    <row r="274" spans="1:3">
      <c r="A274" s="111" t="s">
        <v>60</v>
      </c>
      <c r="B274" s="111" t="s">
        <v>294</v>
      </c>
      <c r="C274" s="111" t="s">
        <v>850</v>
      </c>
    </row>
    <row r="275" spans="1:3">
      <c r="A275" s="111" t="s">
        <v>60</v>
      </c>
      <c r="B275" s="111" t="s">
        <v>169</v>
      </c>
      <c r="C275" s="111" t="s">
        <v>851</v>
      </c>
    </row>
    <row r="276" spans="1:3">
      <c r="A276" s="111" t="s">
        <v>60</v>
      </c>
      <c r="B276" s="111" t="s">
        <v>270</v>
      </c>
      <c r="C276" s="111" t="s">
        <v>852</v>
      </c>
    </row>
    <row r="277" spans="1:3">
      <c r="A277" s="111" t="s">
        <v>60</v>
      </c>
      <c r="B277" s="111" t="s">
        <v>263</v>
      </c>
      <c r="C277" s="111" t="s">
        <v>853</v>
      </c>
    </row>
    <row r="278" spans="1:3">
      <c r="A278" s="111" t="s">
        <v>60</v>
      </c>
      <c r="B278" s="111" t="s">
        <v>293</v>
      </c>
      <c r="C278" s="111" t="s">
        <v>854</v>
      </c>
    </row>
    <row r="279" spans="1:3">
      <c r="A279" s="111" t="s">
        <v>60</v>
      </c>
      <c r="B279" s="111" t="s">
        <v>167</v>
      </c>
      <c r="C279" s="111" t="s">
        <v>855</v>
      </c>
    </row>
    <row r="280" spans="1:3">
      <c r="A280" s="111" t="s">
        <v>60</v>
      </c>
      <c r="B280" s="111" t="s">
        <v>311</v>
      </c>
      <c r="C280" s="111" t="s">
        <v>856</v>
      </c>
    </row>
    <row r="281" spans="1:3">
      <c r="A281" s="111" t="s">
        <v>60</v>
      </c>
      <c r="B281" s="111" t="s">
        <v>297</v>
      </c>
      <c r="C281" s="111" t="s">
        <v>857</v>
      </c>
    </row>
    <row r="282" spans="1:3">
      <c r="A282" s="111" t="s">
        <v>60</v>
      </c>
      <c r="B282" s="111" t="s">
        <v>296</v>
      </c>
      <c r="C282" s="111" t="s">
        <v>858</v>
      </c>
    </row>
    <row r="283" spans="1:3">
      <c r="A283" s="111" t="s">
        <v>60</v>
      </c>
      <c r="B283" s="111" t="s">
        <v>168</v>
      </c>
      <c r="C283" s="111" t="s">
        <v>859</v>
      </c>
    </row>
    <row r="284" spans="1:3">
      <c r="A284" s="111" t="s">
        <v>60</v>
      </c>
      <c r="B284" s="111" t="s">
        <v>174</v>
      </c>
      <c r="C284" s="111" t="s">
        <v>860</v>
      </c>
    </row>
    <row r="285" spans="1:3">
      <c r="A285" s="111" t="s">
        <v>60</v>
      </c>
      <c r="B285" s="111" t="s">
        <v>432</v>
      </c>
      <c r="C285" s="111" t="s">
        <v>861</v>
      </c>
    </row>
    <row r="286" spans="1:3">
      <c r="A286" s="111" t="s">
        <v>60</v>
      </c>
      <c r="B286" s="111" t="s">
        <v>514</v>
      </c>
      <c r="C286" s="111" t="s">
        <v>862</v>
      </c>
    </row>
    <row r="287" spans="1:3">
      <c r="A287" s="111" t="s">
        <v>60</v>
      </c>
      <c r="B287" s="111" t="s">
        <v>562</v>
      </c>
      <c r="C287" s="111" t="s">
        <v>863</v>
      </c>
    </row>
    <row r="288" spans="1:3">
      <c r="A288" s="111" t="s">
        <v>60</v>
      </c>
      <c r="B288" s="111" t="s">
        <v>361</v>
      </c>
      <c r="C288" s="111" t="s">
        <v>864</v>
      </c>
    </row>
    <row r="289" spans="1:3">
      <c r="A289" s="111" t="s">
        <v>60</v>
      </c>
      <c r="B289" s="111" t="s">
        <v>301</v>
      </c>
      <c r="C289" s="111" t="s">
        <v>31</v>
      </c>
    </row>
    <row r="290" spans="1:3">
      <c r="A290" s="111" t="s">
        <v>60</v>
      </c>
      <c r="B290" s="111" t="s">
        <v>319</v>
      </c>
      <c r="C290" s="111" t="s">
        <v>865</v>
      </c>
    </row>
    <row r="291" spans="1:3">
      <c r="A291" s="111" t="s">
        <v>60</v>
      </c>
      <c r="B291" s="111" t="s">
        <v>173</v>
      </c>
      <c r="C291" s="111" t="s">
        <v>866</v>
      </c>
    </row>
    <row r="292" spans="1:3">
      <c r="A292" s="111" t="s">
        <v>60</v>
      </c>
      <c r="B292" s="111" t="s">
        <v>271</v>
      </c>
      <c r="C292" s="111" t="s">
        <v>867</v>
      </c>
    </row>
    <row r="293" spans="1:3">
      <c r="A293" s="111" t="s">
        <v>60</v>
      </c>
      <c r="B293" s="111" t="s">
        <v>175</v>
      </c>
      <c r="C293" s="111" t="s">
        <v>868</v>
      </c>
    </row>
    <row r="294" spans="1:3">
      <c r="A294" s="111" t="s">
        <v>60</v>
      </c>
      <c r="B294" s="111" t="s">
        <v>172</v>
      </c>
      <c r="C294" s="111" t="s">
        <v>869</v>
      </c>
    </row>
    <row r="295" spans="1:3">
      <c r="A295" s="111" t="s">
        <v>60</v>
      </c>
      <c r="B295" s="111" t="s">
        <v>260</v>
      </c>
      <c r="C295" s="111" t="s">
        <v>870</v>
      </c>
    </row>
    <row r="296" spans="1:3">
      <c r="A296" s="111" t="s">
        <v>60</v>
      </c>
      <c r="B296" s="111" t="s">
        <v>431</v>
      </c>
      <c r="C296" s="111" t="s">
        <v>871</v>
      </c>
    </row>
    <row r="297" spans="1:3">
      <c r="A297" s="111" t="s">
        <v>60</v>
      </c>
      <c r="B297" s="111" t="s">
        <v>261</v>
      </c>
      <c r="C297" s="111" t="s">
        <v>872</v>
      </c>
    </row>
    <row r="298" spans="1:3">
      <c r="A298" s="111" t="s">
        <v>60</v>
      </c>
      <c r="B298" s="111" t="s">
        <v>279</v>
      </c>
      <c r="C298" s="111" t="s">
        <v>873</v>
      </c>
    </row>
    <row r="299" spans="1:3">
      <c r="A299" s="111" t="s">
        <v>60</v>
      </c>
      <c r="B299" s="111" t="s">
        <v>275</v>
      </c>
      <c r="C299" s="111" t="s">
        <v>874</v>
      </c>
    </row>
    <row r="300" spans="1:3">
      <c r="A300" s="111" t="s">
        <v>60</v>
      </c>
      <c r="B300" s="111" t="s">
        <v>295</v>
      </c>
      <c r="C300" s="111" t="s">
        <v>875</v>
      </c>
    </row>
    <row r="301" spans="1:3">
      <c r="A301" s="111" t="s">
        <v>60</v>
      </c>
      <c r="B301" s="111" t="s">
        <v>277</v>
      </c>
      <c r="C301" s="111" t="s">
        <v>876</v>
      </c>
    </row>
    <row r="302" spans="1:3">
      <c r="A302" s="111" t="s">
        <v>60</v>
      </c>
      <c r="B302" s="111" t="s">
        <v>272</v>
      </c>
      <c r="C302" s="111" t="s">
        <v>877</v>
      </c>
    </row>
    <row r="303" spans="1:3">
      <c r="A303" s="111" t="s">
        <v>60</v>
      </c>
      <c r="B303" s="111" t="s">
        <v>268</v>
      </c>
      <c r="C303" s="111" t="s">
        <v>878</v>
      </c>
    </row>
    <row r="304" spans="1:3">
      <c r="A304" s="111" t="s">
        <v>60</v>
      </c>
      <c r="B304" s="111" t="s">
        <v>310</v>
      </c>
      <c r="C304" s="111" t="s">
        <v>879</v>
      </c>
    </row>
    <row r="305" spans="1:3">
      <c r="A305" s="111" t="s">
        <v>60</v>
      </c>
      <c r="B305" s="111" t="s">
        <v>262</v>
      </c>
      <c r="C305" s="111" t="s">
        <v>880</v>
      </c>
    </row>
    <row r="306" spans="1:3">
      <c r="A306" s="111" t="s">
        <v>60</v>
      </c>
      <c r="B306" s="111" t="s">
        <v>267</v>
      </c>
      <c r="C306" s="111" t="s">
        <v>881</v>
      </c>
    </row>
    <row r="307" spans="1:3">
      <c r="A307" s="111" t="s">
        <v>60</v>
      </c>
      <c r="B307" s="111" t="s">
        <v>315</v>
      </c>
      <c r="C307" s="111" t="s">
        <v>882</v>
      </c>
    </row>
    <row r="308" spans="1:3">
      <c r="A308" s="111" t="s">
        <v>60</v>
      </c>
      <c r="B308" s="111" t="s">
        <v>269</v>
      </c>
      <c r="C308" s="111" t="s">
        <v>883</v>
      </c>
    </row>
    <row r="309" spans="1:3">
      <c r="A309" s="111" t="s">
        <v>60</v>
      </c>
      <c r="B309" s="111" t="s">
        <v>273</v>
      </c>
      <c r="C309" s="111" t="s">
        <v>884</v>
      </c>
    </row>
    <row r="310" spans="1:3">
      <c r="A310" s="111" t="s">
        <v>60</v>
      </c>
      <c r="B310" s="111" t="s">
        <v>274</v>
      </c>
      <c r="C310" s="111" t="s">
        <v>885</v>
      </c>
    </row>
    <row r="311" spans="1:3">
      <c r="A311" s="111" t="s">
        <v>60</v>
      </c>
      <c r="B311" s="111" t="s">
        <v>298</v>
      </c>
      <c r="C311" s="111" t="s">
        <v>29</v>
      </c>
    </row>
    <row r="312" spans="1:3">
      <c r="A312" s="111" t="s">
        <v>60</v>
      </c>
      <c r="B312" s="111" t="s">
        <v>318</v>
      </c>
      <c r="C312" s="111" t="s">
        <v>886</v>
      </c>
    </row>
    <row r="313" spans="1:3">
      <c r="A313" s="111" t="s">
        <v>60</v>
      </c>
      <c r="B313" s="111" t="s">
        <v>299</v>
      </c>
      <c r="C313" s="111" t="s">
        <v>887</v>
      </c>
    </row>
    <row r="314" spans="1:3">
      <c r="A314" s="111" t="s">
        <v>60</v>
      </c>
      <c r="B314" s="111" t="s">
        <v>264</v>
      </c>
      <c r="C314" s="111" t="s">
        <v>888</v>
      </c>
    </row>
    <row r="315" spans="1:3">
      <c r="A315" s="111" t="s">
        <v>63</v>
      </c>
      <c r="B315" s="111" t="s">
        <v>482</v>
      </c>
      <c r="C315" s="111" t="s">
        <v>889</v>
      </c>
    </row>
    <row r="316" spans="1:3">
      <c r="A316" s="111" t="s">
        <v>63</v>
      </c>
      <c r="B316" s="111" t="s">
        <v>494</v>
      </c>
      <c r="C316" s="111" t="s">
        <v>890</v>
      </c>
    </row>
    <row r="317" spans="1:3">
      <c r="A317" s="111" t="s">
        <v>63</v>
      </c>
      <c r="B317" s="111" t="s">
        <v>500</v>
      </c>
      <c r="C317" s="111" t="s">
        <v>891</v>
      </c>
    </row>
    <row r="318" spans="1:3">
      <c r="A318" s="111" t="s">
        <v>63</v>
      </c>
      <c r="B318" s="111" t="s">
        <v>501</v>
      </c>
      <c r="C318" s="111" t="s">
        <v>892</v>
      </c>
    </row>
    <row r="319" spans="1:3">
      <c r="A319" s="111" t="s">
        <v>63</v>
      </c>
      <c r="B319" s="111" t="s">
        <v>487</v>
      </c>
      <c r="C319" s="111" t="s">
        <v>893</v>
      </c>
    </row>
    <row r="320" spans="1:3">
      <c r="A320" s="111" t="s">
        <v>63</v>
      </c>
      <c r="B320" s="111" t="s">
        <v>484</v>
      </c>
      <c r="C320" s="111" t="s">
        <v>894</v>
      </c>
    </row>
    <row r="321" spans="1:3">
      <c r="A321" s="111" t="s">
        <v>63</v>
      </c>
      <c r="B321" s="111" t="s">
        <v>486</v>
      </c>
      <c r="C321" s="111" t="s">
        <v>895</v>
      </c>
    </row>
    <row r="322" spans="1:3">
      <c r="A322" s="111" t="s">
        <v>63</v>
      </c>
      <c r="B322" s="111" t="s">
        <v>488</v>
      </c>
      <c r="C322" s="111" t="s">
        <v>43</v>
      </c>
    </row>
    <row r="323" spans="1:3">
      <c r="A323" s="111" t="s">
        <v>63</v>
      </c>
      <c r="B323" s="111" t="s">
        <v>490</v>
      </c>
      <c r="C323" s="111" t="s">
        <v>896</v>
      </c>
    </row>
    <row r="324" spans="1:3">
      <c r="A324" s="111" t="s">
        <v>63</v>
      </c>
      <c r="B324" s="111" t="s">
        <v>491</v>
      </c>
      <c r="C324" s="111" t="s">
        <v>897</v>
      </c>
    </row>
    <row r="325" spans="1:3">
      <c r="A325" s="111" t="s">
        <v>63</v>
      </c>
      <c r="B325" s="111" t="s">
        <v>495</v>
      </c>
      <c r="C325" s="111" t="s">
        <v>42</v>
      </c>
    </row>
    <row r="326" spans="1:3">
      <c r="A326" s="111" t="s">
        <v>63</v>
      </c>
      <c r="B326" s="111" t="s">
        <v>489</v>
      </c>
      <c r="C326" s="111" t="s">
        <v>898</v>
      </c>
    </row>
    <row r="327" spans="1:3">
      <c r="A327" s="111" t="s">
        <v>63</v>
      </c>
      <c r="B327" s="111" t="s">
        <v>496</v>
      </c>
      <c r="C327" s="111" t="s">
        <v>899</v>
      </c>
    </row>
    <row r="328" spans="1:3">
      <c r="A328" s="111" t="s">
        <v>63</v>
      </c>
      <c r="B328" s="111" t="s">
        <v>497</v>
      </c>
      <c r="C328" s="111" t="s">
        <v>900</v>
      </c>
    </row>
    <row r="329" spans="1:3">
      <c r="A329" s="111" t="s">
        <v>63</v>
      </c>
      <c r="B329" s="111" t="s">
        <v>483</v>
      </c>
      <c r="C329" s="111" t="s">
        <v>901</v>
      </c>
    </row>
    <row r="330" spans="1:3">
      <c r="A330" s="111" t="s">
        <v>63</v>
      </c>
      <c r="B330" s="111" t="s">
        <v>485</v>
      </c>
      <c r="C330" s="111" t="s">
        <v>902</v>
      </c>
    </row>
    <row r="331" spans="1:3">
      <c r="A331" s="111" t="s">
        <v>63</v>
      </c>
      <c r="B331" s="111" t="s">
        <v>481</v>
      </c>
      <c r="C331" s="111" t="s">
        <v>903</v>
      </c>
    </row>
    <row r="332" spans="1:3">
      <c r="A332" s="111" t="s">
        <v>63</v>
      </c>
      <c r="B332" s="111" t="s">
        <v>492</v>
      </c>
      <c r="C332" s="111" t="s">
        <v>904</v>
      </c>
    </row>
    <row r="333" spans="1:3">
      <c r="A333" s="111" t="s">
        <v>63</v>
      </c>
      <c r="B333" s="111" t="s">
        <v>493</v>
      </c>
      <c r="C333" s="111" t="s">
        <v>905</v>
      </c>
    </row>
    <row r="334" spans="1:3">
      <c r="A334" s="111" t="s">
        <v>63</v>
      </c>
      <c r="B334" s="111" t="s">
        <v>498</v>
      </c>
      <c r="C334" s="111" t="s">
        <v>906</v>
      </c>
    </row>
    <row r="335" spans="1:3">
      <c r="A335" s="111" t="s">
        <v>63</v>
      </c>
      <c r="B335" s="111" t="s">
        <v>499</v>
      </c>
      <c r="C335" s="111" t="s">
        <v>907</v>
      </c>
    </row>
    <row r="336" spans="1:3">
      <c r="A336" s="111" t="s">
        <v>63</v>
      </c>
      <c r="B336" s="111" t="s">
        <v>502</v>
      </c>
      <c r="C336" s="111" t="s">
        <v>908</v>
      </c>
    </row>
    <row r="337" spans="1:3">
      <c r="A337" s="111" t="s">
        <v>61</v>
      </c>
      <c r="B337" s="111" t="s">
        <v>524</v>
      </c>
      <c r="C337" s="111" t="s">
        <v>909</v>
      </c>
    </row>
    <row r="338" spans="1:3">
      <c r="A338" s="111" t="s">
        <v>61</v>
      </c>
      <c r="B338" s="111" t="s">
        <v>531</v>
      </c>
      <c r="C338" s="111" t="s">
        <v>910</v>
      </c>
    </row>
    <row r="339" spans="1:3">
      <c r="A339" s="111" t="s">
        <v>61</v>
      </c>
      <c r="B339" s="111" t="s">
        <v>534</v>
      </c>
      <c r="C339" s="111" t="s">
        <v>23</v>
      </c>
    </row>
    <row r="340" spans="1:3">
      <c r="A340" s="111" t="s">
        <v>61</v>
      </c>
      <c r="B340" s="111" t="s">
        <v>532</v>
      </c>
      <c r="C340" s="111" t="s">
        <v>911</v>
      </c>
    </row>
    <row r="341" spans="1:3">
      <c r="A341" s="111" t="s">
        <v>61</v>
      </c>
      <c r="B341" s="111" t="s">
        <v>518</v>
      </c>
      <c r="C341" s="111" t="s">
        <v>912</v>
      </c>
    </row>
    <row r="342" spans="1:3">
      <c r="A342" s="111" t="s">
        <v>61</v>
      </c>
      <c r="B342" s="111" t="s">
        <v>519</v>
      </c>
      <c r="C342" s="111" t="s">
        <v>22</v>
      </c>
    </row>
    <row r="343" spans="1:3">
      <c r="A343" s="111" t="s">
        <v>61</v>
      </c>
      <c r="B343" s="111" t="s">
        <v>520</v>
      </c>
      <c r="C343" s="111" t="s">
        <v>913</v>
      </c>
    </row>
    <row r="344" spans="1:3">
      <c r="A344" s="111" t="s">
        <v>61</v>
      </c>
      <c r="B344" s="111" t="s">
        <v>521</v>
      </c>
      <c r="C344" s="111" t="s">
        <v>914</v>
      </c>
    </row>
    <row r="345" spans="1:3">
      <c r="A345" s="111" t="s">
        <v>61</v>
      </c>
      <c r="B345" s="111" t="s">
        <v>523</v>
      </c>
      <c r="C345" s="111" t="s">
        <v>915</v>
      </c>
    </row>
    <row r="346" spans="1:3">
      <c r="A346" s="111" t="s">
        <v>61</v>
      </c>
      <c r="B346" s="111" t="s">
        <v>525</v>
      </c>
      <c r="C346" s="111" t="s">
        <v>916</v>
      </c>
    </row>
    <row r="347" spans="1:3">
      <c r="A347" s="111" t="s">
        <v>61</v>
      </c>
      <c r="B347" s="111" t="s">
        <v>526</v>
      </c>
      <c r="C347" s="111" t="s">
        <v>21</v>
      </c>
    </row>
    <row r="348" spans="1:3">
      <c r="A348" s="111" t="s">
        <v>61</v>
      </c>
      <c r="B348" s="111" t="s">
        <v>527</v>
      </c>
      <c r="C348" s="111" t="s">
        <v>917</v>
      </c>
    </row>
    <row r="349" spans="1:3">
      <c r="A349" s="111" t="s">
        <v>61</v>
      </c>
      <c r="B349" s="111" t="s">
        <v>528</v>
      </c>
      <c r="C349" s="111" t="s">
        <v>918</v>
      </c>
    </row>
    <row r="350" spans="1:3">
      <c r="A350" s="111" t="s">
        <v>61</v>
      </c>
      <c r="B350" s="111" t="s">
        <v>530</v>
      </c>
      <c r="C350" s="111" t="s">
        <v>919</v>
      </c>
    </row>
    <row r="351" spans="1:3">
      <c r="A351" s="111" t="s">
        <v>61</v>
      </c>
      <c r="B351" s="111" t="s">
        <v>522</v>
      </c>
      <c r="C351" s="111" t="s">
        <v>920</v>
      </c>
    </row>
    <row r="352" spans="1:3">
      <c r="A352" s="111" t="s">
        <v>61</v>
      </c>
      <c r="B352" s="111" t="s">
        <v>529</v>
      </c>
      <c r="C352" s="111" t="s">
        <v>921</v>
      </c>
    </row>
    <row r="353" spans="1:3">
      <c r="A353" s="111" t="s">
        <v>61</v>
      </c>
      <c r="B353" s="111" t="s">
        <v>533</v>
      </c>
      <c r="C353" s="111" t="s">
        <v>922</v>
      </c>
    </row>
    <row r="354" spans="1:3">
      <c r="A354" s="111" t="s">
        <v>64</v>
      </c>
      <c r="B354" s="111" t="s">
        <v>182</v>
      </c>
      <c r="C354" s="111" t="s">
        <v>47</v>
      </c>
    </row>
    <row r="355" spans="1:3">
      <c r="A355" s="111" t="s">
        <v>64</v>
      </c>
      <c r="B355" s="111" t="s">
        <v>451</v>
      </c>
      <c r="C355" s="111" t="s">
        <v>923</v>
      </c>
    </row>
    <row r="356" spans="1:3">
      <c r="A356" s="111" t="s">
        <v>64</v>
      </c>
      <c r="B356" s="111" t="s">
        <v>450</v>
      </c>
      <c r="C356" s="111" t="s">
        <v>924</v>
      </c>
    </row>
    <row r="357" spans="1:3">
      <c r="A357" s="111" t="s">
        <v>64</v>
      </c>
      <c r="B357" s="111" t="s">
        <v>452</v>
      </c>
      <c r="C357" s="111" t="s">
        <v>48</v>
      </c>
    </row>
    <row r="358" spans="1:3">
      <c r="A358" s="111" t="s">
        <v>64</v>
      </c>
      <c r="B358" s="111" t="s">
        <v>435</v>
      </c>
      <c r="C358" s="111" t="s">
        <v>925</v>
      </c>
    </row>
    <row r="359" spans="1:3">
      <c r="A359" s="111" t="s">
        <v>64</v>
      </c>
      <c r="B359" s="111" t="s">
        <v>439</v>
      </c>
      <c r="C359" s="111" t="s">
        <v>926</v>
      </c>
    </row>
    <row r="360" spans="1:3">
      <c r="A360" s="111" t="s">
        <v>64</v>
      </c>
      <c r="B360" s="111" t="s">
        <v>434</v>
      </c>
      <c r="C360" s="111" t="s">
        <v>927</v>
      </c>
    </row>
    <row r="361" spans="1:3">
      <c r="A361" s="111" t="s">
        <v>64</v>
      </c>
      <c r="B361" s="111" t="s">
        <v>447</v>
      </c>
      <c r="C361" s="111" t="s">
        <v>928</v>
      </c>
    </row>
    <row r="362" spans="1:3">
      <c r="A362" s="111" t="s">
        <v>64</v>
      </c>
      <c r="B362" s="111" t="s">
        <v>436</v>
      </c>
      <c r="C362" s="111" t="s">
        <v>929</v>
      </c>
    </row>
    <row r="363" spans="1:3">
      <c r="A363" s="111" t="s">
        <v>64</v>
      </c>
      <c r="B363" s="111" t="s">
        <v>446</v>
      </c>
      <c r="C363" s="111" t="s">
        <v>930</v>
      </c>
    </row>
    <row r="364" spans="1:3">
      <c r="A364" s="111" t="s">
        <v>64</v>
      </c>
      <c r="B364" s="111" t="s">
        <v>440</v>
      </c>
      <c r="C364" s="111" t="s">
        <v>931</v>
      </c>
    </row>
    <row r="365" spans="1:3">
      <c r="A365" s="111" t="s">
        <v>64</v>
      </c>
      <c r="B365" s="111" t="s">
        <v>438</v>
      </c>
      <c r="C365" s="111" t="s">
        <v>932</v>
      </c>
    </row>
    <row r="366" spans="1:3">
      <c r="A366" s="111" t="s">
        <v>64</v>
      </c>
      <c r="B366" s="111" t="s">
        <v>437</v>
      </c>
      <c r="C366" s="111" t="s">
        <v>933</v>
      </c>
    </row>
    <row r="367" spans="1:3">
      <c r="A367" s="111" t="s">
        <v>64</v>
      </c>
      <c r="B367" s="111" t="s">
        <v>449</v>
      </c>
      <c r="C367" s="111" t="s">
        <v>934</v>
      </c>
    </row>
    <row r="368" spans="1:3">
      <c r="A368" s="111" t="s">
        <v>64</v>
      </c>
      <c r="B368" s="111" t="s">
        <v>444</v>
      </c>
      <c r="C368" s="111" t="s">
        <v>935</v>
      </c>
    </row>
    <row r="369" spans="1:3">
      <c r="A369" s="111" t="s">
        <v>64</v>
      </c>
      <c r="B369" s="111" t="s">
        <v>448</v>
      </c>
      <c r="C369" s="111" t="s">
        <v>936</v>
      </c>
    </row>
    <row r="370" spans="1:3">
      <c r="A370" s="111" t="s">
        <v>64</v>
      </c>
      <c r="B370" s="111" t="s">
        <v>442</v>
      </c>
      <c r="C370" s="111" t="s">
        <v>937</v>
      </c>
    </row>
    <row r="371" spans="1:3">
      <c r="A371" s="111" t="s">
        <v>64</v>
      </c>
      <c r="B371" s="111" t="s">
        <v>441</v>
      </c>
      <c r="C371" s="111" t="s">
        <v>938</v>
      </c>
    </row>
    <row r="372" spans="1:3">
      <c r="A372" s="111" t="s">
        <v>64</v>
      </c>
      <c r="B372" s="111" t="s">
        <v>443</v>
      </c>
      <c r="C372" s="111" t="s">
        <v>939</v>
      </c>
    </row>
    <row r="373" spans="1:3">
      <c r="A373" s="111" t="s">
        <v>64</v>
      </c>
      <c r="B373" s="111" t="s">
        <v>445</v>
      </c>
      <c r="C373" s="111" t="s">
        <v>940</v>
      </c>
    </row>
    <row r="374" spans="1:3">
      <c r="A374" s="111" t="s">
        <v>64</v>
      </c>
      <c r="B374" s="111" t="s">
        <v>183</v>
      </c>
      <c r="C374" s="111" t="s">
        <v>49</v>
      </c>
    </row>
    <row r="375" spans="1:3">
      <c r="A375" s="111" t="s">
        <v>58</v>
      </c>
      <c r="B375" s="111" t="s">
        <v>410</v>
      </c>
      <c r="C375" s="111" t="s">
        <v>577</v>
      </c>
    </row>
    <row r="376" spans="1:3">
      <c r="A376" s="111" t="s">
        <v>58</v>
      </c>
      <c r="B376" s="111" t="s">
        <v>408</v>
      </c>
      <c r="C376" s="111" t="s">
        <v>578</v>
      </c>
    </row>
    <row r="377" spans="1:3">
      <c r="A377" s="111" t="s">
        <v>58</v>
      </c>
      <c r="B377" s="111" t="s">
        <v>409</v>
      </c>
      <c r="C377" s="111" t="s">
        <v>579</v>
      </c>
    </row>
    <row r="378" spans="1:3">
      <c r="A378" s="111" t="s">
        <v>58</v>
      </c>
      <c r="B378" s="111" t="s">
        <v>145</v>
      </c>
      <c r="C378" s="111" t="s">
        <v>941</v>
      </c>
    </row>
    <row r="379" spans="1:3">
      <c r="A379" s="111" t="s">
        <v>58</v>
      </c>
      <c r="B379" s="111" t="s">
        <v>565</v>
      </c>
      <c r="C379" s="111" t="s">
        <v>942</v>
      </c>
    </row>
    <row r="380" spans="1:3">
      <c r="A380" s="111" t="s">
        <v>58</v>
      </c>
      <c r="B380" s="111" t="s">
        <v>375</v>
      </c>
      <c r="C380" s="111" t="s">
        <v>943</v>
      </c>
    </row>
    <row r="381" spans="1:3">
      <c r="A381" s="111" t="s">
        <v>58</v>
      </c>
      <c r="B381" s="111" t="s">
        <v>370</v>
      </c>
      <c r="C381" s="111" t="s">
        <v>944</v>
      </c>
    </row>
    <row r="382" spans="1:3">
      <c r="A382" s="111" t="s">
        <v>58</v>
      </c>
      <c r="B382" s="111" t="s">
        <v>363</v>
      </c>
      <c r="C382" s="111" t="s">
        <v>945</v>
      </c>
    </row>
    <row r="383" spans="1:3">
      <c r="A383" s="111" t="s">
        <v>58</v>
      </c>
      <c r="B383" s="111" t="s">
        <v>374</v>
      </c>
      <c r="C383" s="111" t="s">
        <v>946</v>
      </c>
    </row>
    <row r="384" spans="1:3">
      <c r="A384" s="111" t="s">
        <v>58</v>
      </c>
      <c r="B384" s="111" t="s">
        <v>366</v>
      </c>
      <c r="C384" s="111" t="s">
        <v>947</v>
      </c>
    </row>
    <row r="385" spans="1:3">
      <c r="A385" s="111" t="s">
        <v>58</v>
      </c>
      <c r="B385" s="111" t="s">
        <v>373</v>
      </c>
      <c r="C385" s="111" t="s">
        <v>948</v>
      </c>
    </row>
    <row r="386" spans="1:3">
      <c r="A386" s="111" t="s">
        <v>58</v>
      </c>
      <c r="B386" s="111" t="s">
        <v>368</v>
      </c>
      <c r="C386" s="111" t="s">
        <v>949</v>
      </c>
    </row>
    <row r="387" spans="1:3">
      <c r="A387" s="111" t="s">
        <v>58</v>
      </c>
      <c r="B387" s="111" t="s">
        <v>364</v>
      </c>
      <c r="C387" s="111" t="s">
        <v>950</v>
      </c>
    </row>
    <row r="388" spans="1:3">
      <c r="A388" s="111" t="s">
        <v>58</v>
      </c>
      <c r="B388" s="111" t="s">
        <v>372</v>
      </c>
      <c r="C388" s="111" t="s">
        <v>951</v>
      </c>
    </row>
    <row r="389" spans="1:3">
      <c r="A389" s="111" t="s">
        <v>58</v>
      </c>
      <c r="B389" s="111" t="s">
        <v>365</v>
      </c>
      <c r="C389" s="111" t="s">
        <v>952</v>
      </c>
    </row>
    <row r="390" spans="1:3">
      <c r="A390" s="111" t="s">
        <v>58</v>
      </c>
      <c r="B390" s="111" t="s">
        <v>369</v>
      </c>
      <c r="C390" s="111" t="s">
        <v>953</v>
      </c>
    </row>
    <row r="391" spans="1:3">
      <c r="A391" s="111" t="s">
        <v>58</v>
      </c>
      <c r="B391" s="111" t="s">
        <v>371</v>
      </c>
      <c r="C391" s="111" t="s">
        <v>954</v>
      </c>
    </row>
    <row r="392" spans="1:3">
      <c r="A392" s="111" t="s">
        <v>58</v>
      </c>
      <c r="B392" s="111" t="s">
        <v>367</v>
      </c>
      <c r="C392" s="111" t="s">
        <v>955</v>
      </c>
    </row>
    <row r="393" spans="1:3">
      <c r="A393" s="111" t="s">
        <v>58</v>
      </c>
      <c r="B393" s="111" t="s">
        <v>244</v>
      </c>
      <c r="C393" s="111" t="s">
        <v>956</v>
      </c>
    </row>
    <row r="394" spans="1:3">
      <c r="A394" s="111" t="s">
        <v>58</v>
      </c>
      <c r="B394" s="111" t="s">
        <v>377</v>
      </c>
      <c r="C394" s="111" t="s">
        <v>586</v>
      </c>
    </row>
    <row r="395" spans="1:3">
      <c r="A395" s="111" t="s">
        <v>58</v>
      </c>
      <c r="B395" s="111" t="s">
        <v>571</v>
      </c>
      <c r="C395" s="111" t="s">
        <v>587</v>
      </c>
    </row>
    <row r="396" spans="1:3">
      <c r="A396" s="111" t="s">
        <v>58</v>
      </c>
      <c r="B396" s="111" t="s">
        <v>460</v>
      </c>
      <c r="C396" s="111" t="s">
        <v>588</v>
      </c>
    </row>
    <row r="397" spans="1:3">
      <c r="A397" s="111" t="s">
        <v>58</v>
      </c>
      <c r="B397" s="111" t="s">
        <v>150</v>
      </c>
      <c r="C397" s="111" t="s">
        <v>957</v>
      </c>
    </row>
    <row r="398" spans="1:3">
      <c r="A398" s="111" t="s">
        <v>58</v>
      </c>
      <c r="B398" s="111" t="s">
        <v>429</v>
      </c>
      <c r="C398" s="111" t="s">
        <v>958</v>
      </c>
    </row>
    <row r="399" spans="1:3">
      <c r="A399" s="111" t="s">
        <v>58</v>
      </c>
      <c r="B399" s="111" t="s">
        <v>474</v>
      </c>
      <c r="C399" s="111" t="s">
        <v>959</v>
      </c>
    </row>
    <row r="400" spans="1:3">
      <c r="A400" s="111" t="s">
        <v>58</v>
      </c>
      <c r="B400" s="111" t="s">
        <v>87</v>
      </c>
      <c r="C400" s="111" t="s">
        <v>960</v>
      </c>
    </row>
    <row r="401" spans="1:3">
      <c r="A401" s="111" t="s">
        <v>58</v>
      </c>
      <c r="B401" s="111" t="s">
        <v>477</v>
      </c>
      <c r="C401" s="111" t="s">
        <v>961</v>
      </c>
    </row>
    <row r="402" spans="1:3">
      <c r="A402" s="111" t="s">
        <v>58</v>
      </c>
      <c r="B402" s="111" t="s">
        <v>142</v>
      </c>
      <c r="C402" s="111" t="s">
        <v>962</v>
      </c>
    </row>
    <row r="403" spans="1:3">
      <c r="A403" s="111" t="s">
        <v>58</v>
      </c>
      <c r="B403" s="111" t="s">
        <v>247</v>
      </c>
      <c r="C403" s="111" t="s">
        <v>15</v>
      </c>
    </row>
    <row r="404" spans="1:3">
      <c r="A404" s="111" t="s">
        <v>58</v>
      </c>
      <c r="B404" s="111" t="s">
        <v>245</v>
      </c>
      <c r="C404" s="111" t="s">
        <v>963</v>
      </c>
    </row>
    <row r="405" spans="1:3">
      <c r="A405" s="111" t="s">
        <v>58</v>
      </c>
      <c r="B405" s="111" t="s">
        <v>243</v>
      </c>
      <c r="C405" s="111" t="s">
        <v>14</v>
      </c>
    </row>
    <row r="406" spans="1:3">
      <c r="A406" s="111" t="s">
        <v>58</v>
      </c>
      <c r="B406" s="111" t="s">
        <v>241</v>
      </c>
      <c r="C406" s="111" t="s">
        <v>964</v>
      </c>
    </row>
    <row r="407" spans="1:3">
      <c r="A407" s="111" t="s">
        <v>58</v>
      </c>
      <c r="B407" s="111" t="s">
        <v>136</v>
      </c>
      <c r="C407" s="111" t="s">
        <v>965</v>
      </c>
    </row>
    <row r="408" spans="1:3">
      <c r="A408" s="111" t="s">
        <v>58</v>
      </c>
      <c r="B408" s="111" t="s">
        <v>140</v>
      </c>
      <c r="C408" s="111" t="s">
        <v>966</v>
      </c>
    </row>
    <row r="409" spans="1:3">
      <c r="A409" s="111" t="s">
        <v>58</v>
      </c>
      <c r="B409" s="111" t="s">
        <v>406</v>
      </c>
      <c r="C409" s="111" t="s">
        <v>967</v>
      </c>
    </row>
    <row r="410" spans="1:3">
      <c r="A410" s="111" t="s">
        <v>58</v>
      </c>
      <c r="B410" s="111" t="s">
        <v>144</v>
      </c>
      <c r="C410" s="111" t="s">
        <v>968</v>
      </c>
    </row>
    <row r="411" spans="1:3">
      <c r="A411" s="111" t="s">
        <v>58</v>
      </c>
      <c r="B411" s="111" t="s">
        <v>148</v>
      </c>
      <c r="C411" s="111" t="s">
        <v>969</v>
      </c>
    </row>
    <row r="412" spans="1:3">
      <c r="A412" s="111" t="s">
        <v>58</v>
      </c>
      <c r="B412" s="111" t="s">
        <v>139</v>
      </c>
      <c r="C412" s="111" t="s">
        <v>970</v>
      </c>
    </row>
    <row r="413" spans="1:3">
      <c r="A413" s="111" t="s">
        <v>58</v>
      </c>
      <c r="B413" s="111" t="s">
        <v>151</v>
      </c>
      <c r="C413" s="111" t="s">
        <v>971</v>
      </c>
    </row>
    <row r="414" spans="1:3">
      <c r="A414" s="111" t="s">
        <v>58</v>
      </c>
      <c r="B414" s="111" t="s">
        <v>138</v>
      </c>
      <c r="C414" s="111" t="s">
        <v>972</v>
      </c>
    </row>
    <row r="415" spans="1:3">
      <c r="A415" s="111" t="s">
        <v>58</v>
      </c>
      <c r="B415" s="111" t="s">
        <v>137</v>
      </c>
      <c r="C415" s="111" t="s">
        <v>973</v>
      </c>
    </row>
    <row r="416" spans="1:3">
      <c r="A416" s="111" t="s">
        <v>58</v>
      </c>
      <c r="B416" s="111" t="s">
        <v>186</v>
      </c>
      <c r="C416" s="111" t="s">
        <v>974</v>
      </c>
    </row>
    <row r="417" spans="1:3">
      <c r="A417" s="111" t="s">
        <v>58</v>
      </c>
      <c r="B417" s="111" t="s">
        <v>189</v>
      </c>
      <c r="C417" s="111" t="s">
        <v>975</v>
      </c>
    </row>
    <row r="418" spans="1:3">
      <c r="A418" s="111" t="s">
        <v>58</v>
      </c>
      <c r="B418" s="111" t="s">
        <v>378</v>
      </c>
      <c r="C418" s="111" t="s">
        <v>665</v>
      </c>
    </row>
    <row r="419" spans="1:3">
      <c r="A419" s="111" t="s">
        <v>58</v>
      </c>
      <c r="B419" s="111" t="s">
        <v>376</v>
      </c>
      <c r="C419" s="111" t="s">
        <v>666</v>
      </c>
    </row>
    <row r="420" spans="1:3">
      <c r="A420" s="111" t="s">
        <v>58</v>
      </c>
      <c r="B420" s="111" t="s">
        <v>476</v>
      </c>
      <c r="C420" s="111" t="s">
        <v>976</v>
      </c>
    </row>
    <row r="421" spans="1:3">
      <c r="A421" s="111" t="s">
        <v>58</v>
      </c>
      <c r="B421" s="111" t="s">
        <v>569</v>
      </c>
      <c r="C421" s="111" t="s">
        <v>977</v>
      </c>
    </row>
    <row r="422" spans="1:3">
      <c r="A422" s="111" t="s">
        <v>58</v>
      </c>
      <c r="B422" s="111" t="s">
        <v>141</v>
      </c>
      <c r="C422" s="111" t="s">
        <v>978</v>
      </c>
    </row>
    <row r="423" spans="1:3">
      <c r="A423" s="111" t="s">
        <v>58</v>
      </c>
      <c r="B423" s="111" t="s">
        <v>147</v>
      </c>
      <c r="C423" s="111" t="s">
        <v>979</v>
      </c>
    </row>
    <row r="424" spans="1:3">
      <c r="A424" s="111" t="s">
        <v>58</v>
      </c>
      <c r="B424" s="111" t="s">
        <v>249</v>
      </c>
      <c r="C424" s="111" t="s">
        <v>980</v>
      </c>
    </row>
    <row r="425" spans="1:3">
      <c r="A425" s="111" t="s">
        <v>58</v>
      </c>
      <c r="B425" s="111" t="s">
        <v>253</v>
      </c>
      <c r="C425" s="111" t="s">
        <v>981</v>
      </c>
    </row>
    <row r="426" spans="1:3">
      <c r="A426" s="111" t="s">
        <v>58</v>
      </c>
      <c r="B426" s="111" t="s">
        <v>250</v>
      </c>
      <c r="C426" s="111" t="s">
        <v>982</v>
      </c>
    </row>
    <row r="427" spans="1:3">
      <c r="A427" s="111" t="s">
        <v>58</v>
      </c>
      <c r="B427" s="111" t="s">
        <v>252</v>
      </c>
      <c r="C427" s="111" t="s">
        <v>983</v>
      </c>
    </row>
    <row r="428" spans="1:3">
      <c r="A428" s="111" t="s">
        <v>58</v>
      </c>
      <c r="B428" s="111" t="s">
        <v>251</v>
      </c>
      <c r="C428" s="111" t="s">
        <v>984</v>
      </c>
    </row>
    <row r="429" spans="1:3">
      <c r="A429" s="111" t="s">
        <v>58</v>
      </c>
      <c r="B429" s="111" t="s">
        <v>54</v>
      </c>
      <c r="C429" s="111" t="s">
        <v>53</v>
      </c>
    </row>
    <row r="430" spans="1:3">
      <c r="A430" s="111" t="s">
        <v>58</v>
      </c>
      <c r="B430" s="111" t="s">
        <v>407</v>
      </c>
      <c r="C430" s="111" t="s">
        <v>985</v>
      </c>
    </row>
    <row r="431" spans="1:3">
      <c r="A431" s="111" t="s">
        <v>58</v>
      </c>
      <c r="B431" s="111" t="s">
        <v>331</v>
      </c>
      <c r="C431" s="111" t="s">
        <v>986</v>
      </c>
    </row>
    <row r="432" spans="1:3">
      <c r="A432" s="111" t="s">
        <v>58</v>
      </c>
      <c r="B432" s="111" t="s">
        <v>503</v>
      </c>
      <c r="C432" s="111" t="s">
        <v>987</v>
      </c>
    </row>
    <row r="433" spans="1:3">
      <c r="A433" s="111" t="s">
        <v>58</v>
      </c>
      <c r="B433" s="111" t="s">
        <v>430</v>
      </c>
      <c r="C433" s="111" t="s">
        <v>988</v>
      </c>
    </row>
    <row r="434" spans="1:3">
      <c r="A434" s="111" t="s">
        <v>58</v>
      </c>
      <c r="B434" s="111" t="s">
        <v>330</v>
      </c>
      <c r="C434" s="111" t="s">
        <v>989</v>
      </c>
    </row>
    <row r="435" spans="1:3">
      <c r="A435" s="111" t="s">
        <v>58</v>
      </c>
      <c r="B435" s="111" t="s">
        <v>329</v>
      </c>
      <c r="C435" s="111" t="s">
        <v>990</v>
      </c>
    </row>
    <row r="436" spans="1:3">
      <c r="A436" s="111" t="s">
        <v>58</v>
      </c>
      <c r="B436" s="111" t="s">
        <v>475</v>
      </c>
      <c r="C436" s="111" t="s">
        <v>991</v>
      </c>
    </row>
    <row r="437" spans="1:3">
      <c r="A437" s="111" t="s">
        <v>58</v>
      </c>
      <c r="B437" s="111" t="s">
        <v>564</v>
      </c>
      <c r="C437" s="111" t="s">
        <v>992</v>
      </c>
    </row>
    <row r="438" spans="1:3">
      <c r="A438" s="111" t="s">
        <v>58</v>
      </c>
      <c r="B438" s="111" t="s">
        <v>572</v>
      </c>
      <c r="C438" s="111" t="s">
        <v>693</v>
      </c>
    </row>
    <row r="439" spans="1:3">
      <c r="A439" s="111" t="s">
        <v>58</v>
      </c>
      <c r="B439" s="111" t="s">
        <v>570</v>
      </c>
      <c r="C439" s="111" t="s">
        <v>695</v>
      </c>
    </row>
    <row r="440" spans="1:3">
      <c r="A440" s="111" t="s">
        <v>58</v>
      </c>
      <c r="B440" s="111" t="s">
        <v>143</v>
      </c>
      <c r="C440" s="111" t="s">
        <v>993</v>
      </c>
    </row>
    <row r="441" spans="1:3">
      <c r="A441" s="111" t="s">
        <v>58</v>
      </c>
      <c r="B441" s="111" t="s">
        <v>255</v>
      </c>
      <c r="C441" s="111" t="s">
        <v>994</v>
      </c>
    </row>
    <row r="442" spans="1:3">
      <c r="A442" s="111" t="s">
        <v>58</v>
      </c>
      <c r="B442" s="111" t="s">
        <v>149</v>
      </c>
      <c r="C442" s="111" t="s">
        <v>995</v>
      </c>
    </row>
    <row r="443" spans="1:3">
      <c r="A443" s="111" t="s">
        <v>58</v>
      </c>
      <c r="B443" s="111" t="s">
        <v>190</v>
      </c>
      <c r="C443" s="111" t="s">
        <v>996</v>
      </c>
    </row>
    <row r="444" spans="1:3">
      <c r="A444" s="111" t="s">
        <v>58</v>
      </c>
      <c r="B444" s="111" t="s">
        <v>566</v>
      </c>
      <c r="C444" s="111" t="s">
        <v>997</v>
      </c>
    </row>
    <row r="445" spans="1:3">
      <c r="A445" s="111" t="s">
        <v>58</v>
      </c>
      <c r="B445" s="111" t="s">
        <v>567</v>
      </c>
      <c r="C445" s="111" t="s">
        <v>998</v>
      </c>
    </row>
    <row r="446" spans="1:3">
      <c r="A446" s="111" t="s">
        <v>58</v>
      </c>
      <c r="B446" s="111" t="s">
        <v>154</v>
      </c>
      <c r="C446" s="111" t="s">
        <v>999</v>
      </c>
    </row>
    <row r="447" spans="1:3">
      <c r="A447" s="111" t="s">
        <v>58</v>
      </c>
      <c r="B447" s="111" t="s">
        <v>153</v>
      </c>
      <c r="C447" s="111" t="s">
        <v>1000</v>
      </c>
    </row>
    <row r="448" spans="1:3">
      <c r="A448" s="111" t="s">
        <v>58</v>
      </c>
      <c r="B448" s="111" t="s">
        <v>156</v>
      </c>
      <c r="C448" s="111" t="s">
        <v>1001</v>
      </c>
    </row>
    <row r="449" spans="1:3">
      <c r="A449" s="111" t="s">
        <v>58</v>
      </c>
      <c r="B449" s="111" t="s">
        <v>404</v>
      </c>
      <c r="C449" s="111" t="s">
        <v>707</v>
      </c>
    </row>
    <row r="450" spans="1:3">
      <c r="A450" s="111" t="s">
        <v>58</v>
      </c>
      <c r="B450" s="111" t="s">
        <v>461</v>
      </c>
      <c r="C450" s="111" t="s">
        <v>708</v>
      </c>
    </row>
    <row r="451" spans="1:3">
      <c r="A451" s="111" t="s">
        <v>58</v>
      </c>
      <c r="B451" s="111" t="s">
        <v>459</v>
      </c>
      <c r="C451" s="111" t="s">
        <v>709</v>
      </c>
    </row>
    <row r="452" spans="1:3">
      <c r="A452" s="111" t="s">
        <v>58</v>
      </c>
      <c r="B452" s="111" t="s">
        <v>188</v>
      </c>
      <c r="C452" s="111" t="s">
        <v>1002</v>
      </c>
    </row>
    <row r="453" spans="1:3">
      <c r="A453" s="111" t="s">
        <v>58</v>
      </c>
      <c r="B453" s="111" t="s">
        <v>158</v>
      </c>
      <c r="C453" s="111" t="s">
        <v>1003</v>
      </c>
    </row>
    <row r="454" spans="1:3">
      <c r="A454" s="111" t="s">
        <v>58</v>
      </c>
      <c r="B454" s="111" t="s">
        <v>248</v>
      </c>
      <c r="C454" s="111" t="s">
        <v>1004</v>
      </c>
    </row>
    <row r="455" spans="1:3">
      <c r="A455" s="111" t="s">
        <v>58</v>
      </c>
      <c r="B455" s="111" t="s">
        <v>246</v>
      </c>
      <c r="C455" s="111" t="s">
        <v>1005</v>
      </c>
    </row>
    <row r="456" spans="1:3">
      <c r="A456" s="111" t="s">
        <v>58</v>
      </c>
      <c r="B456" s="111" t="s">
        <v>242</v>
      </c>
      <c r="C456" s="111" t="s">
        <v>1006</v>
      </c>
    </row>
    <row r="457" spans="1:3">
      <c r="A457" s="111" t="s">
        <v>58</v>
      </c>
      <c r="B457" s="111" t="s">
        <v>254</v>
      </c>
      <c r="C457" s="111" t="s">
        <v>1007</v>
      </c>
    </row>
    <row r="458" spans="1:3">
      <c r="A458" s="111" t="s">
        <v>58</v>
      </c>
      <c r="B458" s="111" t="s">
        <v>157</v>
      </c>
      <c r="C458" s="111" t="s">
        <v>12</v>
      </c>
    </row>
    <row r="459" spans="1:3">
      <c r="A459" s="111" t="s">
        <v>58</v>
      </c>
      <c r="B459" s="111" t="s">
        <v>425</v>
      </c>
      <c r="C459" s="111" t="s">
        <v>1008</v>
      </c>
    </row>
    <row r="460" spans="1:3">
      <c r="A460" s="111" t="s">
        <v>58</v>
      </c>
      <c r="B460" s="111" t="s">
        <v>152</v>
      </c>
      <c r="C460" s="111" t="s">
        <v>1009</v>
      </c>
    </row>
    <row r="461" spans="1:3">
      <c r="A461" s="111" t="s">
        <v>58</v>
      </c>
      <c r="B461" s="111" t="s">
        <v>184</v>
      </c>
      <c r="C461" s="111" t="s">
        <v>1010</v>
      </c>
    </row>
    <row r="462" spans="1:3">
      <c r="A462" s="111" t="s">
        <v>58</v>
      </c>
      <c r="B462" s="111" t="s">
        <v>185</v>
      </c>
      <c r="C462" s="111" t="s">
        <v>1011</v>
      </c>
    </row>
    <row r="463" spans="1:3">
      <c r="A463" s="111" t="s">
        <v>58</v>
      </c>
      <c r="B463" s="111" t="s">
        <v>146</v>
      </c>
      <c r="C463" s="111" t="s">
        <v>1012</v>
      </c>
    </row>
    <row r="464" spans="1:3">
      <c r="A464" s="111" t="s">
        <v>58</v>
      </c>
      <c r="B464" s="111" t="s">
        <v>155</v>
      </c>
      <c r="C464" s="111" t="s">
        <v>1013</v>
      </c>
    </row>
    <row r="465" spans="1:3">
      <c r="A465" s="111" t="s">
        <v>58</v>
      </c>
      <c r="B465" s="111" t="s">
        <v>568</v>
      </c>
      <c r="C465" s="111" t="s">
        <v>1014</v>
      </c>
    </row>
    <row r="466" spans="1:3">
      <c r="A466" s="111" t="s">
        <v>58</v>
      </c>
      <c r="B466" s="111" t="s">
        <v>240</v>
      </c>
      <c r="C466" s="111" t="s">
        <v>1015</v>
      </c>
    </row>
    <row r="467" spans="1:3">
      <c r="A467" s="111" t="s">
        <v>58</v>
      </c>
      <c r="B467" s="111" t="s">
        <v>187</v>
      </c>
      <c r="C467" s="111" t="s">
        <v>1016</v>
      </c>
    </row>
    <row r="468" spans="1:3">
      <c r="A468" s="111" t="s">
        <v>62</v>
      </c>
      <c r="B468" s="111" t="s">
        <v>204</v>
      </c>
      <c r="C468" s="111" t="s">
        <v>1017</v>
      </c>
    </row>
    <row r="469" spans="1:3">
      <c r="A469" s="111" t="s">
        <v>62</v>
      </c>
      <c r="B469" s="111" t="s">
        <v>230</v>
      </c>
      <c r="C469" s="111" t="s">
        <v>1018</v>
      </c>
    </row>
    <row r="470" spans="1:3">
      <c r="A470" s="111" t="s">
        <v>62</v>
      </c>
      <c r="B470" s="111" t="s">
        <v>199</v>
      </c>
      <c r="C470" s="111" t="s">
        <v>1019</v>
      </c>
    </row>
    <row r="471" spans="1:3">
      <c r="A471" s="111" t="s">
        <v>62</v>
      </c>
      <c r="B471" s="111" t="s">
        <v>196</v>
      </c>
      <c r="C471" s="111" t="s">
        <v>1020</v>
      </c>
    </row>
    <row r="472" spans="1:3">
      <c r="A472" s="111" t="s">
        <v>62</v>
      </c>
      <c r="B472" s="111" t="s">
        <v>195</v>
      </c>
      <c r="C472" s="111" t="s">
        <v>1021</v>
      </c>
    </row>
    <row r="473" spans="1:3">
      <c r="A473" s="111" t="s">
        <v>62</v>
      </c>
      <c r="B473" s="111" t="s">
        <v>194</v>
      </c>
      <c r="C473" s="111" t="s">
        <v>1022</v>
      </c>
    </row>
    <row r="474" spans="1:3">
      <c r="A474" s="111" t="s">
        <v>62</v>
      </c>
      <c r="B474" s="111" t="s">
        <v>193</v>
      </c>
      <c r="C474" s="111" t="s">
        <v>1023</v>
      </c>
    </row>
    <row r="475" spans="1:3">
      <c r="A475" s="111" t="s">
        <v>62</v>
      </c>
      <c r="B475" s="111" t="s">
        <v>191</v>
      </c>
      <c r="C475" s="111" t="s">
        <v>1024</v>
      </c>
    </row>
    <row r="476" spans="1:3">
      <c r="A476" s="111" t="s">
        <v>62</v>
      </c>
      <c r="B476" s="111" t="s">
        <v>192</v>
      </c>
      <c r="C476" s="111" t="s">
        <v>1025</v>
      </c>
    </row>
    <row r="477" spans="1:3">
      <c r="A477" s="111" t="s">
        <v>62</v>
      </c>
      <c r="B477" s="111" t="s">
        <v>211</v>
      </c>
      <c r="C477" s="111" t="s">
        <v>1026</v>
      </c>
    </row>
    <row r="478" spans="1:3">
      <c r="A478" s="111" t="s">
        <v>62</v>
      </c>
      <c r="B478" s="111" t="s">
        <v>205</v>
      </c>
      <c r="C478" s="111" t="s">
        <v>1027</v>
      </c>
    </row>
    <row r="479" spans="1:3">
      <c r="A479" s="111" t="s">
        <v>62</v>
      </c>
      <c r="B479" s="111" t="s">
        <v>212</v>
      </c>
      <c r="C479" s="111" t="s">
        <v>1028</v>
      </c>
    </row>
    <row r="480" spans="1:3">
      <c r="A480" s="111" t="s">
        <v>62</v>
      </c>
      <c r="B480" s="111" t="s">
        <v>228</v>
      </c>
      <c r="C480" s="111" t="s">
        <v>1029</v>
      </c>
    </row>
    <row r="481" spans="1:3">
      <c r="A481" s="111" t="s">
        <v>62</v>
      </c>
      <c r="B481" s="111" t="s">
        <v>197</v>
      </c>
      <c r="C481" s="111" t="s">
        <v>34</v>
      </c>
    </row>
    <row r="482" spans="1:3">
      <c r="A482" s="111" t="s">
        <v>62</v>
      </c>
      <c r="B482" s="111" t="s">
        <v>221</v>
      </c>
      <c r="C482" s="111" t="s">
        <v>1030</v>
      </c>
    </row>
    <row r="483" spans="1:3">
      <c r="A483" s="111" t="s">
        <v>62</v>
      </c>
      <c r="B483" s="111" t="s">
        <v>229</v>
      </c>
      <c r="C483" s="111" t="s">
        <v>1031</v>
      </c>
    </row>
    <row r="484" spans="1:3">
      <c r="A484" s="111" t="s">
        <v>62</v>
      </c>
      <c r="B484" s="111" t="s">
        <v>225</v>
      </c>
      <c r="C484" s="111" t="s">
        <v>52</v>
      </c>
    </row>
    <row r="485" spans="1:3">
      <c r="A485" s="111" t="s">
        <v>62</v>
      </c>
      <c r="B485" s="111" t="s">
        <v>226</v>
      </c>
      <c r="C485" s="111" t="s">
        <v>1032</v>
      </c>
    </row>
    <row r="486" spans="1:3">
      <c r="A486" s="111" t="s">
        <v>62</v>
      </c>
      <c r="B486" s="111" t="s">
        <v>200</v>
      </c>
      <c r="C486" s="111" t="s">
        <v>1033</v>
      </c>
    </row>
    <row r="487" spans="1:3">
      <c r="A487" s="111" t="s">
        <v>62</v>
      </c>
      <c r="B487" s="111" t="s">
        <v>198</v>
      </c>
      <c r="C487" s="111" t="s">
        <v>1034</v>
      </c>
    </row>
    <row r="488" spans="1:3">
      <c r="A488" s="111" t="s">
        <v>62</v>
      </c>
      <c r="B488" s="111" t="s">
        <v>202</v>
      </c>
      <c r="C488" s="111" t="s">
        <v>1035</v>
      </c>
    </row>
    <row r="489" spans="1:3">
      <c r="A489" s="111" t="s">
        <v>62</v>
      </c>
      <c r="B489" s="111" t="s">
        <v>206</v>
      </c>
      <c r="C489" s="111" t="s">
        <v>1036</v>
      </c>
    </row>
    <row r="490" spans="1:3">
      <c r="A490" s="111" t="s">
        <v>62</v>
      </c>
      <c r="B490" s="111" t="s">
        <v>207</v>
      </c>
      <c r="C490" s="111" t="s">
        <v>1037</v>
      </c>
    </row>
    <row r="491" spans="1:3">
      <c r="A491" s="111" t="s">
        <v>62</v>
      </c>
      <c r="B491" s="111" t="s">
        <v>210</v>
      </c>
      <c r="C491" s="111" t="s">
        <v>1038</v>
      </c>
    </row>
    <row r="492" spans="1:3">
      <c r="A492" s="111" t="s">
        <v>62</v>
      </c>
      <c r="B492" s="111" t="s">
        <v>217</v>
      </c>
      <c r="C492" s="111" t="s">
        <v>1039</v>
      </c>
    </row>
    <row r="493" spans="1:3">
      <c r="A493" s="111" t="s">
        <v>62</v>
      </c>
      <c r="B493" s="111" t="s">
        <v>209</v>
      </c>
      <c r="C493" s="111" t="s">
        <v>1040</v>
      </c>
    </row>
    <row r="494" spans="1:3">
      <c r="A494" s="111" t="s">
        <v>62</v>
      </c>
      <c r="B494" s="111" t="s">
        <v>216</v>
      </c>
      <c r="C494" s="111" t="s">
        <v>1041</v>
      </c>
    </row>
    <row r="495" spans="1:3">
      <c r="A495" s="111" t="s">
        <v>62</v>
      </c>
      <c r="B495" s="111" t="s">
        <v>215</v>
      </c>
      <c r="C495" s="111" t="s">
        <v>1042</v>
      </c>
    </row>
    <row r="496" spans="1:3">
      <c r="A496" s="111" t="s">
        <v>62</v>
      </c>
      <c r="B496" s="111" t="s">
        <v>219</v>
      </c>
      <c r="C496" s="111" t="s">
        <v>1043</v>
      </c>
    </row>
    <row r="497" spans="1:3">
      <c r="A497" s="111" t="s">
        <v>62</v>
      </c>
      <c r="B497" s="111" t="s">
        <v>223</v>
      </c>
      <c r="C497" s="111" t="s">
        <v>1044</v>
      </c>
    </row>
    <row r="498" spans="1:3">
      <c r="A498" s="111" t="s">
        <v>62</v>
      </c>
      <c r="B498" s="111" t="s">
        <v>234</v>
      </c>
      <c r="C498" s="111" t="s">
        <v>35</v>
      </c>
    </row>
    <row r="499" spans="1:3">
      <c r="A499" s="111" t="s">
        <v>62</v>
      </c>
      <c r="B499" s="111" t="s">
        <v>233</v>
      </c>
      <c r="C499" s="111" t="s">
        <v>36</v>
      </c>
    </row>
    <row r="500" spans="1:3">
      <c r="A500" s="111" t="s">
        <v>62</v>
      </c>
      <c r="B500" s="111" t="s">
        <v>235</v>
      </c>
      <c r="C500" s="111" t="s">
        <v>1045</v>
      </c>
    </row>
    <row r="501" spans="1:3">
      <c r="A501" s="111" t="s">
        <v>62</v>
      </c>
      <c r="B501" s="111" t="s">
        <v>203</v>
      </c>
      <c r="C501" s="111" t="s">
        <v>1046</v>
      </c>
    </row>
    <row r="502" spans="1:3">
      <c r="A502" s="111" t="s">
        <v>62</v>
      </c>
      <c r="B502" s="111" t="s">
        <v>214</v>
      </c>
      <c r="C502" s="111" t="s">
        <v>1047</v>
      </c>
    </row>
    <row r="503" spans="1:3">
      <c r="A503" s="111" t="s">
        <v>62</v>
      </c>
      <c r="B503" s="111" t="s">
        <v>236</v>
      </c>
      <c r="C503" s="111" t="s">
        <v>1048</v>
      </c>
    </row>
    <row r="504" spans="1:3">
      <c r="A504" s="111" t="s">
        <v>62</v>
      </c>
      <c r="B504" s="111" t="s">
        <v>222</v>
      </c>
      <c r="C504" s="111" t="s">
        <v>1049</v>
      </c>
    </row>
    <row r="505" spans="1:3">
      <c r="A505" s="111" t="s">
        <v>62</v>
      </c>
      <c r="B505" s="111" t="s">
        <v>231</v>
      </c>
      <c r="C505" s="111" t="s">
        <v>1050</v>
      </c>
    </row>
    <row r="506" spans="1:3">
      <c r="A506" s="111" t="s">
        <v>62</v>
      </c>
      <c r="B506" s="111" t="s">
        <v>224</v>
      </c>
      <c r="C506" s="111" t="s">
        <v>1051</v>
      </c>
    </row>
    <row r="507" spans="1:3">
      <c r="A507" s="111" t="s">
        <v>62</v>
      </c>
      <c r="B507" s="111" t="s">
        <v>227</v>
      </c>
      <c r="C507" s="111" t="s">
        <v>1052</v>
      </c>
    </row>
    <row r="508" spans="1:3">
      <c r="A508" s="111" t="s">
        <v>62</v>
      </c>
      <c r="B508" s="111" t="s">
        <v>218</v>
      </c>
      <c r="C508" s="111" t="s">
        <v>1053</v>
      </c>
    </row>
    <row r="509" spans="1:3">
      <c r="A509" s="111" t="s">
        <v>62</v>
      </c>
      <c r="B509" s="111" t="s">
        <v>232</v>
      </c>
      <c r="C509" s="111" t="s">
        <v>1054</v>
      </c>
    </row>
    <row r="510" spans="1:3">
      <c r="A510" s="111" t="s">
        <v>62</v>
      </c>
      <c r="B510" s="111" t="s">
        <v>213</v>
      </c>
      <c r="C510" s="111" t="s">
        <v>1055</v>
      </c>
    </row>
    <row r="511" spans="1:3">
      <c r="A511" s="111" t="s">
        <v>62</v>
      </c>
      <c r="B511" s="111" t="s">
        <v>201</v>
      </c>
      <c r="C511" s="111" t="s">
        <v>1056</v>
      </c>
    </row>
    <row r="512" spans="1:3">
      <c r="A512" s="111" t="s">
        <v>62</v>
      </c>
      <c r="B512" s="111" t="s">
        <v>208</v>
      </c>
      <c r="C512" s="111" t="s">
        <v>1057</v>
      </c>
    </row>
    <row r="513" spans="1:3">
      <c r="A513" s="111" t="s">
        <v>62</v>
      </c>
      <c r="B513" s="111" t="s">
        <v>220</v>
      </c>
      <c r="C513" s="111" t="s">
        <v>1058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86A5-B011-E64E-872B-AB2B6219B6C6}">
  <sheetPr>
    <tabColor theme="6"/>
  </sheetPr>
  <dimension ref="A1:I60"/>
  <sheetViews>
    <sheetView topLeftCell="A35" zoomScale="110" zoomScaleNormal="110" workbookViewId="0">
      <selection activeCell="G56" sqref="G56"/>
    </sheetView>
  </sheetViews>
  <sheetFormatPr baseColWidth="10" defaultColWidth="10.83203125" defaultRowHeight="13"/>
  <cols>
    <col min="1" max="1" width="26.33203125" style="111" customWidth="1"/>
    <col min="2" max="2" width="29.5" style="156" customWidth="1"/>
    <col min="3" max="3" width="13.6640625" style="111" customWidth="1"/>
    <col min="4" max="4" width="13.83203125" style="111" customWidth="1"/>
    <col min="5" max="5" width="14.1640625" style="111" customWidth="1"/>
    <col min="6" max="8" width="13.83203125" style="111" customWidth="1"/>
    <col min="9" max="9" width="15.33203125" style="111" customWidth="1"/>
    <col min="10" max="16384" width="10.83203125" style="111"/>
  </cols>
  <sheetData>
    <row r="1" spans="1:9" ht="17">
      <c r="A1" s="76" t="s">
        <v>1059</v>
      </c>
      <c r="B1" s="165" t="str">
        <f>_xlfn.CONCAT('Master Info'!C2, ", ", 'Master Info'!$C$3)</f>
        <v>City of Clayton, California</v>
      </c>
      <c r="C1" s="162"/>
      <c r="D1" s="162"/>
      <c r="E1" s="162"/>
    </row>
    <row r="2" spans="1:9" ht="17">
      <c r="A2" s="80" t="s">
        <v>1085</v>
      </c>
      <c r="B2" s="166" t="s">
        <v>1065</v>
      </c>
      <c r="C2" s="162"/>
      <c r="D2" s="162"/>
      <c r="E2" s="162"/>
    </row>
    <row r="3" spans="1:9" ht="17">
      <c r="A3" s="80" t="s">
        <v>1060</v>
      </c>
      <c r="B3" s="166" t="s">
        <v>2434</v>
      </c>
      <c r="C3" s="162"/>
      <c r="D3" s="162"/>
      <c r="E3" s="162"/>
    </row>
    <row r="4" spans="1:9" ht="17" thickBot="1">
      <c r="A4" s="82" t="s">
        <v>1061</v>
      </c>
      <c r="B4" s="187">
        <f>'Master Info'!C4</f>
        <v>44742</v>
      </c>
      <c r="C4" s="162"/>
      <c r="D4" s="162"/>
      <c r="E4" s="162"/>
    </row>
    <row r="5" spans="1:9" ht="16">
      <c r="A5" s="86"/>
      <c r="B5" s="163"/>
      <c r="C5" s="164"/>
      <c r="D5" s="164"/>
      <c r="E5" s="164"/>
    </row>
    <row r="6" spans="1:9" ht="33" customHeight="1">
      <c r="C6" s="146" t="s">
        <v>1067</v>
      </c>
      <c r="D6" s="147" t="s">
        <v>3133</v>
      </c>
      <c r="E6" s="161" t="s">
        <v>3133</v>
      </c>
      <c r="F6" s="147" t="s">
        <v>3133</v>
      </c>
      <c r="G6" s="147" t="s">
        <v>3134</v>
      </c>
      <c r="H6" s="147" t="s">
        <v>3135</v>
      </c>
      <c r="I6" s="160"/>
    </row>
    <row r="7" spans="1:9" ht="48">
      <c r="A7" s="92" t="s">
        <v>1</v>
      </c>
      <c r="B7" s="145"/>
      <c r="C7" s="148" t="s">
        <v>1067</v>
      </c>
      <c r="D7" s="149" t="s">
        <v>3136</v>
      </c>
      <c r="E7" s="149" t="s">
        <v>3137</v>
      </c>
      <c r="F7" s="149" t="s">
        <v>3138</v>
      </c>
      <c r="G7" s="149" t="s">
        <v>3139</v>
      </c>
      <c r="H7" s="149" t="s">
        <v>3140</v>
      </c>
      <c r="I7" s="245" t="s">
        <v>1329</v>
      </c>
    </row>
    <row r="8" spans="1:9" ht="16">
      <c r="A8" s="97"/>
      <c r="B8" s="143" t="s">
        <v>3</v>
      </c>
      <c r="C8" s="99"/>
      <c r="D8" s="99"/>
      <c r="E8" s="98"/>
      <c r="F8" s="98"/>
      <c r="G8" s="98"/>
      <c r="H8" s="150"/>
      <c r="I8" s="150"/>
    </row>
    <row r="9" spans="1:9" ht="16">
      <c r="A9" s="101" t="str">
        <f>IF(B9="", "Choose from drop-down --&gt;", _xlfn.XLOOKUP(B9,'Lookup GovFund Balance'!$B$2:$B$594,'Lookup GovFund Balance'!$C$2:$C$594))</f>
        <v>acfr:PooledCashAndInvestmentsModifiedAccrual</v>
      </c>
      <c r="B9" s="151" t="s">
        <v>332</v>
      </c>
      <c r="C9" s="188">
        <v>5985880</v>
      </c>
      <c r="D9" s="189">
        <v>693391</v>
      </c>
      <c r="E9" s="189">
        <v>1857892</v>
      </c>
      <c r="F9" s="189" t="s">
        <v>3132</v>
      </c>
      <c r="G9" s="189">
        <v>2674360</v>
      </c>
      <c r="H9" s="190">
        <v>1769715</v>
      </c>
      <c r="I9" s="191">
        <f t="shared" ref="I9:I19" si="0">SUM(C9:H9)</f>
        <v>12981238</v>
      </c>
    </row>
    <row r="10" spans="1:9" ht="32">
      <c r="A10" s="101" t="str">
        <f>IF(B10="", "Choose from drop-down --&gt;", _xlfn.XLOOKUP(B10,'Lookup GovFund Balance'!$B$2:$B$594,'Lookup GovFund Balance'!$C$2:$C$594))</f>
        <v>acfr:AccountsReceivableNetOfAllowanceModifiedAccrual</v>
      </c>
      <c r="B10" s="151" t="s">
        <v>307</v>
      </c>
      <c r="C10" s="188">
        <v>646294</v>
      </c>
      <c r="D10" s="189" t="s">
        <v>3131</v>
      </c>
      <c r="E10" s="189" t="s">
        <v>3131</v>
      </c>
      <c r="F10" s="189" t="s">
        <v>3132</v>
      </c>
      <c r="G10" s="189" t="s">
        <v>3131</v>
      </c>
      <c r="H10" s="190">
        <v>487021</v>
      </c>
      <c r="I10" s="191">
        <f t="shared" si="0"/>
        <v>1133315</v>
      </c>
    </row>
    <row r="11" spans="1:9" ht="16">
      <c r="A11" s="101" t="str">
        <f>IF(B11="", "Choose from drop-down --&gt;", _xlfn.XLOOKUP(B11,'Lookup GovFund Balance'!$B$2:$B$594,'Lookup GovFund Balance'!$C$2:$C$594))</f>
        <v>acfr:AccruedInterestReceivableModifiedAccrual</v>
      </c>
      <c r="B11" s="151" t="s">
        <v>411</v>
      </c>
      <c r="C11" s="188">
        <v>25257</v>
      </c>
      <c r="D11" s="189" t="s">
        <v>3131</v>
      </c>
      <c r="E11" s="189" t="s">
        <v>3131</v>
      </c>
      <c r="F11" s="189" t="s">
        <v>3132</v>
      </c>
      <c r="G11" s="189" t="s">
        <v>3131</v>
      </c>
      <c r="H11" s="190" t="s">
        <v>3131</v>
      </c>
      <c r="I11" s="191">
        <f t="shared" si="0"/>
        <v>25257</v>
      </c>
    </row>
    <row r="12" spans="1:9" ht="16">
      <c r="A12" s="101" t="str">
        <f>IF(B12="", "Choose from drop-down --&gt;", _xlfn.XLOOKUP(B12,'Lookup GovFund Balance'!$B$2:$B$594,'Lookup GovFund Balance'!$C$2:$C$594))</f>
        <v>acfr:OtherAssetsModifiedAccrual</v>
      </c>
      <c r="B12" s="151" t="s">
        <v>158</v>
      </c>
      <c r="C12" s="188" t="s">
        <v>3131</v>
      </c>
      <c r="D12" s="189" t="s">
        <v>3131</v>
      </c>
      <c r="E12" s="189">
        <v>3170453</v>
      </c>
      <c r="F12" s="189" t="s">
        <v>3132</v>
      </c>
      <c r="G12" s="189" t="s">
        <v>3131</v>
      </c>
      <c r="H12" s="190" t="s">
        <v>3131</v>
      </c>
      <c r="I12" s="191">
        <f t="shared" si="0"/>
        <v>3170453</v>
      </c>
    </row>
    <row r="13" spans="1:9" ht="16">
      <c r="A13" s="101" t="str">
        <f>IF(B13="", "Choose from drop-down --&gt;", _xlfn.XLOOKUP(B13,'Lookup GovFund Balance'!$B$2:$B$594,'Lookup GovFund Balance'!$C$2:$C$594))</f>
        <v>acfr:NotesReceivableModifiedAccrual</v>
      </c>
      <c r="B13" s="151" t="s">
        <v>129</v>
      </c>
      <c r="C13" s="188" t="s">
        <v>3131</v>
      </c>
      <c r="D13" s="189" t="s">
        <v>3131</v>
      </c>
      <c r="E13" s="189">
        <v>3311550</v>
      </c>
      <c r="F13" s="189" t="s">
        <v>3132</v>
      </c>
      <c r="G13" s="189" t="s">
        <v>3131</v>
      </c>
      <c r="H13" s="190" t="s">
        <v>3131</v>
      </c>
      <c r="I13" s="191">
        <f t="shared" si="0"/>
        <v>3311550</v>
      </c>
    </row>
    <row r="14" spans="1:9" ht="16">
      <c r="A14" s="101" t="str">
        <f>IF(B14="", "Choose from drop-down --&gt;", _xlfn.XLOOKUP(B14,'Lookup GovFund Balance'!$B$2:$B$594,'Lookup GovFund Balance'!$C$2:$C$594))</f>
        <v>acfr:PrepaidDepositsModifiedAccrual</v>
      </c>
      <c r="B14" s="151" t="s">
        <v>106</v>
      </c>
      <c r="C14" s="188">
        <v>52578</v>
      </c>
      <c r="D14" s="189" t="s">
        <v>3131</v>
      </c>
      <c r="E14" s="189" t="s">
        <v>3131</v>
      </c>
      <c r="F14" s="189" t="s">
        <v>3132</v>
      </c>
      <c r="G14" s="189" t="s">
        <v>3131</v>
      </c>
      <c r="H14" s="190" t="s">
        <v>3131</v>
      </c>
      <c r="I14" s="191">
        <f t="shared" si="0"/>
        <v>52578</v>
      </c>
    </row>
    <row r="15" spans="1:9" ht="16">
      <c r="A15" s="101" t="str">
        <f>IF(B15="", "Choose from drop-down --&gt;", _xlfn.XLOOKUP(B15,'Lookup GovFund Balance'!$B$2:$B$594,'Lookup GovFund Balance'!$C$2:$C$594))</f>
        <v>acfr:DueFromOthersModifiedAccrual</v>
      </c>
      <c r="B15" s="151" t="s">
        <v>3246</v>
      </c>
      <c r="C15" s="188">
        <v>120893</v>
      </c>
      <c r="D15" s="189" t="s">
        <v>3131</v>
      </c>
      <c r="E15" s="189" t="s">
        <v>3131</v>
      </c>
      <c r="F15" s="189" t="s">
        <v>3132</v>
      </c>
      <c r="G15" s="189" t="s">
        <v>3131</v>
      </c>
      <c r="H15" s="189" t="s">
        <v>3131</v>
      </c>
      <c r="I15" s="191">
        <f t="shared" si="0"/>
        <v>120893</v>
      </c>
    </row>
    <row r="16" spans="1:9" ht="16">
      <c r="A16" s="101" t="str">
        <f>IF(B16="", "Choose from drop-down --&gt;", _xlfn.XLOOKUP(B16,'Lookup GovFund Balance'!$B$2:$B$594,'Lookup GovFund Balance'!$C$2:$C$594))</f>
        <v>acfr:TravelAdvancesReceivableModifiedAccrual</v>
      </c>
      <c r="B16" s="151" t="s">
        <v>3268</v>
      </c>
      <c r="C16" s="188" t="s">
        <v>3131</v>
      </c>
      <c r="D16" s="189" t="s">
        <v>3131</v>
      </c>
      <c r="E16" s="189" t="s">
        <v>3131</v>
      </c>
      <c r="F16" s="189" t="s">
        <v>3132</v>
      </c>
      <c r="G16" s="189" t="s">
        <v>3131</v>
      </c>
      <c r="H16" s="189" t="s">
        <v>3131</v>
      </c>
      <c r="I16" s="191">
        <f t="shared" si="0"/>
        <v>0</v>
      </c>
    </row>
    <row r="17" spans="1:9" ht="15">
      <c r="A17" s="101" t="str">
        <f>IF(B17="", "Choose from drop-down --&gt;", _xlfn.XLOOKUP(B17,'Lookup GovFund Balance'!$B$2:$B$594,'Lookup GovFund Balance'!$C$2:$C$594))</f>
        <v>Choose from drop-down --&gt;</v>
      </c>
      <c r="B17" s="151"/>
      <c r="C17" s="188"/>
      <c r="D17" s="189"/>
      <c r="E17" s="189"/>
      <c r="F17" s="189"/>
      <c r="G17" s="189"/>
      <c r="H17" s="190"/>
      <c r="I17" s="191">
        <f t="shared" si="0"/>
        <v>0</v>
      </c>
    </row>
    <row r="18" spans="1:9" ht="15">
      <c r="A18" s="101" t="str">
        <f>IF(B18="", "Choose from drop-down --&gt;", _xlfn.XLOOKUP(B18,'Lookup GovFund Balance'!$B$2:$B$594,'Lookup GovFund Balance'!$C$2:$C$594))</f>
        <v>Choose from drop-down --&gt;</v>
      </c>
      <c r="B18" s="151"/>
      <c r="C18" s="188"/>
      <c r="D18" s="189"/>
      <c r="E18" s="189"/>
      <c r="F18" s="189"/>
      <c r="G18" s="189"/>
      <c r="H18" s="190"/>
      <c r="I18" s="191">
        <f t="shared" si="0"/>
        <v>0</v>
      </c>
    </row>
    <row r="19" spans="1:9" ht="16">
      <c r="A19" s="152" t="s">
        <v>2435</v>
      </c>
      <c r="B19" s="153" t="s">
        <v>19</v>
      </c>
      <c r="C19" s="192">
        <f>SUM(C9:C18)</f>
        <v>6830902</v>
      </c>
      <c r="D19" s="192">
        <f>SUM(D9:D18)</f>
        <v>693391</v>
      </c>
      <c r="E19" s="192">
        <f t="shared" ref="E19:H19" si="1">SUM(E9:E18)</f>
        <v>8339895</v>
      </c>
      <c r="F19" s="192">
        <f t="shared" si="1"/>
        <v>0</v>
      </c>
      <c r="G19" s="192">
        <f t="shared" si="1"/>
        <v>2674360</v>
      </c>
      <c r="H19" s="192">
        <f t="shared" si="1"/>
        <v>2256736</v>
      </c>
      <c r="I19" s="193">
        <f t="shared" si="0"/>
        <v>20795284</v>
      </c>
    </row>
    <row r="20" spans="1:9" ht="15">
      <c r="A20" s="167"/>
      <c r="B20" s="168"/>
      <c r="C20" s="119"/>
      <c r="D20" s="119"/>
      <c r="E20" s="119"/>
      <c r="F20" s="119"/>
      <c r="G20" s="119"/>
      <c r="H20" s="169"/>
      <c r="I20" s="170"/>
    </row>
    <row r="21" spans="1:9" ht="16">
      <c r="B21" s="143" t="s">
        <v>25</v>
      </c>
      <c r="C21" s="99"/>
      <c r="D21" s="99"/>
      <c r="E21" s="98"/>
      <c r="F21" s="98"/>
      <c r="G21" s="98"/>
      <c r="H21" s="150"/>
      <c r="I21" s="150"/>
    </row>
    <row r="22" spans="1:9" ht="16">
      <c r="A22" s="101" t="str">
        <f>IF(B22="", "Choose from drop-down --&gt;", _xlfn.XLOOKUP(B22,'Lookup GovFund Balance'!$B$2:$B$594,'Lookup GovFund Balance'!$C$2:$C$594))</f>
        <v>acfr:AccountsPayableModifiedAccrual</v>
      </c>
      <c r="B22" s="151" t="s">
        <v>433</v>
      </c>
      <c r="C22" s="188">
        <v>1826</v>
      </c>
      <c r="D22" s="188">
        <v>54858</v>
      </c>
      <c r="E22" s="188" t="s">
        <v>3132</v>
      </c>
      <c r="F22" s="188" t="s">
        <v>3131</v>
      </c>
      <c r="G22" s="188">
        <v>67916</v>
      </c>
      <c r="H22" s="194">
        <v>24992</v>
      </c>
      <c r="I22" s="195">
        <f t="shared" ref="I22:I32" si="2">SUM(C22:H22)</f>
        <v>149592</v>
      </c>
    </row>
    <row r="23" spans="1:9" ht="16">
      <c r="A23" s="101" t="str">
        <f>IF(B23="", "Choose from drop-down --&gt;", _xlfn.XLOOKUP(B23,'Lookup GovFund Balance'!$B$2:$B$594,'Lookup GovFund Balance'!$C$2:$C$594))</f>
        <v>acfr:OtherLiabilitiesModifiedAccrual</v>
      </c>
      <c r="B23" s="151" t="s">
        <v>3293</v>
      </c>
      <c r="C23" s="188">
        <v>71658</v>
      </c>
      <c r="D23" s="188" t="s">
        <v>3131</v>
      </c>
      <c r="E23" s="188" t="s">
        <v>3131</v>
      </c>
      <c r="F23" s="188" t="s">
        <v>3131</v>
      </c>
      <c r="G23" s="188" t="s">
        <v>3131</v>
      </c>
      <c r="H23" s="196">
        <v>2700</v>
      </c>
      <c r="I23" s="195">
        <f t="shared" si="2"/>
        <v>74358</v>
      </c>
    </row>
    <row r="24" spans="1:9" ht="16">
      <c r="A24" s="101" t="str">
        <f>IF(B24="", "Choose from drop-down --&gt;", _xlfn.XLOOKUP(B24,'Lookup GovFund Balance'!$B$2:$B$594,'Lookup GovFund Balance'!$C$2:$C$594))</f>
        <v>acfr:AccruedWagesPayableModifiedAccrual</v>
      </c>
      <c r="B24" s="151" t="s">
        <v>558</v>
      </c>
      <c r="C24" s="188">
        <v>37</v>
      </c>
      <c r="D24" s="188" t="s">
        <v>3131</v>
      </c>
      <c r="E24" s="188" t="s">
        <v>3131</v>
      </c>
      <c r="F24" s="188" t="s">
        <v>3131</v>
      </c>
      <c r="G24" s="188" t="s">
        <v>3131</v>
      </c>
      <c r="H24" s="196" t="s">
        <v>3131</v>
      </c>
      <c r="I24" s="195">
        <f t="shared" si="2"/>
        <v>37</v>
      </c>
    </row>
    <row r="25" spans="1:9" ht="16">
      <c r="A25" s="101" t="str">
        <f>IF(B25="", "Choose from drop-down --&gt;", _xlfn.XLOOKUP(B25,'Lookup GovFund Balance'!$B$2:$B$594,'Lookup GovFund Balance'!$C$2:$C$594))</f>
        <v>acfr:CompensatedAbsencesPayableModifiedAccrual</v>
      </c>
      <c r="B25" s="151" t="s">
        <v>3284</v>
      </c>
      <c r="C25" s="188">
        <v>83645</v>
      </c>
      <c r="D25" s="188" t="s">
        <v>3131</v>
      </c>
      <c r="E25" s="188" t="s">
        <v>3131</v>
      </c>
      <c r="F25" s="188" t="s">
        <v>3131</v>
      </c>
      <c r="G25" s="188" t="s">
        <v>3131</v>
      </c>
      <c r="H25" s="196" t="s">
        <v>3131</v>
      </c>
      <c r="I25" s="195">
        <f t="shared" si="2"/>
        <v>83645</v>
      </c>
    </row>
    <row r="26" spans="1:9" ht="16">
      <c r="A26" s="101" t="str">
        <f>IF(B26="", "Choose from drop-down --&gt;", _xlfn.XLOOKUP(B26,'Lookup GovFund Balance'!$B$2:$B$594,'Lookup GovFund Balance'!$C$2:$C$594))</f>
        <v>acfr:UnearnedRevenueModifiedAccrual</v>
      </c>
      <c r="B26" s="151" t="s">
        <v>298</v>
      </c>
      <c r="C26" s="188" t="s">
        <v>3131</v>
      </c>
      <c r="D26" s="188" t="s">
        <v>3131</v>
      </c>
      <c r="E26" s="188" t="s">
        <v>3131</v>
      </c>
      <c r="F26" s="188" t="s">
        <v>3131</v>
      </c>
      <c r="G26" s="188" t="s">
        <v>3131</v>
      </c>
      <c r="H26" s="196">
        <v>332166</v>
      </c>
      <c r="I26" s="195">
        <f t="shared" si="2"/>
        <v>332166</v>
      </c>
    </row>
    <row r="27" spans="1:9" ht="15">
      <c r="A27" s="101" t="str">
        <f>IF(B27="", "Choose from drop-down --&gt;", _xlfn.XLOOKUP(B27,'Lookup GovFund Balance'!$B$2:$B$594,'Lookup GovFund Balance'!$C$2:$C$594))</f>
        <v>Choose from drop-down --&gt;</v>
      </c>
      <c r="B27" s="151"/>
      <c r="C27" s="188"/>
      <c r="D27" s="188"/>
      <c r="E27" s="188"/>
      <c r="F27" s="188"/>
      <c r="G27" s="188"/>
      <c r="H27" s="196"/>
      <c r="I27" s="195">
        <f t="shared" si="2"/>
        <v>0</v>
      </c>
    </row>
    <row r="28" spans="1:9" ht="15">
      <c r="A28" s="101" t="str">
        <f>IF(B28="", "Choose from drop-down --&gt;", _xlfn.XLOOKUP(B28,'Lookup GovFund Balance'!$B$2:$B$594,'Lookup GovFund Balance'!$C$2:$C$594))</f>
        <v>Choose from drop-down --&gt;</v>
      </c>
      <c r="B28" s="151"/>
      <c r="C28" s="189"/>
      <c r="D28" s="188"/>
      <c r="E28" s="188"/>
      <c r="F28" s="188"/>
      <c r="G28" s="188"/>
      <c r="H28" s="196"/>
      <c r="I28" s="195">
        <f t="shared" si="2"/>
        <v>0</v>
      </c>
    </row>
    <row r="29" spans="1:9" ht="15">
      <c r="A29" s="101" t="str">
        <f>IF(B29="", "Choose from drop-down --&gt;", _xlfn.XLOOKUP(B29,'Lookup GovFund Balance'!$B$2:$B$594,'Lookup GovFund Balance'!$C$2:$C$594))</f>
        <v>Choose from drop-down --&gt;</v>
      </c>
      <c r="B29" s="151"/>
      <c r="C29" s="188"/>
      <c r="D29" s="189"/>
      <c r="E29" s="189"/>
      <c r="F29" s="189"/>
      <c r="G29" s="189"/>
      <c r="H29" s="190"/>
      <c r="I29" s="195">
        <f t="shared" si="2"/>
        <v>0</v>
      </c>
    </row>
    <row r="30" spans="1:9" ht="15">
      <c r="A30" s="101" t="str">
        <f>IF(B30="", "Choose from drop-down --&gt;", _xlfn.XLOOKUP(B30,'Lookup GovFund Balance'!$B$2:$B$594,'Lookup GovFund Balance'!$C$2:$C$594))</f>
        <v>Choose from drop-down --&gt;</v>
      </c>
      <c r="B30" s="151"/>
      <c r="C30" s="188"/>
      <c r="D30" s="189"/>
      <c r="E30" s="189"/>
      <c r="F30" s="189"/>
      <c r="G30" s="189"/>
      <c r="H30" s="190"/>
      <c r="I30" s="195">
        <f t="shared" si="2"/>
        <v>0</v>
      </c>
    </row>
    <row r="31" spans="1:9" ht="15">
      <c r="A31" s="101" t="str">
        <f>IF(B31="", "Choose from drop-down --&gt;", _xlfn.XLOOKUP(B31,'Lookup GovFund Balance'!$B$2:$B$594,'Lookup GovFund Balance'!$C$2:$C$594))</f>
        <v>Choose from drop-down --&gt;</v>
      </c>
      <c r="B31" s="151"/>
      <c r="C31" s="188"/>
      <c r="D31" s="189"/>
      <c r="E31" s="189"/>
      <c r="F31" s="189"/>
      <c r="G31" s="189"/>
      <c r="H31" s="190"/>
      <c r="I31" s="195">
        <f t="shared" si="2"/>
        <v>0</v>
      </c>
    </row>
    <row r="32" spans="1:9" ht="16">
      <c r="A32" s="101" t="s">
        <v>2436</v>
      </c>
      <c r="B32" s="154" t="s">
        <v>40</v>
      </c>
      <c r="C32" s="197">
        <f>SUM(C22:C31)</f>
        <v>157166</v>
      </c>
      <c r="D32" s="197">
        <f t="shared" ref="D32:H32" si="3">SUM(D22:D31)</f>
        <v>54858</v>
      </c>
      <c r="E32" s="197">
        <f t="shared" si="3"/>
        <v>0</v>
      </c>
      <c r="F32" s="197">
        <f t="shared" si="3"/>
        <v>0</v>
      </c>
      <c r="G32" s="197">
        <f t="shared" si="3"/>
        <v>67916</v>
      </c>
      <c r="H32" s="197">
        <f t="shared" si="3"/>
        <v>359858</v>
      </c>
      <c r="I32" s="198">
        <f t="shared" si="2"/>
        <v>639798</v>
      </c>
    </row>
    <row r="33" spans="1:9" ht="15">
      <c r="A33" s="167"/>
      <c r="B33" s="168"/>
      <c r="C33" s="171"/>
      <c r="D33" s="171"/>
      <c r="E33" s="171"/>
      <c r="F33" s="171"/>
      <c r="G33" s="171"/>
      <c r="H33" s="171"/>
      <c r="I33" s="172"/>
    </row>
    <row r="34" spans="1:9" ht="16">
      <c r="B34" s="125" t="s">
        <v>3174</v>
      </c>
      <c r="C34" s="173"/>
      <c r="D34" s="173"/>
      <c r="E34" s="173"/>
      <c r="F34" s="173"/>
      <c r="G34" s="173"/>
      <c r="H34" s="173"/>
      <c r="I34" s="173"/>
    </row>
    <row r="35" spans="1:9" ht="16">
      <c r="A35" s="101" t="str">
        <f>IF(B35="", "Choose from drop-down --&gt;", _xlfn.XLOOKUP(B35,'Lookup GovFund Balance'!$B$2:$B$594,'Lookup GovFund Balance'!$C$2:$C$594))</f>
        <v>acfr:OtherDeferredInflowsOfResourcesModifiedAccrual</v>
      </c>
      <c r="B35" s="151" t="s">
        <v>502</v>
      </c>
      <c r="C35" s="188">
        <v>260379</v>
      </c>
      <c r="D35" s="189" t="s">
        <v>3131</v>
      </c>
      <c r="E35" s="189">
        <v>2722200</v>
      </c>
      <c r="F35" s="189" t="s">
        <v>3131</v>
      </c>
      <c r="G35" s="189" t="s">
        <v>3131</v>
      </c>
      <c r="H35" s="200" t="s">
        <v>3131</v>
      </c>
      <c r="I35" s="201">
        <f t="shared" ref="I35:I45" si="4">SUM(C35:H35)</f>
        <v>2982579</v>
      </c>
    </row>
    <row r="36" spans="1:9" ht="15">
      <c r="A36" s="101" t="str">
        <f>IF(B36="", "Choose from drop-down --&gt;", _xlfn.XLOOKUP(B36,'Lookup GovFund Balance'!$B$2:$B$594,'Lookup GovFund Balance'!$C$2:$C$594))</f>
        <v>Choose from drop-down --&gt;</v>
      </c>
      <c r="B36" s="151"/>
      <c r="C36" s="188"/>
      <c r="D36" s="189"/>
      <c r="E36" s="189"/>
      <c r="F36" s="189"/>
      <c r="G36" s="189"/>
      <c r="H36" s="200"/>
      <c r="I36" s="201">
        <f t="shared" si="4"/>
        <v>0</v>
      </c>
    </row>
    <row r="37" spans="1:9" ht="15">
      <c r="A37" s="101" t="str">
        <f>IF(B37="", "Choose from drop-down --&gt;", _xlfn.XLOOKUP(B37,'Lookup GovFund Balance'!$B$2:$B$594,'Lookup GovFund Balance'!$C$2:$C$594))</f>
        <v>Choose from drop-down --&gt;</v>
      </c>
      <c r="B37" s="151"/>
      <c r="C37" s="188"/>
      <c r="D37" s="189"/>
      <c r="E37" s="189"/>
      <c r="F37" s="189"/>
      <c r="G37" s="189"/>
      <c r="H37" s="200"/>
      <c r="I37" s="201">
        <f t="shared" si="4"/>
        <v>0</v>
      </c>
    </row>
    <row r="38" spans="1:9" ht="15">
      <c r="A38" s="101" t="str">
        <f>IF(B38="", "Choose from drop-down --&gt;", _xlfn.XLOOKUP(B38,'Lookup GovFund Balance'!$B$2:$B$594,'Lookup GovFund Balance'!$C$2:$C$594))</f>
        <v>Choose from drop-down --&gt;</v>
      </c>
      <c r="B38" s="151"/>
      <c r="C38" s="188"/>
      <c r="D38" s="189"/>
      <c r="E38" s="189"/>
      <c r="F38" s="189"/>
      <c r="G38" s="189"/>
      <c r="H38" s="200"/>
      <c r="I38" s="201">
        <f t="shared" si="4"/>
        <v>0</v>
      </c>
    </row>
    <row r="39" spans="1:9" ht="15">
      <c r="A39" s="101" t="str">
        <f>IF(B39="", "Choose from drop-down --&gt;", _xlfn.XLOOKUP(B39,'Lookup GovFund Balance'!$B$2:$B$594,'Lookup GovFund Balance'!$C$2:$C$594))</f>
        <v>Choose from drop-down --&gt;</v>
      </c>
      <c r="B39" s="151"/>
      <c r="C39" s="188"/>
      <c r="D39" s="189"/>
      <c r="E39" s="189"/>
      <c r="F39" s="189"/>
      <c r="G39" s="189"/>
      <c r="H39" s="200"/>
      <c r="I39" s="201">
        <f t="shared" si="4"/>
        <v>0</v>
      </c>
    </row>
    <row r="40" spans="1:9" ht="15">
      <c r="A40" s="101" t="str">
        <f>IF(B40="", "Choose from drop-down --&gt;", _xlfn.XLOOKUP(B40,'Lookup GovFund Balance'!$B$2:$B$594,'Lookup GovFund Balance'!$C$2:$C$594))</f>
        <v>Choose from drop-down --&gt;</v>
      </c>
      <c r="B40" s="151"/>
      <c r="C40" s="188"/>
      <c r="D40" s="189"/>
      <c r="E40" s="189"/>
      <c r="F40" s="189"/>
      <c r="G40" s="189"/>
      <c r="H40" s="200"/>
      <c r="I40" s="201">
        <f t="shared" si="4"/>
        <v>0</v>
      </c>
    </row>
    <row r="41" spans="1:9" ht="15">
      <c r="A41" s="101" t="str">
        <f>IF(B41="", "Choose from drop-down --&gt;", _xlfn.XLOOKUP(B41,'Lookup GovFund Balance'!$B$2:$B$594,'Lookup GovFund Balance'!$C$2:$C$594))</f>
        <v>Choose from drop-down --&gt;</v>
      </c>
      <c r="B41" s="151"/>
      <c r="C41" s="188"/>
      <c r="D41" s="189"/>
      <c r="E41" s="189"/>
      <c r="F41" s="189"/>
      <c r="G41" s="189"/>
      <c r="H41" s="200"/>
      <c r="I41" s="201">
        <f t="shared" si="4"/>
        <v>0</v>
      </c>
    </row>
    <row r="42" spans="1:9" ht="15">
      <c r="A42" s="101" t="str">
        <f>IF(B42="", "Choose from drop-down --&gt;", _xlfn.XLOOKUP(B42,'Lookup GovFund Balance'!$B$2:$B$594,'Lookup GovFund Balance'!$C$2:$C$594))</f>
        <v>Choose from drop-down --&gt;</v>
      </c>
      <c r="B42" s="151"/>
      <c r="C42" s="188"/>
      <c r="D42" s="189"/>
      <c r="E42" s="189"/>
      <c r="F42" s="189"/>
      <c r="G42" s="189"/>
      <c r="H42" s="200"/>
      <c r="I42" s="201">
        <f t="shared" si="4"/>
        <v>0</v>
      </c>
    </row>
    <row r="43" spans="1:9" ht="15">
      <c r="A43" s="101" t="str">
        <f>IF(B43="", "Choose from drop-down --&gt;", _xlfn.XLOOKUP(B43,'Lookup GovFund Balance'!$B$2:$B$594,'Lookup GovFund Balance'!$C$2:$C$594))</f>
        <v>Choose from drop-down --&gt;</v>
      </c>
      <c r="B43" s="151"/>
      <c r="C43" s="188"/>
      <c r="D43" s="189"/>
      <c r="E43" s="189"/>
      <c r="F43" s="189"/>
      <c r="G43" s="189"/>
      <c r="H43" s="200"/>
      <c r="I43" s="201">
        <f t="shared" si="4"/>
        <v>0</v>
      </c>
    </row>
    <row r="44" spans="1:9" ht="15">
      <c r="A44" s="101" t="str">
        <f>IF(B44="", "Choose from drop-down --&gt;", _xlfn.XLOOKUP(B44,'Lookup GovFund Balance'!$B$2:$B$594,'Lookup GovFund Balance'!$C$2:$C$594))</f>
        <v>Choose from drop-down --&gt;</v>
      </c>
      <c r="B44" s="151"/>
      <c r="C44" s="188"/>
      <c r="D44" s="189"/>
      <c r="E44" s="189"/>
      <c r="F44" s="189"/>
      <c r="G44" s="189"/>
      <c r="H44" s="200"/>
      <c r="I44" s="201">
        <f t="shared" si="4"/>
        <v>0</v>
      </c>
    </row>
    <row r="45" spans="1:9" ht="16">
      <c r="A45" s="101" t="s">
        <v>2437</v>
      </c>
      <c r="B45" s="154" t="s">
        <v>45</v>
      </c>
      <c r="C45" s="197">
        <f t="shared" ref="C45:H45" si="5">SUM(C35:C44)</f>
        <v>260379</v>
      </c>
      <c r="D45" s="197">
        <f t="shared" si="5"/>
        <v>0</v>
      </c>
      <c r="E45" s="197">
        <f t="shared" si="5"/>
        <v>2722200</v>
      </c>
      <c r="F45" s="197">
        <f t="shared" si="5"/>
        <v>0</v>
      </c>
      <c r="G45" s="197">
        <f t="shared" si="5"/>
        <v>0</v>
      </c>
      <c r="H45" s="197">
        <f t="shared" si="5"/>
        <v>0</v>
      </c>
      <c r="I45" s="197">
        <f t="shared" si="4"/>
        <v>2982579</v>
      </c>
    </row>
    <row r="46" spans="1:9" ht="15">
      <c r="A46" s="167"/>
      <c r="B46" s="168"/>
      <c r="C46" s="171"/>
      <c r="D46" s="171"/>
      <c r="E46" s="171"/>
      <c r="F46" s="171"/>
      <c r="G46" s="171"/>
      <c r="H46" s="171"/>
      <c r="I46" s="171"/>
    </row>
    <row r="47" spans="1:9" ht="16">
      <c r="B47" s="125" t="s">
        <v>1081</v>
      </c>
      <c r="C47" s="173"/>
      <c r="D47" s="173"/>
      <c r="E47" s="173"/>
      <c r="F47" s="173"/>
      <c r="G47" s="173"/>
      <c r="H47" s="173"/>
      <c r="I47" s="173"/>
    </row>
    <row r="48" spans="1:9" ht="16">
      <c r="A48" s="101" t="str">
        <f>IF(B48="", "Choose from drop-down --&gt;", _xlfn.XLOOKUP(B48,'Lookup GovFund Balance'!$B$2:$B$594,'Lookup GovFund Balance'!$C$2:$C$594))</f>
        <v>acfr:FundBalanceNonspendable</v>
      </c>
      <c r="B48" s="151" t="s">
        <v>2708</v>
      </c>
      <c r="C48" s="188">
        <v>173471</v>
      </c>
      <c r="D48" s="188" t="s">
        <v>3131</v>
      </c>
      <c r="E48" s="188" t="s">
        <v>3131</v>
      </c>
      <c r="F48" s="188" t="s">
        <v>3132</v>
      </c>
      <c r="G48" s="188" t="s">
        <v>3131</v>
      </c>
      <c r="H48" s="194" t="s">
        <v>3131</v>
      </c>
      <c r="I48" s="195">
        <f t="shared" ref="I48:I59" si="6">SUM(C48:H48)</f>
        <v>173471</v>
      </c>
    </row>
    <row r="49" spans="1:9" ht="16">
      <c r="A49" s="101" t="str">
        <f>IF(B49="", "Choose from drop-down --&gt;", _xlfn.XLOOKUP(B49,'Lookup GovFund Balance'!$B$2:$B$594,'Lookup GovFund Balance'!$C$2:$C$594))</f>
        <v>acfr:FundBalanceRestricted</v>
      </c>
      <c r="B49" s="151" t="s">
        <v>2710</v>
      </c>
      <c r="C49" s="189" t="s">
        <v>3131</v>
      </c>
      <c r="D49" s="188">
        <v>32509</v>
      </c>
      <c r="E49" s="188">
        <v>5617695</v>
      </c>
      <c r="F49" s="188">
        <v>0</v>
      </c>
      <c r="G49" s="188" t="s">
        <v>3131</v>
      </c>
      <c r="H49" s="196">
        <v>1069391</v>
      </c>
      <c r="I49" s="195">
        <f t="shared" si="6"/>
        <v>6719595</v>
      </c>
    </row>
    <row r="50" spans="1:9" ht="16">
      <c r="A50" s="101" t="str">
        <f>IF(B50="", "Choose from drop-down --&gt;", _xlfn.XLOOKUP(B50,'Lookup GovFund Balance'!$B$2:$B$594,'Lookup GovFund Balance'!$C$2:$C$594))</f>
        <v>acfr:FundBalanceCommitted</v>
      </c>
      <c r="B50" s="151" t="s">
        <v>2712</v>
      </c>
      <c r="C50" s="188">
        <v>495019</v>
      </c>
      <c r="D50" s="189" t="s">
        <v>3131</v>
      </c>
      <c r="E50" s="189" t="s">
        <v>3131</v>
      </c>
      <c r="F50" s="189">
        <v>0</v>
      </c>
      <c r="G50" s="189" t="s">
        <v>3131</v>
      </c>
      <c r="H50" s="190">
        <v>709802</v>
      </c>
      <c r="I50" s="195">
        <f t="shared" si="6"/>
        <v>1204821</v>
      </c>
    </row>
    <row r="51" spans="1:9" ht="16">
      <c r="A51" s="101" t="str">
        <f>IF(B51="", "Choose from drop-down --&gt;", _xlfn.XLOOKUP(B51,'Lookup GovFund Balance'!$B$2:$B$594,'Lookup GovFund Balance'!$C$2:$C$594))</f>
        <v>acfr:FundBalanceAssigned</v>
      </c>
      <c r="B51" s="151" t="s">
        <v>2714</v>
      </c>
      <c r="C51" s="188" t="s">
        <v>3131</v>
      </c>
      <c r="D51" s="189">
        <v>606024</v>
      </c>
      <c r="E51" s="189" t="s">
        <v>3131</v>
      </c>
      <c r="F51" s="189">
        <v>0</v>
      </c>
      <c r="G51" s="189">
        <v>2606444</v>
      </c>
      <c r="H51" s="190">
        <v>117685</v>
      </c>
      <c r="I51" s="195">
        <f t="shared" si="6"/>
        <v>3330153</v>
      </c>
    </row>
    <row r="52" spans="1:9" ht="16">
      <c r="A52" s="101" t="str">
        <f>IF(B52="", "Choose from drop-down --&gt;", _xlfn.XLOOKUP(B52,'Lookup GovFund Balance'!$B$2:$B$594,'Lookup GovFund Balance'!$C$2:$C$594))</f>
        <v>acfr:FundBalanceUnassigned</v>
      </c>
      <c r="B52" s="151" t="s">
        <v>2715</v>
      </c>
      <c r="C52" s="188">
        <v>5744867</v>
      </c>
      <c r="D52" s="189" t="s">
        <v>3131</v>
      </c>
      <c r="E52" s="189" t="s">
        <v>3131</v>
      </c>
      <c r="F52" s="189">
        <v>0</v>
      </c>
      <c r="G52" s="189" t="s">
        <v>3131</v>
      </c>
      <c r="H52" s="190" t="s">
        <v>3131</v>
      </c>
      <c r="I52" s="195">
        <f t="shared" si="6"/>
        <v>5744867</v>
      </c>
    </row>
    <row r="53" spans="1:9" ht="15">
      <c r="A53" s="101" t="str">
        <f>IF(B53="", "Choose from drop-down --&gt;", _xlfn.XLOOKUP(B53,'Lookup GovFund Balance'!$B$2:$B$594,'Lookup GovFund Balance'!$C$2:$C$594))</f>
        <v>Choose from drop-down --&gt;</v>
      </c>
      <c r="B53" s="151"/>
      <c r="C53" s="188"/>
      <c r="D53" s="189"/>
      <c r="E53" s="189"/>
      <c r="F53" s="189"/>
      <c r="G53" s="189"/>
      <c r="H53" s="190"/>
      <c r="I53" s="195">
        <f t="shared" si="6"/>
        <v>0</v>
      </c>
    </row>
    <row r="54" spans="1:9" ht="15">
      <c r="A54" s="101" t="str">
        <f>IF(B54="", "Choose from drop-down --&gt;", _xlfn.XLOOKUP(B54,'Lookup GovFund Balance'!$B$2:$B$594,'Lookup GovFund Balance'!$C$2:$C$594))</f>
        <v>Choose from drop-down --&gt;</v>
      </c>
      <c r="B54" s="151"/>
      <c r="C54" s="188"/>
      <c r="D54" s="189"/>
      <c r="E54" s="189"/>
      <c r="F54" s="189"/>
      <c r="G54" s="189"/>
      <c r="H54" s="190"/>
      <c r="I54" s="195">
        <f t="shared" si="6"/>
        <v>0</v>
      </c>
    </row>
    <row r="55" spans="1:9" ht="15">
      <c r="A55" s="101" t="str">
        <f>IF(B55="", "Choose from drop-down --&gt;", _xlfn.XLOOKUP(B55,'Lookup GovFund Balance'!$B$2:$B$594,'Lookup GovFund Balance'!$C$2:$C$594))</f>
        <v>Choose from drop-down --&gt;</v>
      </c>
      <c r="B55" s="151"/>
      <c r="C55" s="188"/>
      <c r="D55" s="189"/>
      <c r="E55" s="189"/>
      <c r="F55" s="189"/>
      <c r="G55" s="189"/>
      <c r="H55" s="190"/>
      <c r="I55" s="195">
        <f t="shared" si="6"/>
        <v>0</v>
      </c>
    </row>
    <row r="56" spans="1:9" ht="15">
      <c r="A56" s="101" t="str">
        <f>IF(B56="", "Choose from drop-down --&gt;", _xlfn.XLOOKUP(B56,'Lookup GovFund Balance'!$B$2:$B$594,'Lookup GovFund Balance'!$C$2:$C$594))</f>
        <v>Choose from drop-down --&gt;</v>
      </c>
      <c r="B56" s="151"/>
      <c r="C56" s="188"/>
      <c r="D56" s="189"/>
      <c r="E56" s="189"/>
      <c r="F56" s="189"/>
      <c r="G56" s="189"/>
      <c r="H56" s="190"/>
      <c r="I56" s="195">
        <f>SUM(C56:H56)</f>
        <v>0</v>
      </c>
    </row>
    <row r="57" spans="1:9" ht="15">
      <c r="A57" s="101" t="str">
        <f>IF(B57="", "Choose from drop-down --&gt;", _xlfn.XLOOKUP(B57,'Lookup GovFund Balance'!$B$2:$B$594,'Lookup GovFund Balance'!$C$2:$C$594))</f>
        <v>Choose from drop-down --&gt;</v>
      </c>
      <c r="B57" s="151"/>
      <c r="C57" s="188"/>
      <c r="D57" s="189"/>
      <c r="E57" s="189"/>
      <c r="F57" s="189"/>
      <c r="G57" s="189"/>
      <c r="H57" s="190"/>
      <c r="I57" s="195">
        <f t="shared" si="6"/>
        <v>0</v>
      </c>
    </row>
    <row r="58" spans="1:9" ht="15">
      <c r="A58" s="101" t="str">
        <f>IF(B58="", "Choose from drop-down --&gt;", _xlfn.XLOOKUP(B58,'Lookup GovFund Balance'!$B$2:$B$594,'Lookup GovFund Balance'!$C$2:$C$594))</f>
        <v>Choose from drop-down --&gt;</v>
      </c>
      <c r="B58" s="151"/>
      <c r="C58" s="188"/>
      <c r="D58" s="189"/>
      <c r="E58" s="189"/>
      <c r="F58" s="189"/>
      <c r="G58" s="189"/>
      <c r="H58" s="190"/>
      <c r="I58" s="195">
        <f t="shared" si="6"/>
        <v>0</v>
      </c>
    </row>
    <row r="59" spans="1:9" ht="16">
      <c r="A59" s="101" t="s">
        <v>1082</v>
      </c>
      <c r="B59" s="154" t="s">
        <v>2438</v>
      </c>
      <c r="C59" s="197">
        <f t="shared" ref="C59:H59" si="7">SUM(C48:C58)</f>
        <v>6413357</v>
      </c>
      <c r="D59" s="197">
        <f t="shared" si="7"/>
        <v>638533</v>
      </c>
      <c r="E59" s="197">
        <f t="shared" si="7"/>
        <v>5617695</v>
      </c>
      <c r="F59" s="197">
        <f t="shared" si="7"/>
        <v>0</v>
      </c>
      <c r="G59" s="197">
        <f t="shared" si="7"/>
        <v>2606444</v>
      </c>
      <c r="H59" s="198">
        <f t="shared" si="7"/>
        <v>1896878</v>
      </c>
      <c r="I59" s="198">
        <f t="shared" si="6"/>
        <v>17172907</v>
      </c>
    </row>
    <row r="60" spans="1:9" ht="32">
      <c r="A60" s="107" t="s">
        <v>2439</v>
      </c>
      <c r="B60" s="155" t="s">
        <v>2440</v>
      </c>
      <c r="C60" s="199">
        <f>SUM(C59, C45, C32)</f>
        <v>6830902</v>
      </c>
      <c r="D60" s="199">
        <f t="shared" ref="D60:I60" si="8">SUM(D59, D45, D32)</f>
        <v>693391</v>
      </c>
      <c r="E60" s="199">
        <f t="shared" si="8"/>
        <v>8339895</v>
      </c>
      <c r="F60" s="199">
        <f t="shared" si="8"/>
        <v>0</v>
      </c>
      <c r="G60" s="199">
        <f t="shared" si="8"/>
        <v>2674360</v>
      </c>
      <c r="H60" s="199">
        <f t="shared" si="8"/>
        <v>2256736</v>
      </c>
      <c r="I60" s="199">
        <f t="shared" si="8"/>
        <v>20795284</v>
      </c>
    </row>
  </sheetData>
  <conditionalFormatting sqref="D8:G18 H15:H16 D21:G31 C32:H33 D35:G44 C45:H46 D48:G58 C59:G59">
    <cfRule type="expression" dxfId="22" priority="2" stopIfTrue="1">
      <formula>C$6=""</formula>
    </cfRule>
  </conditionalFormatting>
  <conditionalFormatting sqref="D7:H7">
    <cfRule type="expression" dxfId="21" priority="1" stopIfTrue="1">
      <formula>D$7=""</formula>
    </cfRule>
  </conditionalFormatting>
  <conditionalFormatting sqref="I45:I46">
    <cfRule type="expression" dxfId="20" priority="3" stopIfTrue="1">
      <formula>#REF!=""</formula>
    </cfRule>
  </conditionalFormatting>
  <dataValidations count="6">
    <dataValidation type="list" allowBlank="1" showInputMessage="1" showErrorMessage="1" sqref="C6" xr:uid="{6093D518-EE2C-8F4C-A028-BF71F269D00B}">
      <formula1>"General Fund, Special Revenue Fund, Capital Project, Debt Service, Other"</formula1>
    </dataValidation>
    <dataValidation type="list" allowBlank="1" showInputMessage="1" showErrorMessage="1" sqref="B9:B18" xr:uid="{B2665086-3AD7-4E48-B875-3BE4D2879C8C}">
      <formula1>mod_accrual_assets</formula1>
    </dataValidation>
    <dataValidation type="list" allowBlank="1" showInputMessage="1" showErrorMessage="1" sqref="B22:B31" xr:uid="{24181F37-3456-9247-9E1E-6FECB2D9D2BE}">
      <formula1>mod_accrual_liabilities</formula1>
    </dataValidation>
    <dataValidation type="list" allowBlank="1" showInputMessage="1" showErrorMessage="1" sqref="B35:B44" xr:uid="{F3338617-471A-9B44-B8EE-22BB68A4E1B9}">
      <formula1>mod_accrual_deferred_inflows</formula1>
    </dataValidation>
    <dataValidation type="list" allowBlank="1" showInputMessage="1" showErrorMessage="1" sqref="B48:B58" xr:uid="{51E25186-1EB2-CD4B-B4A7-8C43F9322904}">
      <formula1>fund_balance</formula1>
    </dataValidation>
    <dataValidation type="list" allowBlank="1" showInputMessage="1" showErrorMessage="1" sqref="D6:I6" xr:uid="{0D7B8D02-DC8C-0B46-ABA0-A3421D2F5523}">
      <formula1>"Select fund type or delete column, General Fund, Special Revenue Fund, Capital Project, Debt Service, Other"</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DB8B-2677-8542-9D52-68CB27390232}">
  <sheetPr>
    <tabColor theme="6"/>
  </sheetPr>
  <dimension ref="A1:B34"/>
  <sheetViews>
    <sheetView topLeftCell="A3" zoomScale="75" zoomScaleNormal="110" workbookViewId="0">
      <selection activeCell="H24" sqref="H24"/>
    </sheetView>
  </sheetViews>
  <sheetFormatPr baseColWidth="10" defaultColWidth="10.83203125" defaultRowHeight="13"/>
  <cols>
    <col min="1" max="1" width="69.33203125" style="111" customWidth="1"/>
    <col min="2" max="2" width="31.83203125" style="111" customWidth="1"/>
    <col min="3" max="16384" width="10.83203125" style="111"/>
  </cols>
  <sheetData>
    <row r="1" spans="1:2" ht="17">
      <c r="A1" s="76" t="s">
        <v>1059</v>
      </c>
      <c r="B1" s="142" t="str">
        <f>_xlfn.CONCAT('Master Info'!C2, ", ", 'Master Info'!$C$3)</f>
        <v>City of Clayton, California</v>
      </c>
    </row>
    <row r="2" spans="1:2" ht="17">
      <c r="A2" s="80" t="s">
        <v>1085</v>
      </c>
      <c r="B2" s="112" t="s">
        <v>1065</v>
      </c>
    </row>
    <row r="3" spans="1:2" ht="65" customHeight="1">
      <c r="A3" s="80" t="s">
        <v>1060</v>
      </c>
      <c r="B3" s="112" t="s">
        <v>2427</v>
      </c>
    </row>
    <row r="4" spans="1:2" ht="17" thickBot="1">
      <c r="A4" s="82" t="s">
        <v>1061</v>
      </c>
      <c r="B4" s="202">
        <f>'Master Info'!C4</f>
        <v>44742</v>
      </c>
    </row>
    <row r="6" spans="1:2" ht="16">
      <c r="A6" s="158" t="s">
        <v>2428</v>
      </c>
      <c r="B6" s="203">
        <v>17172907</v>
      </c>
    </row>
    <row r="7" spans="1:2" ht="15">
      <c r="A7" s="157" t="s">
        <v>3511</v>
      </c>
      <c r="B7" s="157"/>
    </row>
    <row r="8" spans="1:2" ht="16">
      <c r="A8" s="143" t="s">
        <v>2429</v>
      </c>
      <c r="B8" s="143"/>
    </row>
    <row r="9" spans="1:2" ht="32">
      <c r="A9" s="228" t="s">
        <v>3149</v>
      </c>
      <c r="B9" s="225"/>
    </row>
    <row r="10" spans="1:2" ht="16">
      <c r="A10" s="227" t="s">
        <v>3147</v>
      </c>
      <c r="B10" s="190">
        <v>3133754</v>
      </c>
    </row>
    <row r="11" spans="1:2" ht="16">
      <c r="A11" s="227" t="s">
        <v>3148</v>
      </c>
      <c r="B11" s="190">
        <v>25441841</v>
      </c>
    </row>
    <row r="12" spans="1:2" ht="15">
      <c r="A12" s="144"/>
      <c r="B12" s="190"/>
    </row>
    <row r="13" spans="1:2" ht="16">
      <c r="A13" s="143" t="s">
        <v>2430</v>
      </c>
      <c r="B13" s="143"/>
    </row>
    <row r="14" spans="1:2" ht="48">
      <c r="A14" s="228" t="s">
        <v>3150</v>
      </c>
      <c r="B14" s="226">
        <v>2982579</v>
      </c>
    </row>
    <row r="15" spans="1:2" ht="15">
      <c r="A15" s="144"/>
      <c r="B15" s="190"/>
    </row>
    <row r="16" spans="1:2" ht="16">
      <c r="A16" s="143" t="s">
        <v>3156</v>
      </c>
      <c r="B16" s="143"/>
    </row>
    <row r="17" spans="1:2" ht="15">
      <c r="A17" s="144"/>
      <c r="B17" s="190"/>
    </row>
    <row r="18" spans="1:2" ht="45" customHeight="1">
      <c r="A18" s="228" t="s">
        <v>3151</v>
      </c>
      <c r="B18" s="190"/>
    </row>
    <row r="19" spans="1:2" ht="16">
      <c r="A19" s="227" t="s">
        <v>3152</v>
      </c>
      <c r="B19" s="190">
        <v>-578315</v>
      </c>
    </row>
    <row r="20" spans="1:2" ht="16">
      <c r="A20" s="227" t="s">
        <v>3153</v>
      </c>
      <c r="B20" s="190">
        <v>-83645</v>
      </c>
    </row>
    <row r="21" spans="1:2" ht="16">
      <c r="A21" s="227" t="s">
        <v>3154</v>
      </c>
      <c r="B21" s="190">
        <v>-2759739</v>
      </c>
    </row>
    <row r="22" spans="1:2" ht="16">
      <c r="A22" s="227" t="s">
        <v>3155</v>
      </c>
      <c r="B22" s="190">
        <v>-244640</v>
      </c>
    </row>
    <row r="23" spans="1:2" ht="15">
      <c r="A23" s="227"/>
      <c r="B23" s="190"/>
    </row>
    <row r="24" spans="1:2" ht="16">
      <c r="A24" s="143" t="s">
        <v>2431</v>
      </c>
      <c r="B24" s="143"/>
    </row>
    <row r="25" spans="1:2" ht="32">
      <c r="A25" s="228" t="s">
        <v>3157</v>
      </c>
      <c r="B25" s="190"/>
    </row>
    <row r="26" spans="1:2" ht="16">
      <c r="A26" s="227" t="s">
        <v>3158</v>
      </c>
      <c r="B26" s="190">
        <v>1285641</v>
      </c>
    </row>
    <row r="27" spans="1:2" ht="16">
      <c r="A27" s="227" t="s">
        <v>3159</v>
      </c>
      <c r="B27" s="190">
        <v>-2471384</v>
      </c>
    </row>
    <row r="28" spans="1:2" ht="16">
      <c r="A28" s="227" t="s">
        <v>3160</v>
      </c>
      <c r="B28" s="190"/>
    </row>
    <row r="29" spans="1:2" ht="16">
      <c r="A29" s="227" t="s">
        <v>3161</v>
      </c>
      <c r="B29" s="190"/>
    </row>
    <row r="30" spans="1:2" ht="15">
      <c r="A30" s="227"/>
      <c r="B30" s="190"/>
    </row>
    <row r="31" spans="1:2" ht="16">
      <c r="A31" s="143" t="s">
        <v>2432</v>
      </c>
      <c r="B31" s="143"/>
    </row>
    <row r="32" spans="1:2" ht="48">
      <c r="A32" s="228" t="s">
        <v>3162</v>
      </c>
      <c r="B32" s="190">
        <v>1000736</v>
      </c>
    </row>
    <row r="33" spans="1:2" ht="15">
      <c r="A33" s="144"/>
      <c r="B33" s="204"/>
    </row>
    <row r="34" spans="1:2" ht="16">
      <c r="A34" s="159" t="s">
        <v>2433</v>
      </c>
      <c r="B34" s="205">
        <f>SUM(B6:B33)</f>
        <v>44879735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41F4-D4C9-9A45-AFFB-14EF6B58F69B}">
  <sheetPr>
    <tabColor theme="6"/>
  </sheetPr>
  <dimension ref="A1:I71"/>
  <sheetViews>
    <sheetView topLeftCell="A7" zoomScale="120" zoomScaleNormal="120" workbookViewId="0">
      <selection activeCell="K21" sqref="K21"/>
    </sheetView>
  </sheetViews>
  <sheetFormatPr baseColWidth="10" defaultColWidth="9" defaultRowHeight="13"/>
  <cols>
    <col min="1" max="1" width="23.6640625" style="30" customWidth="1"/>
    <col min="2" max="2" width="41.5" style="30" customWidth="1"/>
    <col min="3" max="3" width="15" style="30" customWidth="1"/>
    <col min="4" max="4" width="15.83203125" style="30" customWidth="1"/>
    <col min="5" max="6" width="15.33203125" style="30" customWidth="1"/>
    <col min="7" max="7" width="16" style="30" customWidth="1"/>
    <col min="8" max="8" width="15.33203125" style="30" customWidth="1"/>
    <col min="9" max="9" width="13.6640625" style="30" customWidth="1"/>
    <col min="10" max="16384" width="9" style="30"/>
  </cols>
  <sheetData>
    <row r="1" spans="1:9" ht="17">
      <c r="A1" s="25" t="s">
        <v>1059</v>
      </c>
      <c r="B1" s="142" t="str">
        <f>_xlfn.CONCAT('Master Info'!C2, ", ", 'Master Info'!$C$3)</f>
        <v>City of Clayton, California</v>
      </c>
      <c r="C1" s="35"/>
      <c r="D1" s="29"/>
      <c r="E1" s="29"/>
      <c r="F1" s="29"/>
      <c r="G1" s="29"/>
      <c r="H1" s="29"/>
    </row>
    <row r="2" spans="1:9" ht="16">
      <c r="A2" s="26" t="s">
        <v>1085</v>
      </c>
      <c r="B2" s="27" t="s">
        <v>1065</v>
      </c>
      <c r="C2" s="35"/>
      <c r="D2" s="29"/>
      <c r="E2" s="29"/>
      <c r="F2" s="29"/>
      <c r="G2" s="29"/>
      <c r="H2" s="29"/>
    </row>
    <row r="3" spans="1:9" ht="34">
      <c r="A3" s="26" t="s">
        <v>1060</v>
      </c>
      <c r="B3" s="40" t="s">
        <v>1066</v>
      </c>
      <c r="C3" s="35"/>
      <c r="D3" s="29"/>
      <c r="E3" s="29"/>
      <c r="F3" s="29"/>
      <c r="G3" s="29"/>
      <c r="H3" s="29"/>
    </row>
    <row r="4" spans="1:9" ht="17" thickBot="1">
      <c r="A4" s="28" t="s">
        <v>1061</v>
      </c>
      <c r="B4" s="179" t="str">
        <f>_xlfn.CONCAT("For the year ended ", TEXT('Master Info'!C4, "mmmm dd, yyyy"))</f>
        <v>For the year ended June 30, 2022</v>
      </c>
      <c r="C4" s="35"/>
      <c r="D4" s="29"/>
      <c r="E4" s="29"/>
      <c r="F4" s="29"/>
      <c r="G4" s="29"/>
      <c r="H4" s="29"/>
    </row>
    <row r="5" spans="1:9" s="32" customFormat="1" ht="11" customHeight="1">
      <c r="A5" s="36"/>
      <c r="B5" s="37"/>
      <c r="C5" s="31"/>
      <c r="D5" s="31"/>
      <c r="E5" s="31"/>
      <c r="F5" s="31"/>
      <c r="G5" s="31"/>
      <c r="H5" s="31"/>
    </row>
    <row r="6" spans="1:9" s="43" customFormat="1" ht="28" customHeight="1">
      <c r="C6" s="44" t="s">
        <v>1067</v>
      </c>
      <c r="D6" s="46" t="s">
        <v>3133</v>
      </c>
      <c r="E6" s="46" t="s">
        <v>3133</v>
      </c>
      <c r="F6" s="46" t="s">
        <v>3133</v>
      </c>
      <c r="G6" s="46" t="s">
        <v>3134</v>
      </c>
      <c r="H6" s="46" t="s">
        <v>3135</v>
      </c>
      <c r="I6" s="45"/>
    </row>
    <row r="7" spans="1:9" s="43" customFormat="1" ht="48">
      <c r="A7" s="73" t="s">
        <v>1</v>
      </c>
      <c r="B7" s="74"/>
      <c r="C7" s="41" t="s">
        <v>1067</v>
      </c>
      <c r="D7" s="72" t="s">
        <v>3136</v>
      </c>
      <c r="E7" s="72" t="s">
        <v>3137</v>
      </c>
      <c r="F7" s="72" t="s">
        <v>3138</v>
      </c>
      <c r="G7" s="72" t="s">
        <v>3139</v>
      </c>
      <c r="H7" s="72" t="s">
        <v>3140</v>
      </c>
      <c r="I7" s="75" t="s">
        <v>1329</v>
      </c>
    </row>
    <row r="8" spans="1:9" ht="15">
      <c r="A8" s="3"/>
      <c r="B8" s="9" t="s">
        <v>1068</v>
      </c>
      <c r="C8" s="10"/>
      <c r="D8" s="10"/>
      <c r="E8" s="10"/>
      <c r="F8" s="10"/>
      <c r="G8" s="10"/>
      <c r="H8" s="10"/>
      <c r="I8" s="10"/>
    </row>
    <row r="9" spans="1:9" ht="15">
      <c r="A9" s="4" t="str">
        <f>IF(B9="", "Choose from drop-down --&gt;", _xlfn.XLOOKUP(B9,'Lookup GovFund Stmt Rev Exp Ch'!$B$2:$B$392,'Lookup GovFund Stmt Rev Exp Ch'!$C$2:$C$392))</f>
        <v>acfr:RevenueFromPropertyTaxModifiedAccrual</v>
      </c>
      <c r="B9" s="13" t="s">
        <v>3543</v>
      </c>
      <c r="C9" s="182">
        <v>2846766</v>
      </c>
      <c r="D9" s="183" t="s">
        <v>3132</v>
      </c>
      <c r="E9" s="183" t="s">
        <v>3132</v>
      </c>
      <c r="F9" s="183" t="s">
        <v>3132</v>
      </c>
      <c r="G9" s="183" t="s">
        <v>3132</v>
      </c>
      <c r="H9" s="183" t="s">
        <v>3132</v>
      </c>
      <c r="I9" s="206">
        <f t="shared" ref="I9:I22" si="0">SUM(C9:H9)</f>
        <v>2846766</v>
      </c>
    </row>
    <row r="10" spans="1:9" ht="15">
      <c r="A10" s="4" t="str">
        <f>IF(B10="", "Choose from drop-down --&gt;", _xlfn.XLOOKUP(B10,'Lookup GovFund Stmt Rev Exp Ch'!$B$2:$B$392,'Lookup GovFund Stmt Rev Exp Ch'!$C$2:$C$392))</f>
        <v>acfr:RevenueFromGrantsAndEntitlementsRestrictedForSpecificProgramsModifiedAccrual</v>
      </c>
      <c r="B10" s="13" t="s">
        <v>3528</v>
      </c>
      <c r="C10" s="182" t="s">
        <v>3131</v>
      </c>
      <c r="D10" s="183" t="s">
        <v>3131</v>
      </c>
      <c r="E10" s="183">
        <v>111400</v>
      </c>
      <c r="F10" s="183" t="s">
        <v>3131</v>
      </c>
      <c r="G10" s="183" t="s">
        <v>3131</v>
      </c>
      <c r="H10" s="183" t="s">
        <v>3131</v>
      </c>
      <c r="I10" s="206">
        <f t="shared" si="0"/>
        <v>111400</v>
      </c>
    </row>
    <row r="11" spans="1:9" ht="15">
      <c r="A11" s="4" t="str">
        <f>IF(B11="", "Choose from drop-down --&gt;", _xlfn.XLOOKUP(B11,'Lookup GovFund Stmt Rev Exp Ch'!$B$2:$B$392,'Lookup GovFund Stmt Rev Exp Ch'!$C$2:$C$392))</f>
        <v>acfr:RevenueFromSpecialAssessmentsModifiedAccrual</v>
      </c>
      <c r="B11" s="13" t="s">
        <v>3553</v>
      </c>
      <c r="C11" s="182" t="s">
        <v>3131</v>
      </c>
      <c r="D11" s="183">
        <v>1204882</v>
      </c>
      <c r="E11" s="183" t="s">
        <v>3131</v>
      </c>
      <c r="F11" s="183" t="s">
        <v>3131</v>
      </c>
      <c r="G11" s="183" t="s">
        <v>3131</v>
      </c>
      <c r="H11" s="183">
        <v>442230</v>
      </c>
      <c r="I11" s="206">
        <f t="shared" si="0"/>
        <v>1647112</v>
      </c>
    </row>
    <row r="12" spans="1:9" ht="15">
      <c r="A12" s="4" t="str">
        <f>IF(B12="", "Choose from drop-down --&gt;", _xlfn.XLOOKUP(B12,'Lookup GovFund Stmt Rev Exp Ch'!$B$2:$B$392,'Lookup GovFund Stmt Rev Exp Ch'!$C$2:$C$392))</f>
        <v>acfr:RevenueFromSalesAndUseTaxModifiedAccrual</v>
      </c>
      <c r="B12" s="13" t="s">
        <v>3550</v>
      </c>
      <c r="C12" s="182">
        <v>563908</v>
      </c>
      <c r="D12" s="183" t="s">
        <v>3131</v>
      </c>
      <c r="E12" s="183" t="s">
        <v>3131</v>
      </c>
      <c r="F12" s="183" t="s">
        <v>3131</v>
      </c>
      <c r="G12" s="183" t="s">
        <v>3131</v>
      </c>
      <c r="H12" s="183" t="s">
        <v>3131</v>
      </c>
      <c r="I12" s="206">
        <f t="shared" si="0"/>
        <v>563908</v>
      </c>
    </row>
    <row r="13" spans="1:9" ht="15">
      <c r="A13" s="4" t="str">
        <f>IF(B13="", "Choose from drop-down --&gt;", _xlfn.XLOOKUP(B13,'Lookup GovFund Stmt Rev Exp Ch'!$B$2:$B$392,'Lookup GovFund Stmt Rev Exp Ch'!$C$2:$C$392))</f>
        <v>acfr:RevenueFromBusinessLicensesAndPermitsModifiedAccrual</v>
      </c>
      <c r="B13" s="13" t="s">
        <v>3176</v>
      </c>
      <c r="C13" s="182">
        <v>162881</v>
      </c>
      <c r="D13" s="183" t="s">
        <v>3131</v>
      </c>
      <c r="E13" s="183" t="s">
        <v>3131</v>
      </c>
      <c r="F13" s="183" t="s">
        <v>3131</v>
      </c>
      <c r="G13" s="183" t="s">
        <v>3131</v>
      </c>
      <c r="H13" s="183" t="s">
        <v>3131</v>
      </c>
      <c r="I13" s="206">
        <f t="shared" si="0"/>
        <v>162881</v>
      </c>
    </row>
    <row r="14" spans="1:9" ht="15">
      <c r="A14" s="4" t="str">
        <f>IF(B14="", "Choose from drop-down --&gt;", _xlfn.XLOOKUP(B14,'Lookup GovFund Stmt Rev Exp Ch'!$B$2:$B$392,'Lookup GovFund Stmt Rev Exp Ch'!$C$2:$C$392))</f>
        <v>acfr:RevenueFromLicensesAndPermitsAndFranchiseFeesModifiedAccrual</v>
      </c>
      <c r="B14" s="13" t="s">
        <v>3178</v>
      </c>
      <c r="C14" s="182">
        <v>114026</v>
      </c>
      <c r="D14" s="183" t="s">
        <v>3131</v>
      </c>
      <c r="E14" s="183" t="s">
        <v>3131</v>
      </c>
      <c r="F14" s="183" t="s">
        <v>3131</v>
      </c>
      <c r="G14" s="183" t="s">
        <v>3131</v>
      </c>
      <c r="H14" s="183">
        <v>140326</v>
      </c>
      <c r="I14" s="206">
        <f t="shared" si="0"/>
        <v>254352</v>
      </c>
    </row>
    <row r="15" spans="1:9" ht="15">
      <c r="A15" s="4" t="str">
        <f>IF(B15="", "Choose from drop-down --&gt;", _xlfn.XLOOKUP(B15,'Lookup GovFund Stmt Rev Exp Ch'!$B$2:$B$392,'Lookup GovFund Stmt Rev Exp Ch'!$C$2:$C$392))</f>
        <v>acfr:RevenueFromFinesAndForfeituresAndPenaltiesModifiedAccrual</v>
      </c>
      <c r="B15" s="13" t="s">
        <v>3526</v>
      </c>
      <c r="C15" s="182">
        <v>151409</v>
      </c>
      <c r="D15" s="183" t="s">
        <v>3131</v>
      </c>
      <c r="E15" s="183" t="s">
        <v>3131</v>
      </c>
      <c r="F15" s="183" t="s">
        <v>3131</v>
      </c>
      <c r="G15" s="183" t="s">
        <v>3131</v>
      </c>
      <c r="H15" s="183" t="s">
        <v>3131</v>
      </c>
      <c r="I15" s="206">
        <f t="shared" si="0"/>
        <v>151409</v>
      </c>
    </row>
    <row r="16" spans="1:9" ht="15">
      <c r="A16" s="4" t="str">
        <f>IF(B16="", "Choose from drop-down --&gt;", _xlfn.XLOOKUP(B16,'Lookup GovFund Stmt Rev Exp Ch'!$B$2:$B$392,'Lookup GovFund Stmt Rev Exp Ch'!$C$2:$C$392))</f>
        <v>acfr:GrantsContributionsAndDonationsFromFederalGovernmentalEntitiesModifiedAccrual</v>
      </c>
      <c r="B16" s="13" t="s">
        <v>1239</v>
      </c>
      <c r="C16" s="182">
        <v>135233</v>
      </c>
      <c r="D16" s="183" t="s">
        <v>3131</v>
      </c>
      <c r="E16" s="183" t="s">
        <v>3131</v>
      </c>
      <c r="F16" s="183">
        <v>1467024</v>
      </c>
      <c r="G16" s="183" t="s">
        <v>3131</v>
      </c>
      <c r="H16" s="183">
        <v>1170041</v>
      </c>
      <c r="I16" s="206">
        <f t="shared" si="0"/>
        <v>2772298</v>
      </c>
    </row>
    <row r="17" spans="1:9" ht="15">
      <c r="A17" s="4" t="str">
        <f>IF(B17="", "Choose from drop-down --&gt;", _xlfn.XLOOKUP(B17,'Lookup GovFund Stmt Rev Exp Ch'!$B$2:$B$392,'Lookup GovFund Stmt Rev Exp Ch'!$C$2:$C$392))</f>
        <v>acfr:RevenueFromVehiclesTaxModifiedAccrual</v>
      </c>
      <c r="B17" s="13" t="s">
        <v>3559</v>
      </c>
      <c r="C17" s="182" t="s">
        <v>3131</v>
      </c>
      <c r="D17" s="183" t="s">
        <v>3131</v>
      </c>
      <c r="E17" s="183" t="s">
        <v>3131</v>
      </c>
      <c r="F17" s="183" t="s">
        <v>3131</v>
      </c>
      <c r="G17" s="183" t="s">
        <v>3131</v>
      </c>
      <c r="H17" s="183" t="s">
        <v>3131</v>
      </c>
      <c r="I17" s="206">
        <f t="shared" si="0"/>
        <v>0</v>
      </c>
    </row>
    <row r="18" spans="1:9" ht="15">
      <c r="A18" s="4" t="str">
        <f>IF(B18="", "Choose from drop-down --&gt;", _xlfn.XLOOKUP(B18,'Lookup GovFund Stmt Rev Exp Ch'!$B$2:$B$392,'Lookup GovFund Stmt Rev Exp Ch'!$C$2:$C$392))</f>
        <v>acfr:PaymentInLieuOfTaxesModifiedAccrual</v>
      </c>
      <c r="B18" s="13" t="s">
        <v>1233</v>
      </c>
      <c r="C18" s="182">
        <v>174443</v>
      </c>
      <c r="D18" s="183" t="s">
        <v>3131</v>
      </c>
      <c r="E18" s="183" t="s">
        <v>3131</v>
      </c>
      <c r="F18" s="183" t="s">
        <v>3131</v>
      </c>
      <c r="G18" s="183" t="s">
        <v>3131</v>
      </c>
      <c r="H18" s="183" t="s">
        <v>3131</v>
      </c>
      <c r="I18" s="206">
        <f t="shared" si="0"/>
        <v>174443</v>
      </c>
    </row>
    <row r="19" spans="1:9" ht="15">
      <c r="A19" s="4" t="str">
        <f>IF(B19="", "Choose from drop-down --&gt;", _xlfn.XLOOKUP(B19,'Lookup GovFund Stmt Rev Exp Ch'!$B$2:$B$392,'Lookup GovFund Stmt Rev Exp Ch'!$C$2:$C$392))</f>
        <v>acfr:RevenueFromCableFranchiseFeesModifiedAccrual</v>
      </c>
      <c r="B19" s="13" t="s">
        <v>3515</v>
      </c>
      <c r="C19" s="182">
        <v>587740</v>
      </c>
      <c r="D19" s="183" t="s">
        <v>3131</v>
      </c>
      <c r="E19" s="183" t="s">
        <v>3131</v>
      </c>
      <c r="F19" s="183" t="s">
        <v>3131</v>
      </c>
      <c r="G19" s="183" t="s">
        <v>3131</v>
      </c>
      <c r="H19" s="183" t="s">
        <v>3131</v>
      </c>
      <c r="I19" s="206">
        <f t="shared" si="0"/>
        <v>587740</v>
      </c>
    </row>
    <row r="20" spans="1:9" ht="15">
      <c r="A20" s="4" t="str">
        <f>IF(B20="", "Choose from drop-down --&gt;", _xlfn.XLOOKUP(B20,'Lookup GovFund Stmt Rev Exp Ch'!$B$2:$B$392,'Lookup GovFund Stmt Rev Exp Ch'!$C$2:$C$392))</f>
        <v>acfr:FeesModifiedAccrual</v>
      </c>
      <c r="B20" s="13" t="s">
        <v>3306</v>
      </c>
      <c r="C20" s="182">
        <v>305645</v>
      </c>
      <c r="D20" s="183" t="s">
        <v>3131</v>
      </c>
      <c r="E20" s="183" t="s">
        <v>3131</v>
      </c>
      <c r="F20" s="183" t="s">
        <v>3131</v>
      </c>
      <c r="G20" s="183" t="s">
        <v>3131</v>
      </c>
      <c r="H20" s="183" t="s">
        <v>3131</v>
      </c>
      <c r="I20" s="206">
        <f t="shared" si="0"/>
        <v>305645</v>
      </c>
    </row>
    <row r="21" spans="1:9" ht="15">
      <c r="A21" s="4" t="str">
        <f>IF(B21="", "Choose from drop-down --&gt;", _xlfn.XLOOKUP(B21,'Lookup GovFund Stmt Rev Exp Ch'!$B$2:$B$392,'Lookup GovFund Stmt Rev Exp Ch'!$C$2:$C$392))</f>
        <v>acfr:RevenueFromUseOfMoneyAndPropertyModifiedAccrual</v>
      </c>
      <c r="B21" s="13" t="s">
        <v>3558</v>
      </c>
      <c r="C21" s="182">
        <v>-185018</v>
      </c>
      <c r="D21" s="183">
        <v>-24383</v>
      </c>
      <c r="E21" s="183">
        <v>17961</v>
      </c>
      <c r="F21" s="183" t="s">
        <v>3131</v>
      </c>
      <c r="G21" s="183">
        <v>-80986</v>
      </c>
      <c r="H21" s="183">
        <v>-52490</v>
      </c>
      <c r="I21" s="206">
        <f t="shared" si="0"/>
        <v>-324916</v>
      </c>
    </row>
    <row r="22" spans="1:9" ht="15">
      <c r="A22" s="4" t="str">
        <f>IF(B22="", "Choose from drop-down --&gt;", _xlfn.XLOOKUP(B22,'Lookup GovFund Stmt Rev Exp Ch'!$B$2:$B$392,'Lookup GovFund Stmt Rev Exp Ch'!$C$2:$C$392))</f>
        <v>acfr:OtherRevenuesModifiedAccrual</v>
      </c>
      <c r="B22" s="13" t="s">
        <v>3324</v>
      </c>
      <c r="C22" s="182">
        <v>40844</v>
      </c>
      <c r="D22" s="183">
        <v>0</v>
      </c>
      <c r="E22" s="183">
        <v>0</v>
      </c>
      <c r="F22" s="183">
        <v>0</v>
      </c>
      <c r="G22" s="183">
        <v>0</v>
      </c>
      <c r="H22" s="183">
        <v>648</v>
      </c>
      <c r="I22" s="206">
        <f t="shared" si="0"/>
        <v>41492</v>
      </c>
    </row>
    <row r="23" spans="1:9" ht="15">
      <c r="A23" s="4" t="s">
        <v>1069</v>
      </c>
      <c r="B23" s="5" t="s">
        <v>1070</v>
      </c>
      <c r="C23" s="186">
        <f t="shared" ref="C23:I23" si="1">IF(C7="","",SUM(C9:C22))</f>
        <v>4897877</v>
      </c>
      <c r="D23" s="186">
        <f t="shared" si="1"/>
        <v>1180499</v>
      </c>
      <c r="E23" s="186">
        <f t="shared" si="1"/>
        <v>129361</v>
      </c>
      <c r="F23" s="186">
        <f t="shared" si="1"/>
        <v>1467024</v>
      </c>
      <c r="G23" s="186">
        <f t="shared" si="1"/>
        <v>-80986</v>
      </c>
      <c r="H23" s="186">
        <f t="shared" si="1"/>
        <v>1700755</v>
      </c>
      <c r="I23" s="186">
        <f t="shared" si="1"/>
        <v>9294530</v>
      </c>
    </row>
    <row r="25" spans="1:9" ht="15">
      <c r="A25" s="3"/>
      <c r="B25" s="9" t="s">
        <v>1071</v>
      </c>
      <c r="C25" s="9"/>
      <c r="D25" s="9"/>
      <c r="E25" s="9"/>
      <c r="F25" s="9"/>
      <c r="G25" s="9"/>
      <c r="H25" s="9"/>
      <c r="I25" s="9"/>
    </row>
    <row r="26" spans="1:9" ht="15">
      <c r="A26" s="4" t="str">
        <f>IF(B26="", "Choose from drop-down --&gt;", _xlfn.XLOOKUP(B26,'Lookup GovFund Stmt Rev Exp Ch'!$B$2:$B$392,'Lookup GovFund Stmt Rev Exp Ch'!$C$2:$C$392))</f>
        <v>acfr:ExpendituresForGeneralGovernmentServicesAdministrationModifiedAccrual</v>
      </c>
      <c r="B26" s="13" t="s">
        <v>3407</v>
      </c>
      <c r="C26" s="182">
        <v>2570417</v>
      </c>
      <c r="D26" s="183" t="s">
        <v>3131</v>
      </c>
      <c r="E26" s="183" t="s">
        <v>3131</v>
      </c>
      <c r="F26" s="183" t="s">
        <v>3131</v>
      </c>
      <c r="G26" s="183" t="s">
        <v>3131</v>
      </c>
      <c r="H26" s="183">
        <v>126650</v>
      </c>
      <c r="I26" s="206">
        <f t="shared" ref="I26:I36" si="2">SUM(C26:H26)</f>
        <v>2697067</v>
      </c>
    </row>
    <row r="27" spans="1:9" ht="15">
      <c r="A27" s="4" t="str">
        <f>IF(B27="", "Choose from drop-down --&gt;", _xlfn.XLOOKUP(B27,'Lookup GovFund Stmt Rev Exp Ch'!$B$2:$B$392,'Lookup GovFund Stmt Rev Exp Ch'!$C$2:$C$392))</f>
        <v>acfr:RevenuesFromPublicSafetyServicesModifiedAccrual</v>
      </c>
      <c r="B27" s="13" t="s">
        <v>3467</v>
      </c>
      <c r="C27" s="182">
        <v>2684319</v>
      </c>
      <c r="D27" s="183" t="s">
        <v>3131</v>
      </c>
      <c r="E27" s="183" t="s">
        <v>3131</v>
      </c>
      <c r="F27" s="183" t="s">
        <v>3131</v>
      </c>
      <c r="G27" s="183" t="s">
        <v>3131</v>
      </c>
      <c r="H27" s="183">
        <v>130541</v>
      </c>
      <c r="I27" s="206">
        <f t="shared" si="2"/>
        <v>2814860</v>
      </c>
    </row>
    <row r="28" spans="1:9" ht="15">
      <c r="A28" s="4" t="str">
        <f>IF(B28="", "Choose from drop-down --&gt;", _xlfn.XLOOKUP(B28,'Lookup GovFund Stmt Rev Exp Ch'!$B$2:$B$392,'Lookup GovFund Stmt Rev Exp Ch'!$C$2:$C$392))</f>
        <v>acfr:RevenuesFromPublicWorksServicesModifiedAccrual</v>
      </c>
      <c r="B28" s="13" t="s">
        <v>3470</v>
      </c>
      <c r="C28" s="182">
        <v>333423</v>
      </c>
      <c r="D28" s="183">
        <v>1424676</v>
      </c>
      <c r="E28" s="183" t="s">
        <v>3131</v>
      </c>
      <c r="F28" s="183" t="s">
        <v>3131</v>
      </c>
      <c r="G28" s="183" t="s">
        <v>3131</v>
      </c>
      <c r="H28" s="183">
        <v>383356</v>
      </c>
      <c r="I28" s="206">
        <f t="shared" si="2"/>
        <v>2141455</v>
      </c>
    </row>
    <row r="29" spans="1:9" ht="15">
      <c r="A29" s="4" t="str">
        <f>IF(B29="", "Choose from drop-down --&gt;", _xlfn.XLOOKUP(B29,'Lookup GovFund Stmt Rev Exp Ch'!$B$2:$B$392,'Lookup GovFund Stmt Rev Exp Ch'!$C$2:$C$392))</f>
        <v>acfr:RevenuesFromCommunityAndEconomicDevelopmentServicesModifiedAccrual</v>
      </c>
      <c r="B29" s="13" t="s">
        <v>3366</v>
      </c>
      <c r="C29" s="182">
        <v>299175</v>
      </c>
      <c r="D29" s="183" t="s">
        <v>3131</v>
      </c>
      <c r="E29" s="183" t="s">
        <v>3131</v>
      </c>
      <c r="F29" s="183" t="s">
        <v>3131</v>
      </c>
      <c r="G29" s="183" t="s">
        <v>3131</v>
      </c>
      <c r="H29" s="183" t="s">
        <v>3131</v>
      </c>
      <c r="I29" s="206">
        <f t="shared" si="2"/>
        <v>299175</v>
      </c>
    </row>
    <row r="30" spans="1:9" ht="15">
      <c r="A30" s="4" t="str">
        <f>IF(B30="", "Choose from drop-down --&gt;", _xlfn.XLOOKUP(B30,'Lookup GovFund Stmt Rev Exp Ch'!$B$2:$B$392,'Lookup GovFund Stmt Rev Exp Ch'!$C$2:$C$392))</f>
        <v>acfr:RevenuesFromRecreationAndCultureParksAndRecreationDepartmentModifiedAccrual</v>
      </c>
      <c r="B30" s="13" t="s">
        <v>3447</v>
      </c>
      <c r="C30" s="182">
        <v>336592</v>
      </c>
      <c r="D30" s="183" t="s">
        <v>3131</v>
      </c>
      <c r="E30" s="183" t="s">
        <v>3131</v>
      </c>
      <c r="F30" s="183" t="s">
        <v>3131</v>
      </c>
      <c r="G30" s="183" t="s">
        <v>3131</v>
      </c>
      <c r="H30" s="183">
        <v>140808</v>
      </c>
      <c r="I30" s="206">
        <f t="shared" si="2"/>
        <v>477400</v>
      </c>
    </row>
    <row r="31" spans="1:9" ht="15">
      <c r="A31" s="4" t="str">
        <f>IF(B31="", "Choose from drop-down --&gt;", _xlfn.XLOOKUP(B31,'Lookup GovFund Stmt Rev Exp Ch'!$B$2:$B$392,'Lookup GovFund Stmt Rev Exp Ch'!$C$2:$C$392))</f>
        <v>acfr:ExpendituresForCapitalOutlayModifiedAccrual</v>
      </c>
      <c r="B31" s="13" t="s">
        <v>3353</v>
      </c>
      <c r="C31" s="182">
        <v>22168</v>
      </c>
      <c r="D31" s="183">
        <v>161367</v>
      </c>
      <c r="E31" s="183" t="s">
        <v>3131</v>
      </c>
      <c r="F31" s="183" t="s">
        <v>3131</v>
      </c>
      <c r="G31" s="183">
        <v>869925</v>
      </c>
      <c r="H31" s="183">
        <v>48889</v>
      </c>
      <c r="I31" s="206">
        <f t="shared" si="2"/>
        <v>1102349</v>
      </c>
    </row>
    <row r="32" spans="1:9" ht="15">
      <c r="A32" s="4" t="str">
        <f>IF(B32="", "Choose from drop-down --&gt;", _xlfn.XLOOKUP(B32,'Lookup GovFund Stmt Rev Exp Ch'!$B$2:$B$392,'Lookup GovFund Stmt Rev Exp Ch'!$C$2:$C$392))</f>
        <v>Choose from drop-down --&gt;</v>
      </c>
      <c r="B32" s="13"/>
      <c r="C32" s="182"/>
      <c r="D32" s="183"/>
      <c r="E32" s="183"/>
      <c r="F32" s="183"/>
      <c r="G32" s="183"/>
      <c r="H32" s="183"/>
      <c r="I32" s="206">
        <f t="shared" si="2"/>
        <v>0</v>
      </c>
    </row>
    <row r="33" spans="1:9" ht="15">
      <c r="A33" s="4" t="str">
        <f>IF(B33="", "Choose from drop-down --&gt;", _xlfn.XLOOKUP(B33,'Lookup GovFund Stmt Rev Exp Ch'!$B$2:$B$392,'Lookup GovFund Stmt Rev Exp Ch'!$C$2:$C$392))</f>
        <v>Choose from drop-down --&gt;</v>
      </c>
      <c r="B33" s="13"/>
      <c r="C33" s="182"/>
      <c r="D33" s="183"/>
      <c r="E33" s="183"/>
      <c r="F33" s="183"/>
      <c r="G33" s="183"/>
      <c r="H33" s="183"/>
      <c r="I33" s="206">
        <f t="shared" si="2"/>
        <v>0</v>
      </c>
    </row>
    <row r="34" spans="1:9" ht="15">
      <c r="A34" s="4" t="str">
        <f>IF(B34="", "Choose from drop-down --&gt;", _xlfn.XLOOKUP(B34,'Lookup GovFund Stmt Rev Exp Ch'!$B$2:$B$392,'Lookup GovFund Stmt Rev Exp Ch'!$C$2:$C$392))</f>
        <v>Choose from drop-down --&gt;</v>
      </c>
      <c r="B34" s="13"/>
      <c r="C34" s="183"/>
      <c r="D34" s="183"/>
      <c r="E34" s="183"/>
      <c r="F34" s="183"/>
      <c r="G34" s="183"/>
      <c r="H34" s="183"/>
      <c r="I34" s="206">
        <f t="shared" si="2"/>
        <v>0</v>
      </c>
    </row>
    <row r="35" spans="1:9" ht="15">
      <c r="A35" s="4" t="s">
        <v>1072</v>
      </c>
      <c r="B35" s="4" t="s">
        <v>1073</v>
      </c>
      <c r="C35" s="180">
        <f t="shared" ref="C35:H35" si="3">IF(C7="","",SUM(C26:C34))</f>
        <v>6246094</v>
      </c>
      <c r="D35" s="180">
        <f t="shared" si="3"/>
        <v>1586043</v>
      </c>
      <c r="E35" s="180">
        <f t="shared" si="3"/>
        <v>0</v>
      </c>
      <c r="F35" s="180">
        <f t="shared" si="3"/>
        <v>0</v>
      </c>
      <c r="G35" s="180">
        <f t="shared" si="3"/>
        <v>869925</v>
      </c>
      <c r="H35" s="180">
        <f t="shared" si="3"/>
        <v>830244</v>
      </c>
      <c r="I35" s="206">
        <f t="shared" si="2"/>
        <v>9532306</v>
      </c>
    </row>
    <row r="36" spans="1:9" ht="32">
      <c r="A36" s="174" t="s">
        <v>1074</v>
      </c>
      <c r="B36" s="174" t="s">
        <v>1075</v>
      </c>
      <c r="C36" s="184">
        <f t="shared" ref="C36:H36" si="4">C23-C35</f>
        <v>-1348217</v>
      </c>
      <c r="D36" s="184">
        <f t="shared" si="4"/>
        <v>-405544</v>
      </c>
      <c r="E36" s="184">
        <f t="shared" si="4"/>
        <v>129361</v>
      </c>
      <c r="F36" s="184">
        <f t="shared" si="4"/>
        <v>1467024</v>
      </c>
      <c r="G36" s="184">
        <f t="shared" si="4"/>
        <v>-950911</v>
      </c>
      <c r="H36" s="184">
        <f t="shared" si="4"/>
        <v>870511</v>
      </c>
      <c r="I36" s="207">
        <f t="shared" si="2"/>
        <v>-237776</v>
      </c>
    </row>
    <row r="37" spans="1:9" ht="15">
      <c r="A37" s="3"/>
      <c r="B37" s="3"/>
      <c r="C37" s="16"/>
      <c r="D37" s="17"/>
      <c r="E37" s="17"/>
      <c r="F37" s="17"/>
      <c r="G37" s="17"/>
      <c r="H37" s="17"/>
      <c r="I37" s="17"/>
    </row>
    <row r="38" spans="1:9" ht="15">
      <c r="A38" s="3"/>
      <c r="B38" s="9" t="s">
        <v>1076</v>
      </c>
      <c r="C38" s="9"/>
      <c r="D38" s="9"/>
      <c r="E38" s="9"/>
      <c r="F38" s="9"/>
      <c r="G38" s="9"/>
      <c r="H38" s="9"/>
      <c r="I38" s="9"/>
    </row>
    <row r="39" spans="1:9" ht="15">
      <c r="A39" s="4" t="str">
        <f>IF(B39="", "Choose from drop-down --&gt;", _xlfn.XLOOKUP(B39,'Lookup GovFund Stmt Rev Exp Ch'!$B$2:$B$392,'Lookup GovFund Stmt Rev Exp Ch'!$C$2:$C$392))</f>
        <v>acfr:OtherFinancingSourcesUses</v>
      </c>
      <c r="B39" s="13" t="s">
        <v>3126</v>
      </c>
      <c r="C39" s="182" t="s">
        <v>3131</v>
      </c>
      <c r="D39" s="182" t="s">
        <v>3131</v>
      </c>
      <c r="E39" s="182">
        <v>58091</v>
      </c>
      <c r="F39" s="182" t="s">
        <v>3131</v>
      </c>
      <c r="G39" s="182" t="s">
        <v>3131</v>
      </c>
      <c r="H39" s="182" t="s">
        <v>3131</v>
      </c>
      <c r="I39" s="206">
        <f t="shared" ref="I39:I58" si="5">SUM(C39:H39)</f>
        <v>58091</v>
      </c>
    </row>
    <row r="40" spans="1:9" ht="15">
      <c r="A40" s="4" t="str">
        <f>IF(B40="", "Choose from drop-down --&gt;", _xlfn.XLOOKUP(B40,'Lookup GovFund Stmt Rev Exp Ch'!$B$2:$B$392,'Lookup GovFund Stmt Rev Exp Ch'!$C$2:$C$392))</f>
        <v>acfr:TransfersInModifiedAccrual</v>
      </c>
      <c r="B40" s="13" t="s">
        <v>3333</v>
      </c>
      <c r="C40" s="183">
        <v>1597681</v>
      </c>
      <c r="D40" s="182" t="s">
        <v>3131</v>
      </c>
      <c r="E40" s="182" t="s">
        <v>3131</v>
      </c>
      <c r="F40" s="182" t="s">
        <v>3131</v>
      </c>
      <c r="G40" s="182">
        <v>1632609</v>
      </c>
      <c r="H40" s="182">
        <v>21214</v>
      </c>
      <c r="I40" s="206">
        <f t="shared" si="5"/>
        <v>3251504</v>
      </c>
    </row>
    <row r="41" spans="1:9" ht="15">
      <c r="A41" s="4" t="str">
        <f>IF(B41="", "Choose from drop-down --&gt;", _xlfn.XLOOKUP(B41,'Lookup GovFund Stmt Rev Exp Ch'!$B$2:$B$392,'Lookup GovFund Stmt Rev Exp Ch'!$C$2:$C$392))</f>
        <v>acfr:TransfersOutModifiedAccrual</v>
      </c>
      <c r="B41" s="13" t="s">
        <v>3334</v>
      </c>
      <c r="C41" s="182" t="s">
        <v>3131</v>
      </c>
      <c r="D41" s="183">
        <v>-41809</v>
      </c>
      <c r="E41" s="183" t="s">
        <v>3131</v>
      </c>
      <c r="F41" s="183">
        <v>-1467024</v>
      </c>
      <c r="G41" s="183" t="s">
        <v>3131</v>
      </c>
      <c r="H41" s="183">
        <v>-1742671</v>
      </c>
      <c r="I41" s="206">
        <f t="shared" si="5"/>
        <v>-3251504</v>
      </c>
    </row>
    <row r="42" spans="1:9" ht="16" customHeight="1">
      <c r="A42" s="4" t="str">
        <f>IF(B42="", "Choose from drop-down --&gt;", _xlfn.XLOOKUP(B42,'Lookup GovFund Stmt Rev Exp Ch'!$B$2:$B$392,'Lookup GovFund Stmt Rev Exp Ch'!$C$2:$C$392))</f>
        <v>Choose from drop-down --&gt;</v>
      </c>
      <c r="B42" s="13"/>
      <c r="C42" s="182"/>
      <c r="D42" s="183"/>
      <c r="E42" s="183"/>
      <c r="F42" s="183"/>
      <c r="G42" s="183"/>
      <c r="H42" s="183"/>
      <c r="I42" s="206">
        <f t="shared" si="5"/>
        <v>0</v>
      </c>
    </row>
    <row r="43" spans="1:9" ht="16" customHeight="1">
      <c r="A43" s="4" t="str">
        <f>IF(B43="", "Choose from drop-down --&gt;", _xlfn.XLOOKUP(B43,'Lookup GovFund Stmt Rev Exp Ch'!$B$2:$B$392,'Lookup GovFund Stmt Rev Exp Ch'!$C$2:$C$392))</f>
        <v>Choose from drop-down --&gt;</v>
      </c>
      <c r="B43" s="13"/>
      <c r="C43" s="182"/>
      <c r="D43" s="183"/>
      <c r="E43" s="183"/>
      <c r="F43" s="183"/>
      <c r="G43" s="183"/>
      <c r="H43" s="183"/>
      <c r="I43" s="206">
        <f t="shared" si="5"/>
        <v>0</v>
      </c>
    </row>
    <row r="44" spans="1:9" ht="16" customHeight="1">
      <c r="A44" s="4" t="str">
        <f>IF(B44="", "Choose from drop-down --&gt;", _xlfn.XLOOKUP(B44,'Lookup GovFund Stmt Rev Exp Ch'!$B$2:$B$392,'Lookup GovFund Stmt Rev Exp Ch'!$C$2:$C$392))</f>
        <v>Choose from drop-down --&gt;</v>
      </c>
      <c r="B44" s="13"/>
      <c r="C44" s="182"/>
      <c r="D44" s="183"/>
      <c r="E44" s="183"/>
      <c r="F44" s="183"/>
      <c r="G44" s="183"/>
      <c r="H44" s="183"/>
      <c r="I44" s="206">
        <f t="shared" si="5"/>
        <v>0</v>
      </c>
    </row>
    <row r="45" spans="1:9" ht="16" hidden="1" customHeight="1">
      <c r="A45" s="4" t="str">
        <f>IF(B45="", "Choose from drop-down --&gt;", _xlfn.XLOOKUP(B45,'Lookup GovFund Stmt Rev Exp Ch'!$B$2:$B$392,'Lookup GovFund Stmt Rev Exp Ch'!$C$2:$C$392))</f>
        <v>Choose from drop-down --&gt;</v>
      </c>
      <c r="B45" s="13"/>
      <c r="C45" s="182"/>
      <c r="D45" s="183"/>
      <c r="E45" s="183"/>
      <c r="F45" s="183"/>
      <c r="G45" s="183"/>
      <c r="H45" s="183"/>
      <c r="I45" s="206">
        <f t="shared" si="5"/>
        <v>0</v>
      </c>
    </row>
    <row r="46" spans="1:9" ht="16" hidden="1" customHeight="1">
      <c r="A46" s="4" t="str">
        <f>IF(B46="", "Choose from drop-down --&gt;", _xlfn.XLOOKUP(B46,'Lookup GovFund Stmt Rev Exp Ch'!$B$2:$B$392,'Lookup GovFund Stmt Rev Exp Ch'!$C$2:$C$392))</f>
        <v>Choose from drop-down --&gt;</v>
      </c>
      <c r="B46" s="13"/>
      <c r="C46" s="182"/>
      <c r="D46" s="183"/>
      <c r="E46" s="183"/>
      <c r="F46" s="183"/>
      <c r="G46" s="183"/>
      <c r="H46" s="183"/>
      <c r="I46" s="206">
        <f t="shared" si="5"/>
        <v>0</v>
      </c>
    </row>
    <row r="47" spans="1:9" ht="15" hidden="1">
      <c r="A47" s="4" t="str">
        <f>IF(B47="", "Choose from drop-down --&gt;", _xlfn.XLOOKUP(B47,'Lookup GovFund Stmt Rev Exp Ch'!$B$2:$B$392,'Lookup GovFund Stmt Rev Exp Ch'!$C$2:$C$392))</f>
        <v>Choose from drop-down --&gt;</v>
      </c>
      <c r="B47" s="13"/>
      <c r="C47" s="182"/>
      <c r="D47" s="183"/>
      <c r="E47" s="183"/>
      <c r="F47" s="183"/>
      <c r="G47" s="183"/>
      <c r="H47" s="183"/>
      <c r="I47" s="206">
        <f t="shared" si="5"/>
        <v>0</v>
      </c>
    </row>
    <row r="48" spans="1:9" ht="15" hidden="1">
      <c r="A48" s="4" t="str">
        <f>IF(B48="", "Choose from drop-down --&gt;", _xlfn.XLOOKUP(B48,'Lookup GovFund Stmt Rev Exp Ch'!$B$2:$B$392,'Lookup GovFund Stmt Rev Exp Ch'!$C$2:$C$392))</f>
        <v>Choose from drop-down --&gt;</v>
      </c>
      <c r="B48" s="13"/>
      <c r="C48" s="182"/>
      <c r="D48" s="183"/>
      <c r="E48" s="183"/>
      <c r="F48" s="183"/>
      <c r="G48" s="183"/>
      <c r="H48" s="183"/>
      <c r="I48" s="206">
        <f t="shared" si="5"/>
        <v>0</v>
      </c>
    </row>
    <row r="49" spans="1:9" ht="15" hidden="1">
      <c r="A49" s="4" t="str">
        <f>IF(B49="", "Choose from drop-down --&gt;", _xlfn.XLOOKUP(B49,'Lookup GovFund Stmt Rev Exp Ch'!$B$2:$B$392,'Lookup GovFund Stmt Rev Exp Ch'!$C$2:$C$392))</f>
        <v>Choose from drop-down --&gt;</v>
      </c>
      <c r="B49" s="13"/>
      <c r="C49" s="182"/>
      <c r="D49" s="183"/>
      <c r="E49" s="183"/>
      <c r="F49" s="183"/>
      <c r="G49" s="183"/>
      <c r="H49" s="183"/>
      <c r="I49" s="206">
        <f t="shared" si="5"/>
        <v>0</v>
      </c>
    </row>
    <row r="50" spans="1:9" ht="15">
      <c r="A50" s="4" t="str">
        <f>IF(B50="", "Choose from drop-down --&gt;", _xlfn.XLOOKUP(B50,'Lookup GovFund Stmt Rev Exp Ch'!$B$2:$B$392,'Lookup GovFund Stmt Rev Exp Ch'!$C$2:$C$392))</f>
        <v>Choose from drop-down --&gt;</v>
      </c>
      <c r="B50" s="13"/>
      <c r="C50" s="182"/>
      <c r="D50" s="183"/>
      <c r="E50" s="183"/>
      <c r="F50" s="183"/>
      <c r="G50" s="183"/>
      <c r="H50" s="183"/>
      <c r="I50" s="206">
        <f t="shared" si="5"/>
        <v>0</v>
      </c>
    </row>
    <row r="51" spans="1:9" ht="15">
      <c r="A51" s="4" t="str">
        <f>IF(B51="", "Choose from drop-down --&gt;", _xlfn.XLOOKUP(B51,'Lookup GovFund Stmt Rev Exp Ch'!$B$2:$B$392,'Lookup GovFund Stmt Rev Exp Ch'!$C$2:$C$392))</f>
        <v>Choose from drop-down --&gt;</v>
      </c>
      <c r="B51" s="13"/>
      <c r="C51" s="182"/>
      <c r="D51" s="183"/>
      <c r="E51" s="183"/>
      <c r="F51" s="183"/>
      <c r="G51" s="183"/>
      <c r="H51" s="183"/>
      <c r="I51" s="206">
        <f t="shared" si="5"/>
        <v>0</v>
      </c>
    </row>
    <row r="52" spans="1:9" ht="15">
      <c r="A52" s="4" t="str">
        <f>IF(B52="", "Choose from drop-down --&gt;", _xlfn.XLOOKUP(B52,'Lookup GovFund Stmt Rev Exp Ch'!$B$2:$B$392,'Lookup GovFund Stmt Rev Exp Ch'!$C$2:$C$392))</f>
        <v>Choose from drop-down --&gt;</v>
      </c>
      <c r="B52" s="13"/>
      <c r="C52" s="182"/>
      <c r="D52" s="183"/>
      <c r="E52" s="183"/>
      <c r="F52" s="183"/>
      <c r="G52" s="183"/>
      <c r="H52" s="183"/>
      <c r="I52" s="206">
        <f t="shared" si="5"/>
        <v>0</v>
      </c>
    </row>
    <row r="53" spans="1:9" ht="15">
      <c r="A53" s="4" t="str">
        <f>IF(B53="", "Choose from drop-down --&gt;", _xlfn.XLOOKUP(B53,'Lookup GovFund Stmt Rev Exp Ch'!$B$2:$B$392,'Lookup GovFund Stmt Rev Exp Ch'!$C$2:$C$392))</f>
        <v>Choose from drop-down --&gt;</v>
      </c>
      <c r="B53" s="13"/>
      <c r="C53" s="182"/>
      <c r="D53" s="183"/>
      <c r="E53" s="183"/>
      <c r="F53" s="183"/>
      <c r="G53" s="183"/>
      <c r="H53" s="183"/>
      <c r="I53" s="206">
        <f t="shared" si="5"/>
        <v>0</v>
      </c>
    </row>
    <row r="54" spans="1:9" ht="15" hidden="1">
      <c r="A54" s="4" t="str">
        <f>IF(B54="", "Choose from drop-down --&gt;", _xlfn.XLOOKUP(B54,#REF!,#REF!))</f>
        <v>Choose from drop-down --&gt;</v>
      </c>
      <c r="B54" s="13"/>
      <c r="C54" s="182"/>
      <c r="D54" s="183"/>
      <c r="E54" s="183"/>
      <c r="F54" s="183"/>
      <c r="G54" s="183"/>
      <c r="H54" s="183"/>
      <c r="I54" s="206">
        <f t="shared" si="5"/>
        <v>0</v>
      </c>
    </row>
    <row r="55" spans="1:9" ht="15" hidden="1">
      <c r="A55" s="4" t="str">
        <f>IF(B55="", "Choose from drop-down --&gt;", _xlfn.XLOOKUP(B55,#REF!,#REF!))</f>
        <v>Choose from drop-down --&gt;</v>
      </c>
      <c r="B55" s="13"/>
      <c r="C55" s="182"/>
      <c r="D55" s="183"/>
      <c r="E55" s="183"/>
      <c r="F55" s="183"/>
      <c r="G55" s="183"/>
      <c r="H55" s="183"/>
      <c r="I55" s="206">
        <f t="shared" si="5"/>
        <v>0</v>
      </c>
    </row>
    <row r="56" spans="1:9" ht="15" hidden="1">
      <c r="A56" s="4" t="str">
        <f>IF(B56="", "Choose from drop-down --&gt;", _xlfn.XLOOKUP(B56,#REF!,#REF!))</f>
        <v>Choose from drop-down --&gt;</v>
      </c>
      <c r="B56" s="13"/>
      <c r="C56" s="182"/>
      <c r="D56" s="183"/>
      <c r="E56" s="183"/>
      <c r="F56" s="183"/>
      <c r="G56" s="183"/>
      <c r="H56" s="183"/>
      <c r="I56" s="206">
        <f t="shared" si="5"/>
        <v>0</v>
      </c>
    </row>
    <row r="57" spans="1:9" ht="15" hidden="1">
      <c r="A57" s="4" t="str">
        <f>IF(B57="", "Choose from drop-down --&gt;", _xlfn.XLOOKUP(B57,#REF!,#REF!))</f>
        <v>Choose from drop-down --&gt;</v>
      </c>
      <c r="B57" s="13"/>
      <c r="C57" s="182"/>
      <c r="D57" s="183"/>
      <c r="E57" s="183"/>
      <c r="F57" s="183"/>
      <c r="G57" s="183"/>
      <c r="H57" s="183"/>
      <c r="I57" s="206">
        <f t="shared" si="5"/>
        <v>0</v>
      </c>
    </row>
    <row r="58" spans="1:9" ht="15" hidden="1">
      <c r="A58" s="4" t="str">
        <f>IF(B58="", "Choose from drop-down --&gt;", _xlfn.XLOOKUP(B58,#REF!,#REF!))</f>
        <v>Choose from drop-down --&gt;</v>
      </c>
      <c r="B58" s="13"/>
      <c r="C58" s="182"/>
      <c r="D58" s="183"/>
      <c r="E58" s="183"/>
      <c r="F58" s="183"/>
      <c r="G58" s="183"/>
      <c r="H58" s="183"/>
      <c r="I58" s="206">
        <f t="shared" si="5"/>
        <v>0</v>
      </c>
    </row>
    <row r="59" spans="1:9" ht="15">
      <c r="A59" s="4" t="s">
        <v>1077</v>
      </c>
      <c r="B59" s="51" t="s">
        <v>1078</v>
      </c>
      <c r="C59" s="180">
        <f t="shared" ref="C59:H59" si="6">IF(C6="","",SUM(C39:C58))</f>
        <v>1597681</v>
      </c>
      <c r="D59" s="180">
        <f t="shared" si="6"/>
        <v>-41809</v>
      </c>
      <c r="E59" s="180">
        <f t="shared" si="6"/>
        <v>58091</v>
      </c>
      <c r="F59" s="180">
        <f t="shared" si="6"/>
        <v>-1467024</v>
      </c>
      <c r="G59" s="180">
        <f t="shared" si="6"/>
        <v>1632609</v>
      </c>
      <c r="H59" s="180">
        <f t="shared" si="6"/>
        <v>-1721457</v>
      </c>
      <c r="I59" s="180">
        <f t="shared" ref="I59" si="7">IF(I30="","",SUM(I39:I58))</f>
        <v>58091</v>
      </c>
    </row>
    <row r="60" spans="1:9" ht="15">
      <c r="A60" s="5" t="s">
        <v>1079</v>
      </c>
      <c r="B60" s="6" t="s">
        <v>1080</v>
      </c>
      <c r="C60" s="186">
        <f>C59+C36</f>
        <v>249464</v>
      </c>
      <c r="D60" s="186">
        <f t="shared" ref="D60:I60" si="8">D59+D36</f>
        <v>-447353</v>
      </c>
      <c r="E60" s="186">
        <f t="shared" si="8"/>
        <v>187452</v>
      </c>
      <c r="F60" s="186">
        <f t="shared" si="8"/>
        <v>0</v>
      </c>
      <c r="G60" s="186">
        <f t="shared" si="8"/>
        <v>681698</v>
      </c>
      <c r="H60" s="186">
        <f t="shared" si="8"/>
        <v>-850946</v>
      </c>
      <c r="I60" s="186">
        <f t="shared" si="8"/>
        <v>-179685</v>
      </c>
    </row>
    <row r="61" spans="1:9" ht="15">
      <c r="A61" s="3"/>
      <c r="B61" s="3"/>
      <c r="C61" s="16"/>
      <c r="D61" s="16"/>
      <c r="E61" s="16"/>
      <c r="F61" s="16"/>
      <c r="G61" s="16"/>
      <c r="H61" s="16"/>
      <c r="I61" s="16"/>
    </row>
    <row r="62" spans="1:9" ht="15">
      <c r="A62" s="3"/>
      <c r="B62" s="9" t="s">
        <v>1081</v>
      </c>
      <c r="C62" s="9"/>
      <c r="D62" s="9"/>
      <c r="E62" s="9"/>
      <c r="F62" s="9"/>
      <c r="G62" s="9"/>
      <c r="H62" s="9"/>
      <c r="I62" s="9"/>
    </row>
    <row r="63" spans="1:9" ht="15">
      <c r="A63" s="4" t="s">
        <v>1082</v>
      </c>
      <c r="B63" s="13" t="s">
        <v>1083</v>
      </c>
      <c r="C63" s="182">
        <v>6163893</v>
      </c>
      <c r="D63" s="183">
        <v>1085886</v>
      </c>
      <c r="E63" s="183">
        <v>5430243</v>
      </c>
      <c r="F63" s="183">
        <v>0</v>
      </c>
      <c r="G63" s="183">
        <v>1924746</v>
      </c>
      <c r="H63" s="183">
        <v>2747824</v>
      </c>
      <c r="I63" s="206">
        <f t="shared" ref="I63:I69" si="9">SUM(C63:H63)</f>
        <v>17352592</v>
      </c>
    </row>
    <row r="64" spans="1:9" ht="15">
      <c r="A64" s="4" t="s">
        <v>1082</v>
      </c>
      <c r="B64" s="175" t="s">
        <v>1084</v>
      </c>
      <c r="C64" s="208">
        <f>C60+C63</f>
        <v>6413357</v>
      </c>
      <c r="D64" s="208">
        <f t="shared" ref="D64:H64" si="10">D60+D63</f>
        <v>638533</v>
      </c>
      <c r="E64" s="208">
        <f t="shared" si="10"/>
        <v>5617695</v>
      </c>
      <c r="F64" s="208">
        <f t="shared" si="10"/>
        <v>0</v>
      </c>
      <c r="G64" s="208">
        <f t="shared" si="10"/>
        <v>2606444</v>
      </c>
      <c r="H64" s="208">
        <f t="shared" si="10"/>
        <v>1896878</v>
      </c>
      <c r="I64" s="206">
        <f t="shared" si="9"/>
        <v>17172907</v>
      </c>
    </row>
    <row r="65" spans="1:9" ht="15" hidden="1">
      <c r="A65" s="4" t="str">
        <f>IF(B65="", "Choose from drop-down --&gt;", _xlfn.XLOOKUP(B65,#REF!,#REF!))</f>
        <v>Choose from drop-down --&gt;</v>
      </c>
      <c r="B65" s="13"/>
      <c r="C65" s="14"/>
      <c r="D65" s="15"/>
      <c r="E65" s="15"/>
      <c r="F65" s="15"/>
      <c r="G65" s="15"/>
      <c r="H65" s="15"/>
      <c r="I65" s="42">
        <f t="shared" si="9"/>
        <v>0</v>
      </c>
    </row>
    <row r="66" spans="1:9" ht="15" hidden="1">
      <c r="A66" s="4" t="str">
        <f>IF(B66="", "Choose from drop-down --&gt;", _xlfn.XLOOKUP(B66,#REF!,#REF!))</f>
        <v>Choose from drop-down --&gt;</v>
      </c>
      <c r="B66" s="13"/>
      <c r="C66" s="14"/>
      <c r="D66" s="15"/>
      <c r="E66" s="15"/>
      <c r="F66" s="15"/>
      <c r="G66" s="15"/>
      <c r="H66" s="15"/>
      <c r="I66" s="42">
        <f t="shared" si="9"/>
        <v>0</v>
      </c>
    </row>
    <row r="67" spans="1:9" ht="15" hidden="1">
      <c r="A67" s="4" t="str">
        <f>IF(B67="", "Choose from drop-down --&gt;", _xlfn.XLOOKUP(B67,#REF!,#REF!))</f>
        <v>Choose from drop-down --&gt;</v>
      </c>
      <c r="B67" s="13"/>
      <c r="C67" s="14"/>
      <c r="D67" s="15"/>
      <c r="E67" s="15"/>
      <c r="F67" s="15"/>
      <c r="G67" s="15"/>
      <c r="H67" s="15"/>
      <c r="I67" s="42">
        <f t="shared" si="9"/>
        <v>0</v>
      </c>
    </row>
    <row r="68" spans="1:9" ht="15" hidden="1">
      <c r="A68" s="4" t="str">
        <f>IF(B68="", "Choose from drop-down --&gt;", _xlfn.XLOOKUP(B68,#REF!,#REF!))</f>
        <v>Choose from drop-down --&gt;</v>
      </c>
      <c r="B68" s="13"/>
      <c r="C68" s="14"/>
      <c r="D68" s="15"/>
      <c r="E68" s="15"/>
      <c r="F68" s="15"/>
      <c r="G68" s="15"/>
      <c r="H68" s="15"/>
      <c r="I68" s="42">
        <f t="shared" si="9"/>
        <v>0</v>
      </c>
    </row>
    <row r="69" spans="1:9" ht="15" hidden="1">
      <c r="A69" s="4" t="str">
        <f>IF(B69="", "Choose from drop-down --&gt;", _xlfn.XLOOKUP(B69,#REF!,#REF!))</f>
        <v>Choose from drop-down --&gt;</v>
      </c>
      <c r="B69" s="13"/>
      <c r="C69" s="15"/>
      <c r="D69" s="15"/>
      <c r="E69" s="15"/>
      <c r="F69" s="15"/>
      <c r="G69" s="15"/>
      <c r="H69" s="15"/>
      <c r="I69" s="42">
        <f t="shared" si="9"/>
        <v>0</v>
      </c>
    </row>
    <row r="71" spans="1:9" ht="15">
      <c r="A71" s="3"/>
      <c r="B71" s="18"/>
      <c r="C71" s="18"/>
      <c r="D71" s="18"/>
      <c r="E71" s="18"/>
      <c r="F71" s="18"/>
      <c r="G71" s="18"/>
      <c r="H71" s="18"/>
      <c r="I71" s="18"/>
    </row>
  </sheetData>
  <sheetProtection formatRows="0" insertRows="0" deleteRows="0"/>
  <phoneticPr fontId="14" type="noConversion"/>
  <conditionalFormatting sqref="D7:H7 D8:I23 C23 D25:I35 C35 C36:I36 D37:I63 C59:I60 I64 D65:I69 D71:I71">
    <cfRule type="expression" dxfId="19" priority="17" stopIfTrue="1">
      <formula>C$7=""</formula>
    </cfRule>
  </conditionalFormatting>
  <dataValidations count="4">
    <dataValidation type="list" allowBlank="1" showInputMessage="1" showErrorMessage="1" sqref="B54:B58" xr:uid="{25D64AF8-C7A3-8141-9C6A-2B0B8C26B31A}">
      <formula1>noncurrent_liabilities</formula1>
    </dataValidation>
    <dataValidation type="list" allowBlank="1" showInputMessage="1" showErrorMessage="1" sqref="C6" xr:uid="{6A429986-25B6-4244-AD8C-D62A4DC205CC}">
      <formula1>"General Fund, Special Revenue Fund, Capital Project, Debt Service, Other"</formula1>
    </dataValidation>
    <dataValidation type="list" allowBlank="1" showInputMessage="1" showErrorMessage="1" sqref="D6:H6" xr:uid="{E4F49D7F-DA99-234D-8DF6-8B9E5A7C2E7B}">
      <formula1>"Select fund type or delete column, General Fund, Special Revenue Fund, Capital Project, Debt Service, Other"</formula1>
    </dataValidation>
    <dataValidation type="list" allowBlank="1" showInputMessage="1" showErrorMessage="1" sqref="B63:B69" xr:uid="{B2F6E0FA-B17A-244A-850A-90286ADA4EFD}">
      <formula1>deferred_inflows</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r:uid="{C93DFAB6-EE30-6F40-B82C-3A9FB7CAB85D}">
          <x14:formula1>
            <xm:f>'Lookup GovFund Stmt Rev Exp Ch'!$B$160:$B$170</xm:f>
          </x14:formula1>
          <xm:sqref>B39:B53</xm:sqref>
        </x14:dataValidation>
        <x14:dataValidation type="list" allowBlank="1" showInputMessage="1" showErrorMessage="1" xr:uid="{01544FF9-537B-8F47-BAD2-6BA555B7160B}">
          <x14:formula1>
            <xm:f>'Lookup GovFund Stmt Rev Exp Ch'!$B$2:$B$159</xm:f>
          </x14:formula1>
          <xm:sqref>B9:B22</xm:sqref>
        </x14:dataValidation>
        <x14:dataValidation type="list" allowBlank="1" showInputMessage="1" showErrorMessage="1" xr:uid="{D4D1AB10-08C4-B544-9EDE-7CF75EB31E07}">
          <x14:formula1>
            <xm:f>'Lookup GovFund Stmt Rev Exp Ch'!$B$171:$B$352</xm:f>
          </x14:formula1>
          <xm:sqref>B26:B34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090A-A3A8-5745-801D-C4B46E858924}">
  <sheetPr>
    <tabColor theme="6"/>
  </sheetPr>
  <dimension ref="A1:B25"/>
  <sheetViews>
    <sheetView zoomScale="75" zoomScaleNormal="110" workbookViewId="0">
      <selection activeCell="F10" sqref="F10"/>
    </sheetView>
  </sheetViews>
  <sheetFormatPr baseColWidth="10" defaultColWidth="10.83203125" defaultRowHeight="13"/>
  <cols>
    <col min="1" max="1" width="46.5" style="111" customWidth="1"/>
    <col min="2" max="2" width="31.83203125" style="237" customWidth="1"/>
    <col min="3" max="16384" width="10.83203125" style="111"/>
  </cols>
  <sheetData>
    <row r="1" spans="1:2" ht="17">
      <c r="A1" s="76" t="s">
        <v>1059</v>
      </c>
      <c r="B1" s="229" t="str">
        <f>_xlfn.CONCAT('Master Info'!C2, ", ", 'Master Info'!$C$3)</f>
        <v>City of Clayton, California</v>
      </c>
    </row>
    <row r="2" spans="1:2" ht="17">
      <c r="A2" s="80" t="s">
        <v>1085</v>
      </c>
      <c r="B2" s="230" t="s">
        <v>1065</v>
      </c>
    </row>
    <row r="3" spans="1:2" ht="92" customHeight="1">
      <c r="A3" s="80" t="s">
        <v>1060</v>
      </c>
      <c r="B3" s="230" t="s">
        <v>2734</v>
      </c>
    </row>
    <row r="4" spans="1:2" ht="18" thickBot="1">
      <c r="A4" s="82" t="s">
        <v>1061</v>
      </c>
      <c r="B4" s="231" t="str">
        <f>_xlfn.CONCAT("For the year ended ", TEXT('Master Info'!C4, "mmmm dd, yyyy"))</f>
        <v>For the year ended June 30, 2022</v>
      </c>
    </row>
    <row r="6" spans="1:2" ht="16">
      <c r="A6" s="158" t="s">
        <v>2735</v>
      </c>
      <c r="B6" s="232">
        <f>'GovFund Stmt of Rev Exp and Chg'!I60</f>
        <v>-179685</v>
      </c>
    </row>
    <row r="7" spans="1:2" ht="15">
      <c r="B7" s="233"/>
    </row>
    <row r="8" spans="1:2" ht="32">
      <c r="A8" s="238" t="s">
        <v>3163</v>
      </c>
      <c r="B8" s="233"/>
    </row>
    <row r="9" spans="1:2" ht="16">
      <c r="A9" s="143" t="s">
        <v>2730</v>
      </c>
      <c r="B9" s="234"/>
    </row>
    <row r="10" spans="1:2" ht="80">
      <c r="A10" s="228" t="s">
        <v>3164</v>
      </c>
      <c r="B10" s="235"/>
    </row>
    <row r="11" spans="1:2" ht="32">
      <c r="A11" s="227" t="s">
        <v>3165</v>
      </c>
      <c r="B11" s="235">
        <v>-74942</v>
      </c>
    </row>
    <row r="12" spans="1:2" ht="16">
      <c r="A12" s="227" t="s">
        <v>3166</v>
      </c>
      <c r="B12" s="235">
        <v>-745</v>
      </c>
    </row>
    <row r="13" spans="1:2" ht="32">
      <c r="A13" s="227" t="s">
        <v>3169</v>
      </c>
      <c r="B13" s="235">
        <v>730720</v>
      </c>
    </row>
    <row r="14" spans="1:2" ht="16">
      <c r="A14" s="227" t="s">
        <v>3167</v>
      </c>
      <c r="B14" s="235">
        <v>-113947</v>
      </c>
    </row>
    <row r="15" spans="1:2" ht="16">
      <c r="A15" s="227" t="s">
        <v>3168</v>
      </c>
      <c r="B15" s="235">
        <v>-244640</v>
      </c>
    </row>
    <row r="16" spans="1:2" ht="15">
      <c r="A16" s="144"/>
      <c r="B16" s="235"/>
    </row>
    <row r="17" spans="1:2" ht="16">
      <c r="A17" s="143" t="s">
        <v>2731</v>
      </c>
      <c r="B17" s="234"/>
    </row>
    <row r="18" spans="1:2" ht="80">
      <c r="A18" s="239" t="s">
        <v>3170</v>
      </c>
      <c r="B18" s="235"/>
    </row>
    <row r="19" spans="1:2" ht="32">
      <c r="A19" s="227" t="s">
        <v>3171</v>
      </c>
      <c r="B19" s="235">
        <v>1217507</v>
      </c>
    </row>
    <row r="20" spans="1:2" ht="48">
      <c r="A20" s="227" t="s">
        <v>3172</v>
      </c>
      <c r="B20" s="235">
        <v>-947745</v>
      </c>
    </row>
    <row r="21" spans="1:2" ht="15">
      <c r="A21" s="144"/>
      <c r="B21" s="235"/>
    </row>
    <row r="22" spans="1:2" ht="16">
      <c r="A22" s="143" t="s">
        <v>2732</v>
      </c>
      <c r="B22" s="234"/>
    </row>
    <row r="23" spans="1:2" ht="80">
      <c r="A23" s="239" t="s">
        <v>3173</v>
      </c>
      <c r="B23" s="235">
        <v>-4806</v>
      </c>
    </row>
    <row r="24" spans="1:2" ht="15">
      <c r="A24" s="144"/>
      <c r="B24" s="235"/>
    </row>
    <row r="25" spans="1:2" ht="32">
      <c r="A25" s="159" t="s">
        <v>2733</v>
      </c>
      <c r="B25" s="236">
        <f>SUM(B6:B24)</f>
        <v>381717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39A8-4FAE-F64F-B086-A6B9C4373AEE}">
  <sheetPr>
    <tabColor theme="9"/>
  </sheetPr>
  <dimension ref="A1:E79"/>
  <sheetViews>
    <sheetView zoomScale="75" zoomScaleNormal="100" workbookViewId="0">
      <selection activeCell="E27" sqref="E27"/>
    </sheetView>
  </sheetViews>
  <sheetFormatPr baseColWidth="10" defaultColWidth="9" defaultRowHeight="13"/>
  <cols>
    <col min="1" max="1" width="40.5" style="79" bestFit="1" customWidth="1"/>
    <col min="2" max="2" width="41.5" style="79" customWidth="1"/>
    <col min="3" max="3" width="38.5" style="79" bestFit="1" customWidth="1"/>
    <col min="4" max="4" width="18.6640625" style="79" customWidth="1"/>
    <col min="5" max="16384" width="9" style="79"/>
  </cols>
  <sheetData>
    <row r="1" spans="1:5" ht="16">
      <c r="A1" s="76" t="s">
        <v>1059</v>
      </c>
      <c r="B1" s="77" t="str">
        <f>_xlfn.CONCAT('Master Info'!C2, ", ", 'Master Info'!$C$3)</f>
        <v>City of Clayton, California</v>
      </c>
      <c r="C1" s="78"/>
      <c r="D1" s="78"/>
    </row>
    <row r="2" spans="1:5" ht="16">
      <c r="A2" s="80" t="s">
        <v>1085</v>
      </c>
      <c r="B2" s="81" t="s">
        <v>1708</v>
      </c>
      <c r="C2" s="78"/>
      <c r="D2" s="78"/>
    </row>
    <row r="3" spans="1:5" ht="16">
      <c r="A3" s="80" t="s">
        <v>1060</v>
      </c>
      <c r="B3" s="81" t="s">
        <v>0</v>
      </c>
      <c r="C3" s="78"/>
      <c r="D3" s="78"/>
    </row>
    <row r="4" spans="1:5" ht="17" thickBot="1">
      <c r="A4" s="82" t="s">
        <v>1061</v>
      </c>
      <c r="B4" s="209">
        <f>'Master Info'!C4</f>
        <v>44742</v>
      </c>
      <c r="C4" s="78"/>
      <c r="D4" s="78"/>
    </row>
    <row r="5" spans="1:5" ht="16">
      <c r="A5" s="83"/>
      <c r="B5" s="84"/>
      <c r="C5" s="85"/>
      <c r="D5" s="85"/>
    </row>
    <row r="6" spans="1:5" s="91" customFormat="1" ht="26" customHeight="1">
      <c r="A6" s="86"/>
      <c r="B6" s="87"/>
      <c r="C6" s="89" t="s">
        <v>1709</v>
      </c>
      <c r="D6" s="88" t="s">
        <v>2</v>
      </c>
    </row>
    <row r="7" spans="1:5" ht="16">
      <c r="A7" s="92" t="s">
        <v>1</v>
      </c>
      <c r="B7" s="93"/>
      <c r="C7" s="95" t="s">
        <v>3564</v>
      </c>
      <c r="D7" s="94" t="s">
        <v>1710</v>
      </c>
      <c r="E7" s="96"/>
    </row>
    <row r="8" spans="1:5" ht="15">
      <c r="A8" s="97"/>
      <c r="B8" s="98" t="s">
        <v>3</v>
      </c>
      <c r="C8" s="99"/>
      <c r="D8" s="99"/>
    </row>
    <row r="9" spans="1:5" ht="15">
      <c r="A9" s="97"/>
      <c r="B9" s="100" t="s">
        <v>4</v>
      </c>
      <c r="C9" s="90"/>
      <c r="D9" s="90"/>
    </row>
    <row r="10" spans="1:5" ht="15">
      <c r="A10" s="101" t="str">
        <f>IF(B10="", "Choose from drop-down --&gt;", _xlfn.XLOOKUP(B10,'Lookup Net Position'!$B$2:$B$607,'Lookup Net Position'!$C$2:$C$607))</f>
        <v>acfr:CashAndCashEquivalentsAndInvestments</v>
      </c>
      <c r="B10" s="13" t="s">
        <v>73</v>
      </c>
      <c r="C10" s="188" t="s">
        <v>3132</v>
      </c>
      <c r="D10" s="188">
        <v>460441</v>
      </c>
    </row>
    <row r="11" spans="1:5" ht="15">
      <c r="A11" s="101" t="str">
        <f>IF(B11="", "Choose from drop-down --&gt;", _xlfn.XLOOKUP(B11,'Lookup Net Position'!$B$2:$B$607,'Lookup Net Position'!$C$2:$C$607))</f>
        <v>Choose from drop-down --&gt;</v>
      </c>
      <c r="B11" s="13"/>
      <c r="C11" s="188"/>
      <c r="D11" s="188"/>
    </row>
    <row r="12" spans="1:5" ht="15">
      <c r="A12" s="101" t="str">
        <f>IF(B12="", "Choose from drop-down --&gt;", _xlfn.XLOOKUP(B12,'Lookup Net Position'!$B$2:$B$607,'Lookup Net Position'!$C$2:$C$607))</f>
        <v>Choose from drop-down --&gt;</v>
      </c>
      <c r="B12" s="13"/>
      <c r="C12" s="188"/>
      <c r="D12" s="188"/>
    </row>
    <row r="13" spans="1:5" ht="15">
      <c r="A13" s="101" t="str">
        <f>IF(B13="", "Choose from drop-down --&gt;", _xlfn.XLOOKUP(B13,'Lookup Net Position'!$B$2:$B$607,'Lookup Net Position'!$C$2:$C$607))</f>
        <v>Choose from drop-down --&gt;</v>
      </c>
      <c r="B13" s="13"/>
      <c r="C13" s="188"/>
      <c r="D13" s="188"/>
    </row>
    <row r="14" spans="1:5" ht="15">
      <c r="A14" s="101" t="str">
        <f>IF(B14="", "Choose from drop-down --&gt;", _xlfn.XLOOKUP(B14,'Lookup Net Position'!$B$2:$B$607,'Lookup Net Position'!$C$2:$C$607))</f>
        <v>Choose from drop-down --&gt;</v>
      </c>
      <c r="B14" s="13"/>
      <c r="C14" s="188"/>
      <c r="D14" s="188"/>
    </row>
    <row r="15" spans="1:5" ht="15">
      <c r="A15" s="101" t="str">
        <f>IF(B15="", "Choose from drop-down --&gt;", _xlfn.XLOOKUP(B15,'Lookup Net Position'!$B$2:$B$607,'Lookup Net Position'!$C$2:$C$607))</f>
        <v>Choose from drop-down --&gt;</v>
      </c>
      <c r="B15" s="13"/>
      <c r="C15" s="188"/>
      <c r="D15" s="188"/>
    </row>
    <row r="16" spans="1:5" ht="15">
      <c r="A16" s="101" t="str">
        <f>IF(B16="", "Choose from drop-down --&gt;", _xlfn.XLOOKUP(B16,'Lookup Net Position'!$B$2:$B$607,'Lookup Net Position'!$C$2:$C$607))</f>
        <v>Choose from drop-down --&gt;</v>
      </c>
      <c r="B16" s="13"/>
      <c r="C16" s="188"/>
      <c r="D16" s="188"/>
    </row>
    <row r="17" spans="1:4" ht="15">
      <c r="A17" s="101" t="str">
        <f>IF(B17="", "Choose from drop-down --&gt;", _xlfn.XLOOKUP(B17,'Lookup Net Position'!$B$2:$B$607,'Lookup Net Position'!$C$2:$C$607))</f>
        <v>Choose from drop-down --&gt;</v>
      </c>
      <c r="B17" s="13"/>
      <c r="C17" s="188"/>
      <c r="D17" s="188"/>
    </row>
    <row r="18" spans="1:4" ht="15">
      <c r="A18" s="101" t="str">
        <f>IF(B18="", "Choose from drop-down --&gt;", _xlfn.XLOOKUP(B18,'Lookup Net Position'!$B$2:$B$607,'Lookup Net Position'!$C$2:$C$607))</f>
        <v>Choose from drop-down --&gt;</v>
      </c>
      <c r="B18" s="13"/>
      <c r="C18" s="188"/>
      <c r="D18" s="188"/>
    </row>
    <row r="19" spans="1:4" ht="15" hidden="1">
      <c r="A19" s="101" t="str">
        <f>IF(B19="", "Choose from drop-down --&gt;", _xlfn.XLOOKUP(B19,'Lookup Net Position'!$B$2:$B$607,'Lookup Net Position'!$C$2:$C$607))</f>
        <v>Choose from drop-down --&gt;</v>
      </c>
      <c r="B19" s="13"/>
      <c r="C19" s="188"/>
      <c r="D19" s="188"/>
    </row>
    <row r="20" spans="1:4" ht="15" hidden="1">
      <c r="A20" s="101" t="str">
        <f>IF(B20="", "Choose from drop-down --&gt;", _xlfn.XLOOKUP(B20,'Lookup Net Position'!$B$2:$B$607,'Lookup Net Position'!$C$2:$C$607))</f>
        <v>Choose from drop-down --&gt;</v>
      </c>
      <c r="B20" s="13"/>
      <c r="C20" s="188"/>
      <c r="D20" s="188"/>
    </row>
    <row r="21" spans="1:4" ht="15" hidden="1">
      <c r="A21" s="101" t="str">
        <f>IF(B21="", "Choose from drop-down --&gt;", _xlfn.XLOOKUP(B21,'Lookup Net Position'!$B$2:$B$607,'Lookup Net Position'!$C$2:$C$607))</f>
        <v>Choose from drop-down --&gt;</v>
      </c>
      <c r="B21" s="13"/>
      <c r="C21" s="188"/>
      <c r="D21" s="188"/>
    </row>
    <row r="22" spans="1:4" ht="15" hidden="1">
      <c r="A22" s="101" t="str">
        <f>IF(B22="", "Choose from drop-down --&gt;", _xlfn.XLOOKUP(B22,'Lookup Net Position'!$B$2:$B$607,'Lookup Net Position'!$C$2:$C$607))</f>
        <v>Choose from drop-down --&gt;</v>
      </c>
      <c r="B22" s="13"/>
      <c r="C22" s="188"/>
      <c r="D22" s="188"/>
    </row>
    <row r="23" spans="1:4" ht="15">
      <c r="A23" s="101" t="str">
        <f>IF(B23="", "Choose from drop-down --&gt;", _xlfn.XLOOKUP(B23,'Lookup Net Position'!$B$2:$B$607,'Lookup Net Position'!$C$2:$C$607))</f>
        <v>Choose from drop-down --&gt;</v>
      </c>
      <c r="B23" s="13"/>
      <c r="C23" s="188"/>
      <c r="D23" s="188"/>
    </row>
    <row r="24" spans="1:4" ht="15">
      <c r="A24" s="101" t="s">
        <v>9</v>
      </c>
      <c r="B24" s="101" t="s">
        <v>10</v>
      </c>
      <c r="C24" s="210">
        <f t="shared" ref="C24:D24" si="0">IF(C$7="Type fund name","",SUM(C10:C23))</f>
        <v>0</v>
      </c>
      <c r="D24" s="210">
        <f t="shared" si="0"/>
        <v>460441</v>
      </c>
    </row>
    <row r="25" spans="1:4" ht="15">
      <c r="A25" s="97"/>
      <c r="B25" s="100" t="s">
        <v>11</v>
      </c>
      <c r="C25" s="100"/>
      <c r="D25" s="100"/>
    </row>
    <row r="26" spans="1:4" ht="15">
      <c r="A26" s="101" t="str">
        <f>IF(B26="", "Choose from drop-down --&gt;", _xlfn.XLOOKUP(B26,'Lookup Net Position'!$B$2:$B$607,'Lookup Net Position'!$C$2:$C$607))</f>
        <v>acfr:Land</v>
      </c>
      <c r="B26" s="102" t="s">
        <v>54</v>
      </c>
      <c r="C26" s="188">
        <v>167738</v>
      </c>
      <c r="D26" s="188" t="s">
        <v>3131</v>
      </c>
    </row>
    <row r="27" spans="1:4" ht="15">
      <c r="A27" s="101" t="str">
        <f>IF(B27="", "Choose from drop-down --&gt;", _xlfn.XLOOKUP(B27,'Lookup Net Position'!$B$2:$B$607,'Lookup Net Position'!$C$2:$C$607))</f>
        <v>acfr:CapitalAssetsBeingDepreciatedNet</v>
      </c>
      <c r="B27" s="102" t="s">
        <v>247</v>
      </c>
      <c r="C27" s="188">
        <v>841465</v>
      </c>
      <c r="D27" s="188">
        <v>540610</v>
      </c>
    </row>
    <row r="28" spans="1:4" ht="15">
      <c r="A28" s="101" t="str">
        <f>IF(B28="", "Choose from drop-down --&gt;", _xlfn.XLOOKUP(B28,'Lookup Net Position'!$B$2:$B$607,'Lookup Net Position'!$C$2:$C$607))</f>
        <v>Choose from drop-down --&gt;</v>
      </c>
      <c r="B28" s="103"/>
      <c r="C28" s="188"/>
      <c r="D28" s="188"/>
    </row>
    <row r="29" spans="1:4" ht="15">
      <c r="A29" s="101" t="str">
        <f>IF(B29="", "Choose from drop-down --&gt;", _xlfn.XLOOKUP(B29,'Lookup Net Position'!$B$2:$B$607,'Lookup Net Position'!$C$2:$C$607))</f>
        <v>Choose from drop-down --&gt;</v>
      </c>
      <c r="B29" s="103"/>
      <c r="C29" s="188"/>
      <c r="D29" s="188"/>
    </row>
    <row r="30" spans="1:4" ht="15">
      <c r="A30" s="101" t="str">
        <f>IF(B30="", "Choose from drop-down --&gt;", _xlfn.XLOOKUP(B30,'Lookup Net Position'!$B$2:$B$607,'Lookup Net Position'!$C$2:$C$607))</f>
        <v>Choose from drop-down --&gt;</v>
      </c>
      <c r="B30" s="103"/>
      <c r="C30" s="188"/>
      <c r="D30" s="188"/>
    </row>
    <row r="31" spans="1:4" ht="15" hidden="1">
      <c r="A31" s="101" t="str">
        <f>IF(B31="", "Choose from drop-down --&gt;", _xlfn.XLOOKUP(B31,'Lookup Net Position'!$B$2:$B$607,'Lookup Net Position'!$C$2:$C$607))</f>
        <v>Choose from drop-down --&gt;</v>
      </c>
      <c r="B31" s="102"/>
      <c r="C31" s="188"/>
      <c r="D31" s="188"/>
    </row>
    <row r="32" spans="1:4" ht="15" hidden="1">
      <c r="A32" s="101" t="str">
        <f>IF(B32="", "Choose from drop-down --&gt;", _xlfn.XLOOKUP(B32,'Lookup Net Position'!$B$2:$B$607,'Lookup Net Position'!$C$2:$C$607))</f>
        <v>Choose from drop-down --&gt;</v>
      </c>
      <c r="B32" s="102"/>
      <c r="C32" s="188"/>
      <c r="D32" s="188"/>
    </row>
    <row r="33" spans="1:4" ht="15" hidden="1">
      <c r="A33" s="101" t="str">
        <f>IF(B33="", "Choose from drop-down --&gt;", _xlfn.XLOOKUP(B33,'Lookup Net Position'!$B$2:$B$607,'Lookup Net Position'!$C$2:$C$607))</f>
        <v>Choose from drop-down --&gt;</v>
      </c>
      <c r="B33" s="102"/>
      <c r="C33" s="188"/>
      <c r="D33" s="188"/>
    </row>
    <row r="34" spans="1:4" ht="15" hidden="1">
      <c r="A34" s="101" t="str">
        <f>IF(B34="", "Choose from drop-down --&gt;", _xlfn.XLOOKUP(B34,'Lookup Net Position'!$B$2:$B$607,'Lookup Net Position'!$C$2:$C$607))</f>
        <v>Choose from drop-down --&gt;</v>
      </c>
      <c r="B34" s="102"/>
      <c r="C34" s="188"/>
      <c r="D34" s="188"/>
    </row>
    <row r="35" spans="1:4" ht="15" hidden="1">
      <c r="A35" s="101" t="str">
        <f>IF(B35="", "Choose from drop-down --&gt;", _xlfn.XLOOKUP(B35,'Lookup Net Position'!$B$2:$B$607,'Lookup Net Position'!$C$2:$C$607))</f>
        <v>Choose from drop-down --&gt;</v>
      </c>
      <c r="B35" s="102"/>
      <c r="C35" s="188"/>
      <c r="D35" s="188"/>
    </row>
    <row r="36" spans="1:4" ht="15" hidden="1">
      <c r="A36" s="101" t="str">
        <f>IF(B36="", "Choose from drop-down --&gt;", _xlfn.XLOOKUP(B36,'Lookup Net Position'!$B$2:$B$607,'Lookup Net Position'!$C$2:$C$607))</f>
        <v>Choose from drop-down --&gt;</v>
      </c>
      <c r="B36" s="102"/>
      <c r="C36" s="188"/>
      <c r="D36" s="188"/>
    </row>
    <row r="37" spans="1:4" ht="15">
      <c r="A37" s="101" t="str">
        <f>IF(B37="", "Choose from drop-down --&gt;", _xlfn.XLOOKUP(B37,'Lookup Net Position'!$B$2:$B$607,'Lookup Net Position'!$C$2:$C$607))</f>
        <v>Choose from drop-down --&gt;</v>
      </c>
      <c r="B37" s="102"/>
      <c r="C37" s="188"/>
      <c r="D37" s="188"/>
    </row>
    <row r="38" spans="1:4" s="91" customFormat="1" ht="15">
      <c r="A38" s="101" t="s">
        <v>16</v>
      </c>
      <c r="B38" s="101" t="s">
        <v>17</v>
      </c>
      <c r="C38" s="210">
        <f t="shared" ref="C38:D38" si="1">IF(C$7="Type fund name","",SUM(C26:C32))</f>
        <v>1009203</v>
      </c>
      <c r="D38" s="210">
        <f t="shared" si="1"/>
        <v>540610</v>
      </c>
    </row>
    <row r="39" spans="1:4" ht="15">
      <c r="A39" s="101" t="s">
        <v>18</v>
      </c>
      <c r="B39" s="104" t="s">
        <v>19</v>
      </c>
      <c r="C39" s="211">
        <f t="shared" ref="C39:D39" si="2">IF(C$7="Type fund name","",C24+C38)</f>
        <v>1009203</v>
      </c>
      <c r="D39" s="211">
        <f t="shared" si="2"/>
        <v>1001051</v>
      </c>
    </row>
    <row r="40" spans="1:4" ht="15">
      <c r="A40" s="97"/>
      <c r="B40" s="97"/>
      <c r="C40" s="105"/>
      <c r="D40" s="105"/>
    </row>
    <row r="41" spans="1:4" ht="15">
      <c r="A41" s="97"/>
      <c r="B41" s="98" t="s">
        <v>25</v>
      </c>
      <c r="C41" s="98"/>
      <c r="D41" s="98"/>
    </row>
    <row r="42" spans="1:4" ht="15">
      <c r="A42" s="97"/>
      <c r="B42" s="100" t="s">
        <v>1062</v>
      </c>
      <c r="C42" s="90"/>
      <c r="D42" s="90"/>
    </row>
    <row r="43" spans="1:4" ht="15">
      <c r="A43" s="101" t="str">
        <f>IF(B43="", "Choose from drop-down --&gt;", _xlfn.XLOOKUP(B43,'Lookup Net Position'!$B$2:$B$607,'Lookup Net Position'!$C$2:$C$607))</f>
        <v>acfr:AccountsPayable</v>
      </c>
      <c r="B43" s="102" t="s">
        <v>3141</v>
      </c>
      <c r="C43" s="188">
        <v>2671</v>
      </c>
      <c r="D43" s="188">
        <v>315</v>
      </c>
    </row>
    <row r="44" spans="1:4" ht="15">
      <c r="A44" s="101" t="str">
        <f>IF(B44="", "Choose from drop-down --&gt;", _xlfn.XLOOKUP(B44,'Lookup Net Position'!$B$2:$B$607,'Lookup Net Position'!$C$2:$C$607))</f>
        <v>acfr:OtherAccountsPayableAndAccruedLiabilities</v>
      </c>
      <c r="B44" s="102" t="s">
        <v>514</v>
      </c>
      <c r="C44" s="189" t="s">
        <v>3131</v>
      </c>
      <c r="D44" s="189" t="s">
        <v>3131</v>
      </c>
    </row>
    <row r="45" spans="1:4" ht="15">
      <c r="A45" s="101" t="str">
        <f>IF(B45="", "Choose from drop-down --&gt;", _xlfn.XLOOKUP(B45,'Lookup Net Position'!$B$2:$B$607,'Lookup Net Position'!$C$2:$C$607))</f>
        <v>acfr:DepositsHeldforOthers</v>
      </c>
      <c r="B45" s="102" t="s">
        <v>3127</v>
      </c>
      <c r="C45" s="188">
        <v>5500</v>
      </c>
      <c r="D45" s="188" t="s">
        <v>3131</v>
      </c>
    </row>
    <row r="46" spans="1:4" ht="16" customHeight="1">
      <c r="A46" s="101" t="str">
        <f>IF(B46="", "Choose from drop-down --&gt;", _xlfn.XLOOKUP(B46,'Lookup Net Position'!$B$2:$B$607,'Lookup Net Position'!$C$2:$C$607))</f>
        <v>acfr:DueToOtherFunds</v>
      </c>
      <c r="B46" s="102" t="s">
        <v>3142</v>
      </c>
      <c r="C46" s="188">
        <v>120893</v>
      </c>
      <c r="D46" s="188" t="s">
        <v>3131</v>
      </c>
    </row>
    <row r="47" spans="1:4" ht="16" customHeight="1">
      <c r="A47" s="101" t="str">
        <f>IF(B47="", "Choose from drop-down --&gt;", _xlfn.XLOOKUP(B47,'Lookup Net Position'!$B$2:$B$607,'Lookup Net Position'!$C$2:$C$607))</f>
        <v>Choose from drop-down --&gt;</v>
      </c>
      <c r="B47" s="102"/>
      <c r="C47" s="188"/>
      <c r="D47" s="188"/>
    </row>
    <row r="48" spans="1:4" ht="16" hidden="1" customHeight="1">
      <c r="A48" s="101" t="str">
        <f>IF(B48="", "Choose from drop-down --&gt;", _xlfn.XLOOKUP(B48,'Lookup Net Position'!$B$2:$B$607,'Lookup Net Position'!$C$2:$C$607))</f>
        <v>Choose from drop-down --&gt;</v>
      </c>
      <c r="B48" s="102"/>
      <c r="C48" s="188"/>
      <c r="D48" s="188"/>
    </row>
    <row r="49" spans="1:4" ht="16" hidden="1" customHeight="1">
      <c r="A49" s="101" t="str">
        <f>IF(B49="", "Choose from drop-down --&gt;", _xlfn.XLOOKUP(B49,'Lookup Net Position'!$B$2:$B$607,'Lookup Net Position'!$C$2:$C$607))</f>
        <v>Choose from drop-down --&gt;</v>
      </c>
      <c r="B49" s="102"/>
      <c r="C49" s="188"/>
      <c r="D49" s="188"/>
    </row>
    <row r="50" spans="1:4" ht="16" hidden="1" customHeight="1">
      <c r="A50" s="101" t="str">
        <f>IF(B50="", "Choose from drop-down --&gt;", _xlfn.XLOOKUP(B50,'Lookup Net Position'!$B$2:$B$607,'Lookup Net Position'!$C$2:$C$607))</f>
        <v>Choose from drop-down --&gt;</v>
      </c>
      <c r="B50" s="102"/>
      <c r="C50" s="188"/>
      <c r="D50" s="188"/>
    </row>
    <row r="51" spans="1:4" ht="15" hidden="1">
      <c r="A51" s="101" t="str">
        <f>IF(B51="", "Choose from drop-down --&gt;", _xlfn.XLOOKUP(B51,'Lookup Net Position'!$B$2:$B$607,'Lookup Net Position'!$C$2:$C$607))</f>
        <v>Choose from drop-down --&gt;</v>
      </c>
      <c r="B51" s="102"/>
      <c r="C51" s="188"/>
      <c r="D51" s="188"/>
    </row>
    <row r="52" spans="1:4" ht="15" hidden="1">
      <c r="A52" s="101" t="str">
        <f>IF(B52="", "Choose from drop-down --&gt;", _xlfn.XLOOKUP(B52,'Lookup Net Position'!$B$2:$B$607,'Lookup Net Position'!$C$2:$C$607))</f>
        <v>Choose from drop-down --&gt;</v>
      </c>
      <c r="B52" s="102"/>
      <c r="C52" s="188"/>
      <c r="D52" s="188"/>
    </row>
    <row r="53" spans="1:4" ht="15">
      <c r="A53" s="101" t="str">
        <f>IF(B53="", "Choose from drop-down --&gt;", _xlfn.XLOOKUP(B53,'Lookup Net Position'!$B$2:$B$607,'Lookup Net Position'!$C$2:$C$607))</f>
        <v>Choose from drop-down --&gt;</v>
      </c>
      <c r="B53" s="102"/>
      <c r="C53" s="188"/>
      <c r="D53" s="188"/>
    </row>
    <row r="54" spans="1:4" ht="15">
      <c r="A54" s="101" t="s">
        <v>32</v>
      </c>
      <c r="B54" s="101" t="s">
        <v>33</v>
      </c>
      <c r="C54" s="210">
        <f t="shared" ref="C54:D54" si="3">IF(C$7="Type fund name","",SUM(C43:C53))</f>
        <v>129064</v>
      </c>
      <c r="D54" s="210">
        <f t="shared" si="3"/>
        <v>315</v>
      </c>
    </row>
    <row r="55" spans="1:4" ht="15">
      <c r="A55" s="97"/>
      <c r="B55" s="100" t="s">
        <v>1063</v>
      </c>
      <c r="C55" s="100"/>
      <c r="D55" s="100"/>
    </row>
    <row r="56" spans="1:4" ht="15">
      <c r="A56" s="101" t="str">
        <f>IF(B56="", "Choose from drop-down --&gt;", _xlfn.XLOOKUP(B56,'Lookup Net Position'!$B$2:$B$607,'Lookup Net Position'!$C$2:$C$607))</f>
        <v>Choose from drop-down --&gt;</v>
      </c>
      <c r="B56" s="102"/>
      <c r="C56" s="188"/>
      <c r="D56" s="188"/>
    </row>
    <row r="57" spans="1:4" ht="15">
      <c r="A57" s="101" t="str">
        <f>IF(B57="", "Choose from drop-down --&gt;", _xlfn.XLOOKUP(B57,'Lookup Net Position'!$B$2:$B$607,'Lookup Net Position'!$C$2:$C$607))</f>
        <v>Choose from drop-down --&gt;</v>
      </c>
      <c r="B57" s="102"/>
      <c r="C57" s="188"/>
      <c r="D57" s="188"/>
    </row>
    <row r="58" spans="1:4" ht="15">
      <c r="A58" s="101" t="str">
        <f>IF(B58="", "Choose from drop-down --&gt;", _xlfn.XLOOKUP(B58,'Lookup Net Position'!$B$2:$B$607,'Lookup Net Position'!$C$2:$C$607))</f>
        <v>Choose from drop-down --&gt;</v>
      </c>
      <c r="B58" s="102"/>
      <c r="C58" s="188"/>
      <c r="D58" s="188"/>
    </row>
    <row r="59" spans="1:4" ht="15" hidden="1">
      <c r="A59" s="101" t="str">
        <f>IF(B59="", "Choose from drop-down --&gt;", _xlfn.XLOOKUP(B59,'Lookup Net Position'!$B$2:$B$607,'Lookup Net Position'!$C$2:$C$607))</f>
        <v>Choose from drop-down --&gt;</v>
      </c>
      <c r="B59" s="102"/>
      <c r="C59" s="188"/>
      <c r="D59" s="188"/>
    </row>
    <row r="60" spans="1:4" ht="15" hidden="1">
      <c r="A60" s="101" t="str">
        <f>IF(B60="", "Choose from drop-down --&gt;", _xlfn.XLOOKUP(B60,'Lookup Net Position'!$B$2:$B$607,'Lookup Net Position'!$C$2:$C$607))</f>
        <v>Choose from drop-down --&gt;</v>
      </c>
      <c r="B60" s="102"/>
      <c r="C60" s="188"/>
      <c r="D60" s="188"/>
    </row>
    <row r="61" spans="1:4" ht="15" hidden="1">
      <c r="A61" s="101" t="str">
        <f>IF(B61="", "Choose from drop-down --&gt;", _xlfn.XLOOKUP(B61,'Lookup Net Position'!$B$2:$B$607,'Lookup Net Position'!$C$2:$C$607))</f>
        <v>Choose from drop-down --&gt;</v>
      </c>
      <c r="B61" s="102"/>
      <c r="C61" s="188"/>
      <c r="D61" s="188"/>
    </row>
    <row r="62" spans="1:4" ht="15" hidden="1">
      <c r="A62" s="101" t="str">
        <f>IF(B62="", "Choose from drop-down --&gt;", _xlfn.XLOOKUP(B62,'Lookup Net Position'!$B$2:$B$607,'Lookup Net Position'!$C$2:$C$607))</f>
        <v>Choose from drop-down --&gt;</v>
      </c>
      <c r="B62" s="102"/>
      <c r="C62" s="188"/>
      <c r="D62" s="188"/>
    </row>
    <row r="63" spans="1:4" ht="15" hidden="1">
      <c r="A63" s="101" t="str">
        <f>IF(B63="", "Choose from drop-down --&gt;", _xlfn.XLOOKUP(B63,'Lookup Net Position'!$B$2:$B$607,'Lookup Net Position'!$C$2:$C$607))</f>
        <v>Choose from drop-down --&gt;</v>
      </c>
      <c r="B63" s="102"/>
      <c r="C63" s="188"/>
      <c r="D63" s="188"/>
    </row>
    <row r="64" spans="1:4" ht="15">
      <c r="A64" s="101" t="str">
        <f>IF(B64="", "Choose from drop-down --&gt;", _xlfn.XLOOKUP(B64,'Lookup Net Position'!$B$2:$B$607,'Lookup Net Position'!$C$2:$C$607))</f>
        <v>Choose from drop-down --&gt;</v>
      </c>
      <c r="B64" s="102"/>
      <c r="C64" s="188"/>
      <c r="D64" s="188"/>
    </row>
    <row r="65" spans="1:4" ht="15">
      <c r="A65" s="101" t="s">
        <v>37</v>
      </c>
      <c r="B65" s="101" t="s">
        <v>38</v>
      </c>
      <c r="C65" s="210">
        <f t="shared" ref="C65:D65" si="4">IF(C$7="Type fund name","",SUM(C56:C64))</f>
        <v>0</v>
      </c>
      <c r="D65" s="210">
        <f t="shared" si="4"/>
        <v>0</v>
      </c>
    </row>
    <row r="66" spans="1:4" ht="15">
      <c r="A66" s="107" t="s">
        <v>39</v>
      </c>
      <c r="B66" s="104" t="s">
        <v>40</v>
      </c>
      <c r="C66" s="199">
        <f t="shared" ref="C66:D66" si="5">IF(C$7 = "Type fund name", "", C54+C65)</f>
        <v>129064</v>
      </c>
      <c r="D66" s="199">
        <f t="shared" si="5"/>
        <v>315</v>
      </c>
    </row>
    <row r="67" spans="1:4" ht="15">
      <c r="A67" s="97"/>
      <c r="B67" s="97"/>
      <c r="C67" s="105"/>
      <c r="D67" s="105"/>
    </row>
    <row r="68" spans="1:4" ht="15">
      <c r="A68" s="97"/>
      <c r="B68" s="98" t="s">
        <v>46</v>
      </c>
      <c r="C68" s="98"/>
      <c r="D68" s="98"/>
    </row>
    <row r="69" spans="1:4" ht="15">
      <c r="A69" s="101" t="str">
        <f>IF(B69="", "Choose from drop-down --&gt;", _xlfn.XLOOKUP(B69,'Lookup Net Position'!$B$2:$B$607,'Lookup Net Position'!$C$2:$C$607))</f>
        <v>acfr:NetInvestmentInCapitalAssets</v>
      </c>
      <c r="B69" s="102" t="s">
        <v>3143</v>
      </c>
      <c r="C69" s="188">
        <v>1009203</v>
      </c>
      <c r="D69" s="188">
        <v>540610</v>
      </c>
    </row>
    <row r="70" spans="1:4" ht="15">
      <c r="A70" s="101" t="str">
        <f>IF(B70="", "Choose from drop-down --&gt;", _xlfn.XLOOKUP(B70,'Lookup Net Position'!$B$2:$B$607,'Lookup Net Position'!$C$2:$C$607))</f>
        <v>acfr:UnrestrictedNetPosition</v>
      </c>
      <c r="B70" s="102" t="s">
        <v>183</v>
      </c>
      <c r="C70" s="188">
        <v>-129064</v>
      </c>
      <c r="D70" s="188">
        <v>460126</v>
      </c>
    </row>
    <row r="71" spans="1:4" ht="15">
      <c r="A71" s="101" t="str">
        <f>IF(B71="", "Choose from drop-down --&gt;", _xlfn.XLOOKUP(B71,'Lookup Net Position'!$B$2:$B$607,'Lookup Net Position'!$C$2:$C$607))</f>
        <v>Choose from drop-down --&gt;</v>
      </c>
      <c r="B71" s="102"/>
      <c r="C71" s="188"/>
      <c r="D71" s="188"/>
    </row>
    <row r="72" spans="1:4" ht="15" hidden="1">
      <c r="A72" s="101" t="str">
        <f>IF(B72="", "Choose from drop-down --&gt;", _xlfn.XLOOKUP(B72,'Lookup Net Position'!$B$2:$B$607,'Lookup Net Position'!$C$2:$C$607))</f>
        <v>Choose from drop-down --&gt;</v>
      </c>
      <c r="B72" s="102"/>
      <c r="C72" s="188"/>
      <c r="D72" s="188"/>
    </row>
    <row r="73" spans="1:4" ht="15" hidden="1">
      <c r="A73" s="101" t="str">
        <f>IF(B73="", "Choose from drop-down --&gt;", _xlfn.XLOOKUP(B73,'Lookup Net Position'!$B$2:$B$607,'Lookup Net Position'!$C$2:$C$607))</f>
        <v>Choose from drop-down --&gt;</v>
      </c>
      <c r="B73" s="102"/>
      <c r="C73" s="188"/>
      <c r="D73" s="188"/>
    </row>
    <row r="74" spans="1:4" ht="15" hidden="1">
      <c r="A74" s="101" t="str">
        <f>IF(B74="", "Choose from drop-down --&gt;", _xlfn.XLOOKUP(B74,'Lookup Net Position'!$B$2:$B$607,'Lookup Net Position'!$C$2:$C$607))</f>
        <v>Choose from drop-down --&gt;</v>
      </c>
      <c r="B74" s="102"/>
      <c r="C74" s="188"/>
      <c r="D74" s="188"/>
    </row>
    <row r="75" spans="1:4" ht="15" hidden="1">
      <c r="A75" s="101" t="str">
        <f>IF(B75="", "Choose from drop-down --&gt;", _xlfn.XLOOKUP(B75,'Lookup Net Position'!$B$2:$B$607,'Lookup Net Position'!$C$2:$C$607))</f>
        <v>Choose from drop-down --&gt;</v>
      </c>
      <c r="B75" s="102"/>
      <c r="C75" s="188"/>
      <c r="D75" s="188"/>
    </row>
    <row r="76" spans="1:4" ht="15" hidden="1">
      <c r="A76" s="101" t="str">
        <f>IF(B76="", "Choose from drop-down --&gt;", _xlfn.XLOOKUP(B76,'Lookup Net Position'!$B$2:$B$607,'Lookup Net Position'!$C$2:$C$607))</f>
        <v>Choose from drop-down --&gt;</v>
      </c>
      <c r="B76" s="102"/>
      <c r="C76" s="188"/>
      <c r="D76" s="188"/>
    </row>
    <row r="77" spans="1:4" ht="15">
      <c r="A77" s="101" t="str">
        <f>IF(B77="", "Choose from drop-down --&gt;", _xlfn.XLOOKUP(B77,'Lookup Net Position'!$B$2:$B$607,'Lookup Net Position'!$C$2:$C$607))</f>
        <v>Choose from drop-down --&gt;</v>
      </c>
      <c r="B77" s="102"/>
      <c r="C77" s="188"/>
      <c r="D77" s="188"/>
    </row>
    <row r="78" spans="1:4" ht="15">
      <c r="A78" s="104" t="s">
        <v>50</v>
      </c>
      <c r="B78" s="104" t="s">
        <v>51</v>
      </c>
      <c r="C78" s="199">
        <f t="shared" ref="C78:D78" si="6">IF(C7="Type fund name","",SUM(C69:C77))</f>
        <v>880139</v>
      </c>
      <c r="D78" s="199">
        <f t="shared" si="6"/>
        <v>1000736</v>
      </c>
    </row>
    <row r="79" spans="1:4" ht="16">
      <c r="C79" s="108"/>
      <c r="D79" s="108"/>
    </row>
  </sheetData>
  <sheetProtection formatRows="0" insertRows="0" deleteRows="0"/>
  <conditionalFormatting sqref="C54:D54 C65:D65 C78:D78">
    <cfRule type="expression" dxfId="18" priority="6" stopIfTrue="1">
      <formula>C$7=""</formula>
    </cfRule>
  </conditionalFormatting>
  <conditionalFormatting sqref="E7">
    <cfRule type="expression" dxfId="17" priority="3" stopIfTrue="1">
      <formula>E$6=""</formula>
    </cfRule>
  </conditionalFormatting>
  <dataValidations count="5">
    <dataValidation type="list" allowBlank="1" showInputMessage="1" showErrorMessage="1" sqref="B43:B53" xr:uid="{3020B3D5-A2C3-4F4B-8EFD-A19414110BEC}">
      <formula1>current_liabilities</formula1>
    </dataValidation>
    <dataValidation type="list" allowBlank="1" showInputMessage="1" showErrorMessage="1" sqref="B56:B64" xr:uid="{0AF5B33B-114A-5D47-AC98-0EF208D28A50}">
      <formula1>noncurrent_liabilities</formula1>
    </dataValidation>
    <dataValidation type="list" allowBlank="1" showInputMessage="1" showErrorMessage="1" sqref="B69:B77" xr:uid="{62718926-C752-384A-817F-8A854F7BD996}">
      <formula1>net_position</formula1>
    </dataValidation>
    <dataValidation type="list" allowBlank="1" showInputMessage="1" showErrorMessage="1" sqref="B26:B37" xr:uid="{E796ED53-BB10-BA41-A5DA-36CA177F44A2}">
      <formula1>noncurrent_assets</formula1>
    </dataValidation>
    <dataValidation type="list" allowBlank="1" showInputMessage="1" showErrorMessage="1" sqref="B10:B23" xr:uid="{BEF100DB-73F2-E445-82C4-2C8C8EBF4AB4}">
      <formula1>current_assets</formula1>
    </dataValidation>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E89D-FF0D-4A4E-9F8C-46951421D998}">
  <sheetPr>
    <tabColor theme="9"/>
  </sheetPr>
  <dimension ref="A1:D71"/>
  <sheetViews>
    <sheetView zoomScale="110" zoomScaleNormal="110" workbookViewId="0">
      <selection activeCell="C7" sqref="C7"/>
    </sheetView>
  </sheetViews>
  <sheetFormatPr baseColWidth="10" defaultColWidth="9" defaultRowHeight="13"/>
  <cols>
    <col min="1" max="1" width="23.6640625" style="79" customWidth="1"/>
    <col min="2" max="2" width="41.5" style="79" customWidth="1"/>
    <col min="3" max="3" width="38.5" style="79" bestFit="1" customWidth="1"/>
    <col min="4" max="4" width="18.6640625" style="79" customWidth="1"/>
    <col min="5" max="16384" width="9" style="79"/>
  </cols>
  <sheetData>
    <row r="1" spans="1:4" ht="16">
      <c r="A1" s="76" t="s">
        <v>1059</v>
      </c>
      <c r="B1" s="77" t="str">
        <f>_xlfn.CONCAT('Master Info'!C2, ", ", 'Master Info'!$C$3)</f>
        <v>City of Clayton, California</v>
      </c>
      <c r="C1" s="78"/>
      <c r="D1" s="78"/>
    </row>
    <row r="2" spans="1:4" ht="16">
      <c r="A2" s="80" t="s">
        <v>1085</v>
      </c>
      <c r="B2" s="81" t="s">
        <v>1708</v>
      </c>
      <c r="C2" s="78"/>
      <c r="D2" s="78"/>
    </row>
    <row r="3" spans="1:4" ht="34">
      <c r="A3" s="80" t="s">
        <v>1060</v>
      </c>
      <c r="B3" s="112" t="s">
        <v>2238</v>
      </c>
      <c r="C3" s="78"/>
      <c r="D3" s="113"/>
    </row>
    <row r="4" spans="1:4" ht="17" thickBot="1">
      <c r="A4" s="82" t="s">
        <v>1061</v>
      </c>
      <c r="B4" s="209" t="str">
        <f>_xlfn.CONCAT("For the year ended ", TEXT('Master Info'!C4, "mmmm dd, yyyy"))</f>
        <v>For the year ended June 30, 2022</v>
      </c>
      <c r="C4" s="78"/>
      <c r="D4" s="78"/>
    </row>
    <row r="5" spans="1:4" ht="16">
      <c r="A5" s="83"/>
      <c r="B5" s="84"/>
      <c r="C5" s="78"/>
      <c r="D5" s="78"/>
    </row>
    <row r="6" spans="1:4" s="91" customFormat="1" ht="45" customHeight="1">
      <c r="A6" s="86"/>
      <c r="B6" s="87"/>
      <c r="C6" s="89" t="s">
        <v>1709</v>
      </c>
      <c r="D6" s="88" t="s">
        <v>2</v>
      </c>
    </row>
    <row r="7" spans="1:4" ht="16">
      <c r="A7" s="92" t="s">
        <v>1</v>
      </c>
      <c r="B7" s="93"/>
      <c r="C7" s="95" t="s">
        <v>3564</v>
      </c>
      <c r="D7" s="94" t="s">
        <v>1710</v>
      </c>
    </row>
    <row r="8" spans="1:4" ht="15">
      <c r="A8" s="97"/>
      <c r="B8" s="117" t="s">
        <v>2249</v>
      </c>
      <c r="C8" s="116"/>
      <c r="D8" s="116"/>
    </row>
    <row r="9" spans="1:4" ht="15">
      <c r="A9" s="101" t="str">
        <f>IF(B9="", "Choose from drop-down --&gt;", _xlfn.XLOOKUP(B9,'Lookup PropFunds'!$B$2:$B$295,'Lookup PropFunds'!$C$2:$C$295))</f>
        <v>acfr:ChargesForServices</v>
      </c>
      <c r="B9" s="122" t="s">
        <v>3186</v>
      </c>
      <c r="C9" s="188">
        <v>16847</v>
      </c>
      <c r="D9" s="188">
        <v>111900</v>
      </c>
    </row>
    <row r="10" spans="1:4" ht="15">
      <c r="A10" s="101" t="str">
        <f>IF(B10="", "Choose from drop-down --&gt;", _xlfn.XLOOKUP(B10,'Lookup PropFunds'!$B$2:$B$295,'Lookup PropFunds'!$C$2:$C$295))</f>
        <v>Choose from drop-down --&gt;</v>
      </c>
      <c r="B10" s="122"/>
      <c r="C10" s="188"/>
      <c r="D10" s="188"/>
    </row>
    <row r="11" spans="1:4" ht="15">
      <c r="A11" s="101" t="str">
        <f>IF(B11="", "Choose from drop-down --&gt;", _xlfn.XLOOKUP(B11,'Lookup PropFunds'!$B$2:$B$295,'Lookup PropFunds'!$C$2:$C$295))</f>
        <v>Choose from drop-down --&gt;</v>
      </c>
      <c r="B11" s="122"/>
      <c r="C11" s="188"/>
      <c r="D11" s="188"/>
    </row>
    <row r="12" spans="1:4" ht="15">
      <c r="A12" s="101" t="str">
        <f>IF(B12="", "Choose from drop-down --&gt;", _xlfn.XLOOKUP(B12,'Lookup PropFunds'!$B$2:$B$295,'Lookup PropFunds'!$C$2:$C$295))</f>
        <v>Choose from drop-down --&gt;</v>
      </c>
      <c r="B12" s="122"/>
      <c r="C12" s="188"/>
      <c r="D12" s="188"/>
    </row>
    <row r="13" spans="1:4" ht="15">
      <c r="A13" s="101" t="str">
        <f>IF(B13="", "Choose from drop-down --&gt;", _xlfn.XLOOKUP(B13,'Lookup PropFunds'!$B$2:$B$295,'Lookup PropFunds'!$C$2:$C$295))</f>
        <v>Choose from drop-down --&gt;</v>
      </c>
      <c r="B13" s="122"/>
      <c r="C13" s="188"/>
      <c r="D13" s="188"/>
    </row>
    <row r="14" spans="1:4" ht="15">
      <c r="A14" s="101" t="str">
        <f>IF(B14="", "Choose from drop-down --&gt;", _xlfn.XLOOKUP(B14,'Lookup PropFunds'!$B$2:$B$295,'Lookup PropFunds'!$C$2:$C$295))</f>
        <v>Choose from drop-down --&gt;</v>
      </c>
      <c r="B14" s="122"/>
      <c r="C14" s="188"/>
      <c r="D14" s="188"/>
    </row>
    <row r="15" spans="1:4" ht="15">
      <c r="A15" s="101" t="str">
        <f>IF(B15="", "Choose from drop-down --&gt;", _xlfn.XLOOKUP(B15,'Lookup PropFunds'!$B$2:$B$295,'Lookup PropFunds'!$C$2:$C$295))</f>
        <v>Choose from drop-down --&gt;</v>
      </c>
      <c r="B15" s="122"/>
      <c r="C15" s="188"/>
      <c r="D15" s="188"/>
    </row>
    <row r="16" spans="1:4" ht="15">
      <c r="A16" s="101" t="str">
        <f>IF(B16="", "Choose from drop-down --&gt;", _xlfn.XLOOKUP(B16,'Lookup PropFunds'!$B$2:$B$295,'Lookup PropFunds'!$C$2:$C$295))</f>
        <v>Choose from drop-down --&gt;</v>
      </c>
      <c r="B16" s="122"/>
      <c r="C16" s="188"/>
      <c r="D16" s="188"/>
    </row>
    <row r="17" spans="1:4" ht="15">
      <c r="A17" s="101" t="str">
        <f>IF(B17="", "Choose from drop-down --&gt;", _xlfn.XLOOKUP(B17,'Lookup PropFunds'!$B$2:$B$295,'Lookup PropFunds'!$C$2:$C$295))</f>
        <v>Choose from drop-down --&gt;</v>
      </c>
      <c r="B17" s="122"/>
      <c r="C17" s="188"/>
      <c r="D17" s="188"/>
    </row>
    <row r="18" spans="1:4" ht="15" hidden="1">
      <c r="A18" s="101" t="str">
        <f>IF(B18="", "Choose from drop-down --&gt;", _xlfn.XLOOKUP(B18,'Lookup PropFunds'!$B$2:$B$295,'Lookup PropFunds'!$C$2:$C$295))</f>
        <v>Choose from drop-down --&gt;</v>
      </c>
      <c r="B18" s="122"/>
      <c r="C18" s="188"/>
      <c r="D18" s="188"/>
    </row>
    <row r="19" spans="1:4" ht="15" hidden="1">
      <c r="A19" s="101" t="str">
        <f>IF(B19="", "Choose from drop-down --&gt;", _xlfn.XLOOKUP(B19,'Lookup PropFunds'!$B$2:$B$295,'Lookup PropFunds'!$C$2:$C$295))</f>
        <v>Choose from drop-down --&gt;</v>
      </c>
      <c r="B19" s="122"/>
      <c r="C19" s="188"/>
      <c r="D19" s="188"/>
    </row>
    <row r="20" spans="1:4" ht="15" hidden="1">
      <c r="A20" s="101" t="str">
        <f>IF(B20="", "Choose from drop-down --&gt;", _xlfn.XLOOKUP(B20,'Lookup PropFunds'!$B$2:$B$295,'Lookup PropFunds'!$C$2:$C$295))</f>
        <v>Choose from drop-down --&gt;</v>
      </c>
      <c r="B20" s="122"/>
      <c r="C20" s="188"/>
      <c r="D20" s="188"/>
    </row>
    <row r="21" spans="1:4" ht="15" hidden="1">
      <c r="A21" s="101" t="str">
        <f>IF(B21="", "Choose from drop-down --&gt;", _xlfn.XLOOKUP(B21,'Lookup PropFunds'!$B$2:$B$295,'Lookup PropFunds'!$C$2:$C$295))</f>
        <v>Choose from drop-down --&gt;</v>
      </c>
      <c r="B21" s="122"/>
      <c r="C21" s="188"/>
      <c r="D21" s="188"/>
    </row>
    <row r="22" spans="1:4" ht="15">
      <c r="A22" s="101" t="str">
        <f>IF(B22="", "Choose from drop-down --&gt;", _xlfn.XLOOKUP(B22,'Lookup PropFunds'!$B$2:$B$295,'Lookup PropFunds'!$C$2:$C$295))</f>
        <v>Choose from drop-down --&gt;</v>
      </c>
      <c r="B22" s="122"/>
      <c r="C22" s="188"/>
      <c r="D22" s="188"/>
    </row>
    <row r="23" spans="1:4" ht="15">
      <c r="A23" s="101" t="s">
        <v>2239</v>
      </c>
      <c r="B23" s="101" t="s">
        <v>2240</v>
      </c>
      <c r="C23" s="210">
        <f t="shared" ref="C23" si="0">IF(C$7="Type fund name","",SUM(C9:C22))</f>
        <v>16847</v>
      </c>
      <c r="D23" s="210">
        <f>IF(D$7="","",SUM(D9:D22))</f>
        <v>111900</v>
      </c>
    </row>
    <row r="24" spans="1:4" ht="15">
      <c r="A24" s="97"/>
      <c r="B24" s="97"/>
      <c r="C24" s="106"/>
      <c r="D24" s="106"/>
    </row>
    <row r="25" spans="1:4" ht="15">
      <c r="A25" s="97"/>
      <c r="B25" s="117" t="s">
        <v>2248</v>
      </c>
      <c r="C25" s="116"/>
      <c r="D25" s="116"/>
    </row>
    <row r="26" spans="1:4" ht="15">
      <c r="A26" s="101" t="str">
        <f>IF(B26="", "Choose from drop-down --&gt;", _xlfn.XLOOKUP(B26,'Lookup PropFunds'!$B$2:$B$295,'Lookup PropFunds'!$C$2:$C$295))</f>
        <v>acfr:BenefitsExpense</v>
      </c>
      <c r="B26" s="122" t="s">
        <v>1912</v>
      </c>
      <c r="C26" s="188">
        <v>4833</v>
      </c>
      <c r="D26" s="188">
        <v>0</v>
      </c>
    </row>
    <row r="27" spans="1:4" ht="15">
      <c r="A27" s="101" t="str">
        <f>IF(B27="", "Choose from drop-down --&gt;", _xlfn.XLOOKUP(B27,'Lookup PropFunds'!$B$2:$B$295,'Lookup PropFunds'!$C$2:$C$295))</f>
        <v>acfr:ExpensesForInstitutionalSupport</v>
      </c>
      <c r="B27" s="122" t="s">
        <v>1944</v>
      </c>
      <c r="C27" s="188">
        <v>26989</v>
      </c>
      <c r="D27" s="188">
        <v>8564</v>
      </c>
    </row>
    <row r="28" spans="1:4" ht="15">
      <c r="A28" s="101" t="str">
        <f>IF(B28="", "Choose from drop-down --&gt;", _xlfn.XLOOKUP(B28,'Lookup PropFunds'!$B$2:$B$295,'Lookup PropFunds'!$C$2:$C$295))</f>
        <v>acfr:DepletionDepreciationAndAmortizationExpense</v>
      </c>
      <c r="B28" s="122" t="s">
        <v>1951</v>
      </c>
      <c r="C28" s="188">
        <v>28872</v>
      </c>
      <c r="D28" s="188">
        <v>100425</v>
      </c>
    </row>
    <row r="29" spans="1:4" ht="15">
      <c r="A29" s="101" t="str">
        <f>IF(B29="", "Choose from drop-down --&gt;", _xlfn.XLOOKUP(B29,'Lookup PropFunds'!$B$2:$B$295,'Lookup PropFunds'!$C$2:$C$295))</f>
        <v>Choose from drop-down --&gt;</v>
      </c>
      <c r="B29" s="122"/>
      <c r="C29" s="188"/>
      <c r="D29" s="188"/>
    </row>
    <row r="30" spans="1:4" ht="15">
      <c r="A30" s="101" t="str">
        <f>IF(B30="", "Choose from drop-down --&gt;", _xlfn.XLOOKUP(B30,'Lookup PropFunds'!$B$2:$B$295,'Lookup PropFunds'!$C$2:$C$295))</f>
        <v>Choose from drop-down --&gt;</v>
      </c>
      <c r="B30" s="122"/>
      <c r="C30" s="188"/>
      <c r="D30" s="188"/>
    </row>
    <row r="31" spans="1:4" ht="15" hidden="1">
      <c r="A31" s="101" t="str">
        <f>IF(B31="", "Choose from drop-down --&gt;", _xlfn.XLOOKUP(B31,'Lookup PropFunds'!$B$2:$B$295,'Lookup PropFunds'!$C$2:$C$295))</f>
        <v>Choose from drop-down --&gt;</v>
      </c>
      <c r="B31" s="122"/>
      <c r="C31" s="188"/>
      <c r="D31" s="188"/>
    </row>
    <row r="32" spans="1:4" ht="15" hidden="1">
      <c r="A32" s="101" t="str">
        <f>IF(B32="", "Choose from drop-down --&gt;", _xlfn.XLOOKUP(B32,'Lookup PropFunds'!$B$2:$B$295,'Lookup PropFunds'!$C$2:$C$295))</f>
        <v>Choose from drop-down --&gt;</v>
      </c>
      <c r="B32" s="122"/>
      <c r="C32" s="188"/>
      <c r="D32" s="188"/>
    </row>
    <row r="33" spans="1:4" ht="15" hidden="1">
      <c r="A33" s="101" t="str">
        <f>IF(B33="", "Choose from drop-down --&gt;", _xlfn.XLOOKUP(B33,'Lookup PropFunds'!$B$2:$B$295,'Lookup PropFunds'!$C$2:$C$295))</f>
        <v>Choose from drop-down --&gt;</v>
      </c>
      <c r="B33" s="122"/>
      <c r="C33" s="188"/>
      <c r="D33" s="188"/>
    </row>
    <row r="34" spans="1:4" ht="15" hidden="1">
      <c r="A34" s="101" t="str">
        <f>IF(B34="", "Choose from drop-down --&gt;", _xlfn.XLOOKUP(B34,'Lookup PropFunds'!$B$2:$B$295,'Lookup PropFunds'!$C$2:$C$295))</f>
        <v>Choose from drop-down --&gt;</v>
      </c>
      <c r="B34" s="122"/>
      <c r="C34" s="188"/>
      <c r="D34" s="188"/>
    </row>
    <row r="35" spans="1:4" ht="15" hidden="1">
      <c r="A35" s="101" t="str">
        <f>IF(B35="", "Choose from drop-down --&gt;", _xlfn.XLOOKUP(B35,'Lookup PropFunds'!$B$2:$B$295,'Lookup PropFunds'!$C$2:$C$295))</f>
        <v>Choose from drop-down --&gt;</v>
      </c>
      <c r="B35" s="122"/>
      <c r="C35" s="188"/>
      <c r="D35" s="188"/>
    </row>
    <row r="36" spans="1:4" ht="15" hidden="1">
      <c r="A36" s="101" t="str">
        <f>IF(B36="", "Choose from drop-down --&gt;", _xlfn.XLOOKUP(B36,'Lookup PropFunds'!$B$2:$B$295,'Lookup PropFunds'!$C$2:$C$295))</f>
        <v>Choose from drop-down --&gt;</v>
      </c>
      <c r="B36" s="122"/>
      <c r="C36" s="188"/>
      <c r="D36" s="188"/>
    </row>
    <row r="37" spans="1:4" ht="15">
      <c r="A37" s="101" t="str">
        <f>IF(B37="", "Choose from drop-down --&gt;", _xlfn.XLOOKUP(B37,'Lookup PropFunds'!$B$2:$B$295,'Lookup PropFunds'!$C$2:$C$295))</f>
        <v>Choose from drop-down --&gt;</v>
      </c>
      <c r="B37" s="122"/>
      <c r="C37" s="188"/>
      <c r="D37" s="188"/>
    </row>
    <row r="38" spans="1:4" s="91" customFormat="1" ht="15">
      <c r="A38" s="101" t="s">
        <v>2241</v>
      </c>
      <c r="B38" s="101" t="s">
        <v>2242</v>
      </c>
      <c r="C38" s="210">
        <f t="shared" ref="C38" si="1">IF(C$7="Type fund name","",SUM(C26:C32))</f>
        <v>60694</v>
      </c>
      <c r="D38" s="210">
        <f>IF(D7="","",SUM(D26:D32))</f>
        <v>108989</v>
      </c>
    </row>
    <row r="39" spans="1:4" ht="15">
      <c r="A39" s="97"/>
      <c r="B39" s="97"/>
      <c r="C39" s="106"/>
      <c r="D39" s="106"/>
    </row>
    <row r="40" spans="1:4" ht="15">
      <c r="A40" s="97"/>
      <c r="B40" s="117" t="s">
        <v>2250</v>
      </c>
      <c r="C40" s="116"/>
      <c r="D40" s="116"/>
    </row>
    <row r="41" spans="1:4" ht="15">
      <c r="A41" s="101" t="str">
        <f>IF(B41="", "Choose from drop-down --&gt;", _xlfn.XLOOKUP(B41,'Lookup PropFunds'!$B$2:$B$295,'Lookup PropFunds'!$C$2:$C$295))</f>
        <v>acfr:GainLossOnSaleOfCapitalAssets</v>
      </c>
      <c r="B41" s="102" t="s">
        <v>1247</v>
      </c>
      <c r="C41" s="188">
        <v>0</v>
      </c>
      <c r="D41" s="188">
        <v>6958</v>
      </c>
    </row>
    <row r="42" spans="1:4" ht="15">
      <c r="A42" s="101" t="str">
        <f>IF(B42="", "Choose from drop-down --&gt;", _xlfn.XLOOKUP(B42,'Lookup PropFunds'!$B$2:$B$295,'Lookup PropFunds'!$C$2:$C$295))</f>
        <v>acfr:InvestmentIncome</v>
      </c>
      <c r="B42" s="102" t="s">
        <v>1236</v>
      </c>
      <c r="C42" s="189">
        <v>0</v>
      </c>
      <c r="D42" s="189">
        <v>-14675</v>
      </c>
    </row>
    <row r="43" spans="1:4" ht="15">
      <c r="A43" s="101" t="str">
        <f>IF(B43="", "Choose from drop-down --&gt;", _xlfn.XLOOKUP(B43,'Lookup PropFunds'!$B$2:$B$295,'Lookup PropFunds'!$C$2:$C$295))</f>
        <v>Choose from drop-down --&gt;</v>
      </c>
      <c r="B43" s="102"/>
      <c r="C43" s="188"/>
      <c r="D43" s="188"/>
    </row>
    <row r="44" spans="1:4" ht="16" customHeight="1">
      <c r="A44" s="101" t="str">
        <f>IF(B44="", "Choose from drop-down --&gt;", _xlfn.XLOOKUP(B44,'Lookup PropFunds'!$B$2:$B$295,'Lookup PropFunds'!$C$2:$C$295))</f>
        <v>Choose from drop-down --&gt;</v>
      </c>
      <c r="B44" s="102"/>
      <c r="C44" s="188"/>
      <c r="D44" s="188"/>
    </row>
    <row r="45" spans="1:4" ht="16" customHeight="1">
      <c r="A45" s="101" t="str">
        <f>IF(B45="", "Choose from drop-down --&gt;", _xlfn.XLOOKUP(B45,'Lookup PropFunds'!$B$2:$B$295,'Lookup PropFunds'!$C$2:$C$295))</f>
        <v>Choose from drop-down --&gt;</v>
      </c>
      <c r="B45" s="102"/>
      <c r="C45" s="188"/>
      <c r="D45" s="188"/>
    </row>
    <row r="46" spans="1:4" ht="16" hidden="1" customHeight="1">
      <c r="A46" s="101" t="str">
        <f>IF(B46="", "Choose from drop-down --&gt;", _xlfn.XLOOKUP(B46,'Lookup PropFunds'!$B$2:$B$295,'Lookup PropFunds'!$C$2:$C$295))</f>
        <v>Choose from drop-down --&gt;</v>
      </c>
      <c r="B46" s="102"/>
      <c r="C46" s="188"/>
      <c r="D46" s="188"/>
    </row>
    <row r="47" spans="1:4" ht="16" hidden="1" customHeight="1">
      <c r="A47" s="101" t="str">
        <f>IF(B47="", "Choose from drop-down --&gt;", _xlfn.XLOOKUP(B47,'Lookup PropFunds'!$B$2:$B$295,'Lookup PropFunds'!$C$2:$C$295))</f>
        <v>Choose from drop-down --&gt;</v>
      </c>
      <c r="B47" s="102"/>
      <c r="C47" s="188"/>
      <c r="D47" s="188"/>
    </row>
    <row r="48" spans="1:4" ht="16" hidden="1" customHeight="1">
      <c r="A48" s="101" t="str">
        <f>IF(B48="", "Choose from drop-down --&gt;", _xlfn.XLOOKUP(B48,'Lookup PropFunds'!$B$2:$B$295,'Lookup PropFunds'!$C$2:$C$295))</f>
        <v>Choose from drop-down --&gt;</v>
      </c>
      <c r="B48" s="102"/>
      <c r="C48" s="188"/>
      <c r="D48" s="188"/>
    </row>
    <row r="49" spans="1:4" ht="15" hidden="1">
      <c r="A49" s="101" t="str">
        <f>IF(B49="", "Choose from drop-down --&gt;", _xlfn.XLOOKUP(B49,'Lookup PropFunds'!$B$2:$B$295,'Lookup PropFunds'!$C$2:$C$295))</f>
        <v>Choose from drop-down --&gt;</v>
      </c>
      <c r="B49" s="102"/>
      <c r="C49" s="188"/>
      <c r="D49" s="188"/>
    </row>
    <row r="50" spans="1:4" ht="15" hidden="1">
      <c r="A50" s="101" t="str">
        <f>IF(B50="", "Choose from drop-down --&gt;", _xlfn.XLOOKUP(B50,'Lookup PropFunds'!$B$2:$B$295,'Lookup PropFunds'!$C$2:$C$295))</f>
        <v>Choose from drop-down --&gt;</v>
      </c>
      <c r="B50" s="102"/>
      <c r="C50" s="188"/>
      <c r="D50" s="188"/>
    </row>
    <row r="51" spans="1:4" ht="15">
      <c r="A51" s="101" t="str">
        <f>IF(B51="", "Choose from drop-down --&gt;", _xlfn.XLOOKUP(B51,'Lookup PropFunds'!$B$2:$B$295,'Lookup PropFunds'!$C$2:$C$295))</f>
        <v>Choose from drop-down --&gt;</v>
      </c>
      <c r="B51" s="102"/>
      <c r="C51" s="188"/>
      <c r="D51" s="188"/>
    </row>
    <row r="52" spans="1:4" ht="15">
      <c r="A52" s="101" t="s">
        <v>2243</v>
      </c>
      <c r="B52" s="101" t="s">
        <v>2244</v>
      </c>
      <c r="C52" s="210">
        <f t="shared" ref="C52" si="2">IF(C$7="Type fund name","",SUM(C41:C51))</f>
        <v>0</v>
      </c>
      <c r="D52" s="210">
        <f>IF(D7="","",SUM(D41:D51))</f>
        <v>-7717</v>
      </c>
    </row>
    <row r="53" spans="1:4" ht="18" customHeight="1">
      <c r="A53" s="127" t="s">
        <v>2251</v>
      </c>
      <c r="B53" s="128" t="s">
        <v>2252</v>
      </c>
      <c r="C53" s="211">
        <f t="shared" ref="C53" si="3">IF(C$7="Type fund name","",C23-C38+C52)</f>
        <v>-43847</v>
      </c>
      <c r="D53" s="211">
        <f>IF(D$7="Type fund name","",D23-D38+D52)</f>
        <v>-4806</v>
      </c>
    </row>
    <row r="54" spans="1:4" ht="18" customHeight="1">
      <c r="A54" s="121"/>
      <c r="B54" s="97"/>
      <c r="C54" s="106"/>
      <c r="D54" s="106"/>
    </row>
    <row r="55" spans="1:4" ht="15">
      <c r="A55" s="97"/>
      <c r="B55" s="117" t="s">
        <v>2253</v>
      </c>
      <c r="C55" s="116"/>
      <c r="D55" s="116"/>
    </row>
    <row r="56" spans="1:4" ht="15">
      <c r="A56" s="101" t="str">
        <f>IF(B56="", "Choose from drop-down --&gt;", _xlfn.XLOOKUP(B56,'Lookup PropFunds'!$B$2:$B$295,'Lookup PropFunds'!$C$2:$C$295))</f>
        <v>Choose from drop-down --&gt;</v>
      </c>
      <c r="B56" s="102"/>
      <c r="C56" s="188"/>
      <c r="D56" s="188"/>
    </row>
    <row r="57" spans="1:4" ht="15">
      <c r="A57" s="101" t="str">
        <f>IF(B57="", "Choose from drop-down --&gt;", _xlfn.XLOOKUP(B57,'Lookup PropFunds'!$B$2:$B$295,'Lookup PropFunds'!$C$2:$C$295))</f>
        <v>Choose from drop-down --&gt;</v>
      </c>
      <c r="B57" s="102"/>
      <c r="C57" s="188"/>
      <c r="D57" s="188"/>
    </row>
    <row r="58" spans="1:4" ht="15">
      <c r="A58" s="101" t="str">
        <f>IF(B58="", "Choose from drop-down --&gt;", _xlfn.XLOOKUP(B58,'Lookup PropFunds'!$B$2:$B$295,'Lookup PropFunds'!$C$2:$C$295))</f>
        <v>Choose from drop-down --&gt;</v>
      </c>
      <c r="B58" s="102"/>
      <c r="C58" s="188"/>
      <c r="D58" s="188"/>
    </row>
    <row r="59" spans="1:4" ht="15">
      <c r="A59" s="101" t="str">
        <f>IF(B59="", "Choose from drop-down --&gt;", _xlfn.XLOOKUP(B59,'Lookup PropFunds'!$B$2:$B$295,'Lookup PropFunds'!$C$2:$C$295))</f>
        <v>Choose from drop-down --&gt;</v>
      </c>
      <c r="B59" s="102"/>
      <c r="C59" s="188"/>
      <c r="D59" s="188"/>
    </row>
    <row r="60" spans="1:4" ht="15" hidden="1">
      <c r="A60" s="101" t="str">
        <f>IF(B60="", "Choose from drop-down --&gt;", _xlfn.XLOOKUP(B60,'Lookup PropFunds'!$B$2:$B$295,'Lookup PropFunds'!$C$2:$C$295))</f>
        <v>Choose from drop-down --&gt;</v>
      </c>
      <c r="B60" s="102"/>
      <c r="C60" s="188"/>
      <c r="D60" s="188"/>
    </row>
    <row r="61" spans="1:4" ht="15" hidden="1">
      <c r="A61" s="101" t="str">
        <f>IF(B61="", "Choose from drop-down --&gt;", _xlfn.XLOOKUP(B61,'Lookup PropFunds'!$B$2:$B$295,'Lookup PropFunds'!$C$2:$C$295))</f>
        <v>Choose from drop-down --&gt;</v>
      </c>
      <c r="B61" s="102"/>
      <c r="C61" s="188"/>
      <c r="D61" s="188"/>
    </row>
    <row r="62" spans="1:4" ht="15" hidden="1">
      <c r="A62" s="101" t="str">
        <f>IF(B62="", "Choose from drop-down --&gt;", _xlfn.XLOOKUP(B62,'Lookup PropFunds'!$B$2:$B$295,'Lookup PropFunds'!$C$2:$C$295))</f>
        <v>Choose from drop-down --&gt;</v>
      </c>
      <c r="B62" s="102"/>
      <c r="C62" s="188"/>
      <c r="D62" s="188"/>
    </row>
    <row r="63" spans="1:4" ht="15" hidden="1">
      <c r="A63" s="101" t="str">
        <f>IF(B63="", "Choose from drop-down --&gt;", _xlfn.XLOOKUP(B63,'Lookup PropFunds'!$B$2:$B$295,'Lookup PropFunds'!$C$2:$C$295))</f>
        <v>Choose from drop-down --&gt;</v>
      </c>
      <c r="B63" s="102"/>
      <c r="C63" s="188"/>
      <c r="D63" s="188"/>
    </row>
    <row r="64" spans="1:4" ht="15">
      <c r="A64" s="101" t="str">
        <f>IF(B64="", "Choose from drop-down --&gt;", _xlfn.XLOOKUP(B64,'Lookup PropFunds'!$B$2:$B$295,'Lookup PropFunds'!$C$2:$C$295))</f>
        <v>Choose from drop-down --&gt;</v>
      </c>
      <c r="B64" s="102"/>
      <c r="C64" s="188"/>
      <c r="D64" s="188"/>
    </row>
    <row r="65" spans="1:4" ht="15">
      <c r="A65" s="101" t="s">
        <v>2245</v>
      </c>
      <c r="B65" s="101" t="s">
        <v>2246</v>
      </c>
      <c r="C65" s="210">
        <f t="shared" ref="C65" si="4">IF(C$7="Type fund name","",SUM(C56:C64))</f>
        <v>0</v>
      </c>
      <c r="D65" s="210">
        <f>IF(D7="","",SUM(D56:D64))</f>
        <v>0</v>
      </c>
    </row>
    <row r="66" spans="1:4" ht="15">
      <c r="A66" s="107" t="s">
        <v>1111</v>
      </c>
      <c r="B66" s="104" t="s">
        <v>2247</v>
      </c>
      <c r="C66" s="212">
        <f t="shared" ref="C66" si="5">IF(C$7="Type fund name","",C53+C65)</f>
        <v>-43847</v>
      </c>
      <c r="D66" s="212">
        <f>IF(D$7="Type fund name","",D53+D65)</f>
        <v>-4806</v>
      </c>
    </row>
    <row r="67" spans="1:4" ht="15">
      <c r="A67" s="97"/>
      <c r="B67" s="118"/>
      <c r="C67" s="119"/>
      <c r="D67" s="119"/>
    </row>
    <row r="68" spans="1:4" ht="15">
      <c r="A68" s="97"/>
      <c r="B68" s="117" t="s">
        <v>46</v>
      </c>
      <c r="C68" s="116"/>
      <c r="D68" s="116"/>
    </row>
    <row r="69" spans="1:4" ht="14" customHeight="1">
      <c r="A69" s="120" t="s">
        <v>1112</v>
      </c>
      <c r="B69" s="114" t="s">
        <v>2255</v>
      </c>
      <c r="C69" s="182">
        <v>923986</v>
      </c>
      <c r="D69" s="182">
        <v>1005542</v>
      </c>
    </row>
    <row r="70" spans="1:4" ht="15">
      <c r="A70" s="104" t="s">
        <v>50</v>
      </c>
      <c r="B70" s="104" t="s">
        <v>2254</v>
      </c>
      <c r="C70" s="199">
        <f>IF(C7="Type fund name","",C66+C69)</f>
        <v>880139</v>
      </c>
      <c r="D70" s="199">
        <f>D69+D66</f>
        <v>1000736</v>
      </c>
    </row>
    <row r="71" spans="1:4" ht="16">
      <c r="C71" s="108"/>
      <c r="D71" s="108"/>
    </row>
  </sheetData>
  <sheetProtection formatRows="0" insertRows="0" deleteRows="0"/>
  <conditionalFormatting sqref="C70:D70">
    <cfRule type="cellIs" dxfId="16" priority="12" stopIfTrue="1" operator="equal">
      <formula>0</formula>
    </cfRule>
    <cfRule type="cellIs" dxfId="15" priority="13" stopIfTrue="1" operator="equal">
      <formula>#REF!</formula>
    </cfRule>
    <cfRule type="cellIs" dxfId="14" priority="14" operator="notEqual">
      <formula>#REF!</formula>
    </cfRule>
    <cfRule type="expression" dxfId="13" priority="15" stopIfTrue="1">
      <formula>#REF!=""</formula>
    </cfRule>
  </conditionalFormatting>
  <conditionalFormatting sqref="D23:D24 D38:D39 C52:D54 C65:D66 D67 C70:D70">
    <cfRule type="expression" dxfId="12" priority="11" stopIfTrue="1">
      <formula>C$7=""</formula>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r:uid="{6FA5A616-5FB2-FA40-81D3-2AC8DD3447E2}">
          <x14:formula1>
            <xm:f>'Lookup PropFunds'!$B$133:$B$245</xm:f>
          </x14:formula1>
          <xm:sqref>B41:B51</xm:sqref>
        </x14:dataValidation>
        <x14:dataValidation type="list" allowBlank="1" showInputMessage="1" showErrorMessage="1" xr:uid="{17875760-A80E-4E45-89DB-9E8399277505}">
          <x14:formula1>
            <xm:f>'Lookup PropFunds'!$B$248:$B$261</xm:f>
          </x14:formula1>
          <xm:sqref>B56:B64</xm:sqref>
        </x14:dataValidation>
        <x14:dataValidation type="list" allowBlank="1" showInputMessage="1" showErrorMessage="1" xr:uid="{EA644A82-E899-114D-AFE5-A9991B6DEBD7}">
          <x14:formula1>
            <xm:f>'Lookup PropFunds'!$B$58:$B$132</xm:f>
          </x14:formula1>
          <xm:sqref>B26:B37</xm:sqref>
        </x14:dataValidation>
        <x14:dataValidation type="list" allowBlank="1" showInputMessage="1" showErrorMessage="1" xr:uid="{5D627255-0A0A-CF49-9F1C-1F96236A1988}">
          <x14:formula1>
            <xm:f>'Lookup PropFunds'!$B$2:$B$57</xm:f>
          </x14:formula1>
          <xm:sqref>B9:B22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5C6D-551A-0F4A-B61A-AFA59EEE0779}">
  <sheetPr>
    <tabColor theme="9"/>
  </sheetPr>
  <dimension ref="A1:D79"/>
  <sheetViews>
    <sheetView zoomScale="110" zoomScaleNormal="110" workbookViewId="0">
      <selection activeCell="C7" sqref="C7"/>
    </sheetView>
  </sheetViews>
  <sheetFormatPr baseColWidth="10" defaultColWidth="9" defaultRowHeight="13"/>
  <cols>
    <col min="1" max="1" width="23.6640625" style="79" customWidth="1"/>
    <col min="2" max="2" width="41.5" style="79" customWidth="1"/>
    <col min="3" max="3" width="38.5" style="79" bestFit="1" customWidth="1"/>
    <col min="4" max="4" width="18.6640625" style="79" customWidth="1"/>
    <col min="5" max="16384" width="9" style="79"/>
  </cols>
  <sheetData>
    <row r="1" spans="1:4" ht="16">
      <c r="A1" s="76" t="s">
        <v>1059</v>
      </c>
      <c r="B1" s="77" t="str">
        <f>_xlfn.CONCAT('Master Info'!C2, ", ", 'Master Info'!$C$3)</f>
        <v>City of Clayton, California</v>
      </c>
      <c r="C1" s="78"/>
      <c r="D1" s="78"/>
    </row>
    <row r="2" spans="1:4" ht="16">
      <c r="A2" s="80" t="s">
        <v>1085</v>
      </c>
      <c r="B2" s="81" t="s">
        <v>1708</v>
      </c>
      <c r="C2" s="78"/>
      <c r="D2" s="78"/>
    </row>
    <row r="3" spans="1:4" ht="16">
      <c r="A3" s="80" t="s">
        <v>1060</v>
      </c>
      <c r="B3" s="81" t="s">
        <v>2408</v>
      </c>
      <c r="C3" s="78"/>
      <c r="D3" s="78"/>
    </row>
    <row r="4" spans="1:4" ht="17" thickBot="1">
      <c r="A4" s="82" t="s">
        <v>1061</v>
      </c>
      <c r="B4" s="209" t="str">
        <f>_xlfn.CONCAT("For the year ended ", TEXT('Master Info'!C4, "mmmm dd, yyyy"))</f>
        <v>For the year ended June 30, 2022</v>
      </c>
      <c r="C4" s="78"/>
      <c r="D4" s="78"/>
    </row>
    <row r="5" spans="1:4" s="91" customFormat="1"/>
    <row r="6" spans="1:4" ht="33" customHeight="1">
      <c r="A6" s="86"/>
      <c r="B6" s="87"/>
      <c r="C6" s="89" t="s">
        <v>1709</v>
      </c>
      <c r="D6" s="88" t="s">
        <v>2</v>
      </c>
    </row>
    <row r="7" spans="1:4" ht="28" customHeight="1">
      <c r="A7" s="92" t="s">
        <v>1</v>
      </c>
      <c r="B7" s="93"/>
      <c r="C7" s="95" t="s">
        <v>3563</v>
      </c>
      <c r="D7" s="94" t="s">
        <v>1710</v>
      </c>
    </row>
    <row r="8" spans="1:4" ht="15">
      <c r="A8" s="97"/>
      <c r="B8" s="117" t="s">
        <v>2417</v>
      </c>
      <c r="C8" s="116"/>
      <c r="D8" s="116"/>
    </row>
    <row r="9" spans="1:4" ht="15">
      <c r="A9" s="101" t="str">
        <f>IF(B9="", "Choose from drop-down --&gt;", _xlfn.XLOOKUP(B9,'Lookup PropFunds CashFlows'!$B$2:$B$74,'Lookup PropFunds CashFlows'!$C$2:$C$74))</f>
        <v>acfr:ProceedsFromSalesAndServices</v>
      </c>
      <c r="B9" s="102" t="s">
        <v>2263</v>
      </c>
      <c r="C9" s="188">
        <v>20847</v>
      </c>
      <c r="D9" s="188">
        <v>111900</v>
      </c>
    </row>
    <row r="10" spans="1:4" ht="15">
      <c r="A10" s="101" t="str">
        <f>IF(B10="", "Choose from drop-down --&gt;", _xlfn.XLOOKUP(B10,'Lookup PropFunds CashFlows'!$B$2:$B$74,'Lookup PropFunds CashFlows'!$C$2:$C$74))</f>
        <v>acfr:PaymentsToSuppliers</v>
      </c>
      <c r="B10" s="102" t="s">
        <v>3144</v>
      </c>
      <c r="C10" s="188">
        <v>-24734</v>
      </c>
      <c r="D10" s="188">
        <v>-4001</v>
      </c>
    </row>
    <row r="11" spans="1:4" ht="15">
      <c r="A11" s="101" t="str">
        <f>IF(B11="", "Choose from drop-down --&gt;", _xlfn.XLOOKUP(B11,'Lookup PropFunds CashFlows'!$B$2:$B$74,'Lookup PropFunds CashFlows'!$C$2:$C$74))</f>
        <v>acfr:PaymentsToEmployees</v>
      </c>
      <c r="B11" s="102" t="s">
        <v>3145</v>
      </c>
      <c r="C11" s="188">
        <v>-4833</v>
      </c>
      <c r="D11" s="188">
        <v>0</v>
      </c>
    </row>
    <row r="12" spans="1:4" ht="15">
      <c r="A12" s="101" t="str">
        <f>IF(B12="", "Choose from drop-down --&gt;", _xlfn.XLOOKUP(B12,'Lookup PropFunds CashFlows'!$B$2:$B$74,'Lookup PropFunds CashFlows'!$C$2:$C$74))</f>
        <v>acfr:CashPaidForClaimsPaid</v>
      </c>
      <c r="B12" s="102" t="s">
        <v>2285</v>
      </c>
      <c r="C12" s="188">
        <v>0</v>
      </c>
      <c r="D12" s="188">
        <v>-4428</v>
      </c>
    </row>
    <row r="13" spans="1:4" ht="15">
      <c r="A13" s="101" t="str">
        <f>IF(B13="", "Choose from drop-down --&gt;", _xlfn.XLOOKUP(B13,'Lookup PropFunds CashFlows'!$B$2:$B$74,'Lookup PropFunds CashFlows'!$C$2:$C$74))</f>
        <v>Choose from drop-down --&gt;</v>
      </c>
      <c r="B13" s="102"/>
      <c r="C13" s="188"/>
      <c r="D13" s="188"/>
    </row>
    <row r="14" spans="1:4" ht="15">
      <c r="A14" s="101" t="str">
        <f>IF(B14="", "Choose from drop-down --&gt;", _xlfn.XLOOKUP(B14,'Lookup PropFunds CashFlows'!$B$2:$B$74,'Lookup PropFunds CashFlows'!$C$2:$C$74))</f>
        <v>Choose from drop-down --&gt;</v>
      </c>
      <c r="B14" s="102"/>
      <c r="C14" s="188"/>
      <c r="D14" s="188"/>
    </row>
    <row r="15" spans="1:4" ht="15">
      <c r="A15" s="101" t="str">
        <f>IF(B15="", "Choose from drop-down --&gt;", _xlfn.XLOOKUP(B15,'Lookup PropFunds CashFlows'!$B$2:$B$74,'Lookup PropFunds CashFlows'!$C$2:$C$74))</f>
        <v>Choose from drop-down --&gt;</v>
      </c>
      <c r="B15" s="102"/>
      <c r="C15" s="188"/>
      <c r="D15" s="188"/>
    </row>
    <row r="16" spans="1:4" ht="15" hidden="1">
      <c r="A16" s="101" t="str">
        <f>IF(B16="", "Choose from drop-down --&gt;", _xlfn.XLOOKUP(B16,'Lookup PropFunds CashFlows'!$B$2:$B$74,'Lookup PropFunds CashFlows'!$C$2:$C$74))</f>
        <v>Choose from drop-down --&gt;</v>
      </c>
      <c r="B16" s="102"/>
      <c r="C16" s="188"/>
      <c r="D16" s="188"/>
    </row>
    <row r="17" spans="1:4" ht="15" hidden="1">
      <c r="A17" s="101" t="str">
        <f>IF(B17="", "Choose from drop-down --&gt;", _xlfn.XLOOKUP(B17,'Lookup PropFunds CashFlows'!$B$2:$B$74,'Lookup PropFunds CashFlows'!$C$2:$C$74))</f>
        <v>Choose from drop-down --&gt;</v>
      </c>
      <c r="B17" s="102"/>
      <c r="C17" s="188"/>
      <c r="D17" s="188"/>
    </row>
    <row r="18" spans="1:4" ht="15" hidden="1">
      <c r="A18" s="101" t="str">
        <f>IF(B18="", "Choose from drop-down --&gt;", _xlfn.XLOOKUP(B18,'Lookup PropFunds CashFlows'!$B$2:$B$74,'Lookup PropFunds CashFlows'!$C$2:$C$74))</f>
        <v>Choose from drop-down --&gt;</v>
      </c>
      <c r="B18" s="102"/>
      <c r="C18" s="188"/>
      <c r="D18" s="188"/>
    </row>
    <row r="19" spans="1:4" ht="15" hidden="1">
      <c r="A19" s="101" t="str">
        <f>IF(B19="", "Choose from drop-down --&gt;", _xlfn.XLOOKUP(B19,'Lookup PropFunds CashFlows'!$B$2:$B$74,'Lookup PropFunds CashFlows'!$C$2:$C$74))</f>
        <v>Choose from drop-down --&gt;</v>
      </c>
      <c r="B19" s="102"/>
      <c r="C19" s="188"/>
      <c r="D19" s="188"/>
    </row>
    <row r="20" spans="1:4" ht="15">
      <c r="A20" s="101" t="str">
        <f>IF(B20="", "Choose from drop-down --&gt;", _xlfn.XLOOKUP(B20,'Lookup PropFunds CashFlows'!$B$2:$B$74,'Lookup PropFunds CashFlows'!$C$2:$C$74))</f>
        <v>Choose from drop-down --&gt;</v>
      </c>
      <c r="B20" s="102"/>
      <c r="C20" s="188"/>
      <c r="D20" s="188"/>
    </row>
    <row r="21" spans="1:4" ht="15">
      <c r="A21" s="101" t="str">
        <f>IF(B21="", "Choose from drop-down --&gt;", _xlfn.XLOOKUP(B21,'Lookup PropFunds CashFlows'!$B$2:$B$74,'Lookup PropFunds CashFlows'!$C$2:$C$74))</f>
        <v>Choose from drop-down --&gt;</v>
      </c>
      <c r="B21" s="102"/>
      <c r="C21" s="188"/>
      <c r="D21" s="188"/>
    </row>
    <row r="22" spans="1:4" ht="15">
      <c r="A22" s="101" t="str">
        <f>IF(B22="", "Choose from drop-down --&gt;", _xlfn.XLOOKUP(B22,'Lookup PropFunds CashFlows'!$B$2:$B$74,'Lookup PropFunds CashFlows'!$C$2:$C$74))</f>
        <v>Choose from drop-down --&gt;</v>
      </c>
      <c r="B22" s="102"/>
      <c r="C22" s="188"/>
      <c r="D22" s="188"/>
    </row>
    <row r="23" spans="1:4" ht="15">
      <c r="A23" s="101" t="s">
        <v>2409</v>
      </c>
      <c r="B23" s="101" t="s">
        <v>2410</v>
      </c>
      <c r="C23" s="210">
        <f t="shared" ref="C23" si="0">IF(C$7="Type fund name","",SUM(C9:C22))</f>
        <v>-8720</v>
      </c>
      <c r="D23" s="210">
        <f>IF(D$7="","",SUM(D9:D22))</f>
        <v>103471</v>
      </c>
    </row>
    <row r="24" spans="1:4" ht="15">
      <c r="A24" s="97"/>
      <c r="B24" s="97"/>
      <c r="C24" s="106"/>
      <c r="D24" s="106"/>
    </row>
    <row r="25" spans="1:4" ht="15">
      <c r="A25" s="97"/>
      <c r="B25" s="117" t="s">
        <v>2418</v>
      </c>
      <c r="C25" s="117"/>
      <c r="D25" s="117"/>
    </row>
    <row r="26" spans="1:4" ht="15">
      <c r="A26" s="101" t="str">
        <f>IF(B26="", "Choose from drop-down --&gt;", _xlfn.XLOOKUP(B26,'Lookup PropFunds CashFlows'!$B$2:$B$74,'Lookup PropFunds CashFlows'!$C$2:$C$74))</f>
        <v>acfr:ProceedsFromTransfersInNonCapitalFinancing</v>
      </c>
      <c r="B26" s="102" t="s">
        <v>2361</v>
      </c>
      <c r="C26" s="188">
        <v>8720</v>
      </c>
      <c r="D26" s="188">
        <v>0</v>
      </c>
    </row>
    <row r="27" spans="1:4" ht="15">
      <c r="A27" s="101" t="str">
        <f>IF(B27="", "Choose from drop-down --&gt;", _xlfn.XLOOKUP(B27,'Lookup PropFunds CashFlows'!$B$2:$B$74,'Lookup PropFunds CashFlows'!$C$2:$C$74))</f>
        <v>Choose from drop-down --&gt;</v>
      </c>
      <c r="B27" s="102"/>
      <c r="C27" s="188"/>
      <c r="D27" s="188"/>
    </row>
    <row r="28" spans="1:4" ht="15">
      <c r="A28" s="101" t="str">
        <f>IF(B28="", "Choose from drop-down --&gt;", _xlfn.XLOOKUP(B28,'Lookup PropFunds CashFlows'!$B$2:$B$74,'Lookup PropFunds CashFlows'!$C$2:$C$74))</f>
        <v>Choose from drop-down --&gt;</v>
      </c>
      <c r="B28" s="102"/>
      <c r="C28" s="188"/>
      <c r="D28" s="188"/>
    </row>
    <row r="29" spans="1:4" ht="15">
      <c r="A29" s="101" t="str">
        <f>IF(B29="", "Choose from drop-down --&gt;", _xlfn.XLOOKUP(B29,'Lookup PropFunds CashFlows'!$B$2:$B$74,'Lookup PropFunds CashFlows'!$C$2:$C$74))</f>
        <v>Choose from drop-down --&gt;</v>
      </c>
      <c r="B29" s="102"/>
      <c r="C29" s="188"/>
      <c r="D29" s="188"/>
    </row>
    <row r="30" spans="1:4" ht="15">
      <c r="A30" s="101" t="str">
        <f>IF(B30="", "Choose from drop-down --&gt;", _xlfn.XLOOKUP(B30,'Lookup PropFunds CashFlows'!$B$2:$B$74,'Lookup PropFunds CashFlows'!$C$2:$C$74))</f>
        <v>Choose from drop-down --&gt;</v>
      </c>
      <c r="B30" s="102"/>
      <c r="C30" s="188"/>
      <c r="D30" s="188"/>
    </row>
    <row r="31" spans="1:4" ht="15" hidden="1">
      <c r="A31" s="101" t="str">
        <f>IF(B31="", "Choose from drop-down --&gt;", _xlfn.XLOOKUP(B31,'Lookup PropFunds CashFlows'!$B$2:$B$74,'Lookup PropFunds CashFlows'!$C$2:$C$74))</f>
        <v>Choose from drop-down --&gt;</v>
      </c>
      <c r="B31" s="102"/>
      <c r="C31" s="188"/>
      <c r="D31" s="188"/>
    </row>
    <row r="32" spans="1:4" ht="15" hidden="1">
      <c r="A32" s="101" t="str">
        <f>IF(B32="", "Choose from drop-down --&gt;", _xlfn.XLOOKUP(B32,'Lookup PropFunds CashFlows'!$B$2:$B$74,'Lookup PropFunds CashFlows'!$C$2:$C$74))</f>
        <v>Choose from drop-down --&gt;</v>
      </c>
      <c r="B32" s="102"/>
      <c r="C32" s="188"/>
      <c r="D32" s="188"/>
    </row>
    <row r="33" spans="1:4" ht="15" hidden="1">
      <c r="A33" s="101" t="str">
        <f>IF(B33="", "Choose from drop-down --&gt;", _xlfn.XLOOKUP(B33,'Lookup PropFunds CashFlows'!$B$2:$B$74,'Lookup PropFunds CashFlows'!$C$2:$C$74))</f>
        <v>Choose from drop-down --&gt;</v>
      </c>
      <c r="B33" s="102"/>
      <c r="C33" s="188"/>
      <c r="D33" s="188"/>
    </row>
    <row r="34" spans="1:4" ht="15" hidden="1">
      <c r="A34" s="101" t="str">
        <f>IF(B34="", "Choose from drop-down --&gt;", _xlfn.XLOOKUP(B34,'Lookup PropFunds CashFlows'!$B$2:$B$74,'Lookup PropFunds CashFlows'!$C$2:$C$74))</f>
        <v>Choose from drop-down --&gt;</v>
      </c>
      <c r="B34" s="102"/>
      <c r="C34" s="188"/>
      <c r="D34" s="188"/>
    </row>
    <row r="35" spans="1:4" ht="15" hidden="1">
      <c r="A35" s="101" t="str">
        <f>IF(B35="", "Choose from drop-down --&gt;", _xlfn.XLOOKUP(B35,'Lookup PropFunds CashFlows'!$B$2:$B$74,'Lookup PropFunds CashFlows'!$C$2:$C$74))</f>
        <v>Choose from drop-down --&gt;</v>
      </c>
      <c r="B35" s="102"/>
      <c r="C35" s="188"/>
      <c r="D35" s="188"/>
    </row>
    <row r="36" spans="1:4" s="91" customFormat="1" ht="15">
      <c r="A36" s="101" t="str">
        <f>IF(B36="", "Choose from drop-down --&gt;", _xlfn.XLOOKUP(B36,'Lookup PropFunds CashFlows'!$B$2:$B$74,'Lookup PropFunds CashFlows'!$C$2:$C$74))</f>
        <v>Choose from drop-down --&gt;</v>
      </c>
      <c r="B36" s="102"/>
      <c r="C36" s="188"/>
      <c r="D36" s="188"/>
    </row>
    <row r="37" spans="1:4" ht="15">
      <c r="A37" s="101" t="str">
        <f>IF(B37="", "Choose from drop-down --&gt;", _xlfn.XLOOKUP(B37,'Lookup PropFunds CashFlows'!$B$2:$B$74,'Lookup PropFunds CashFlows'!$C$2:$C$74))</f>
        <v>Choose from drop-down --&gt;</v>
      </c>
      <c r="B37" s="102"/>
      <c r="C37" s="188"/>
      <c r="D37" s="188"/>
    </row>
    <row r="38" spans="1:4" ht="15">
      <c r="A38" s="101" t="s">
        <v>2411</v>
      </c>
      <c r="B38" s="101" t="s">
        <v>2412</v>
      </c>
      <c r="C38" s="210">
        <f t="shared" ref="C38" si="1">IF(C$7="Type fund name","",SUM(C26:C32))</f>
        <v>8720</v>
      </c>
      <c r="D38" s="180">
        <f>IF(D7="","",SUM(D26:D37))</f>
        <v>0</v>
      </c>
    </row>
    <row r="39" spans="1:4" ht="15">
      <c r="A39" s="97"/>
      <c r="B39" s="97"/>
      <c r="C39" s="105"/>
      <c r="D39" s="105"/>
    </row>
    <row r="40" spans="1:4" ht="15">
      <c r="A40" s="97"/>
      <c r="B40" s="126" t="s">
        <v>2419</v>
      </c>
      <c r="C40" s="98"/>
      <c r="D40" s="98"/>
    </row>
    <row r="41" spans="1:4" ht="15">
      <c r="A41" s="101" t="str">
        <f>IF(B41="", "Choose from drop-down --&gt;", _xlfn.XLOOKUP(B41,'Lookup PropFunds CashFlows'!$B$2:$B$74,'Lookup PropFunds CashFlows'!$C$2:$C$74))</f>
        <v>acfr:PaymentsToPurchaseCapitalAssets</v>
      </c>
      <c r="B41" s="102" t="s">
        <v>2369</v>
      </c>
      <c r="C41" s="188">
        <v>0</v>
      </c>
      <c r="D41" s="188">
        <v>-153184</v>
      </c>
    </row>
    <row r="42" spans="1:4" ht="16" customHeight="1">
      <c r="A42" s="101" t="str">
        <f>IF(B42="", "Choose from drop-down --&gt;", _xlfn.XLOOKUP(B42,'Lookup PropFunds CashFlows'!$B$2:$B$74,'Lookup PropFunds CashFlows'!$C$2:$C$74))</f>
        <v>acfr:ProceedsFromSalesOfCapitalAssets</v>
      </c>
      <c r="B42" s="102" t="s">
        <v>2390</v>
      </c>
      <c r="C42" s="189">
        <v>0</v>
      </c>
      <c r="D42" s="189">
        <v>6958</v>
      </c>
    </row>
    <row r="43" spans="1:4" ht="16" customHeight="1">
      <c r="A43" s="101" t="str">
        <f>IF(B43="", "Choose from drop-down --&gt;", _xlfn.XLOOKUP(B43,'Lookup PropFunds CashFlows'!$B$2:$B$74,'Lookup PropFunds CashFlows'!$C$2:$C$74))</f>
        <v>Choose from drop-down --&gt;</v>
      </c>
      <c r="B43" s="102"/>
      <c r="C43" s="188"/>
      <c r="D43" s="188"/>
    </row>
    <row r="44" spans="1:4" ht="16" customHeight="1">
      <c r="A44" s="101" t="str">
        <f>IF(B44="", "Choose from drop-down --&gt;", _xlfn.XLOOKUP(B44,'Lookup PropFunds CashFlows'!$B$2:$B$74,'Lookup PropFunds CashFlows'!$C$2:$C$74))</f>
        <v>Choose from drop-down --&gt;</v>
      </c>
      <c r="B44" s="102"/>
      <c r="C44" s="188"/>
      <c r="D44" s="188"/>
    </row>
    <row r="45" spans="1:4" ht="16" hidden="1" customHeight="1">
      <c r="A45" s="101" t="str">
        <f>IF(B45="", "Choose from drop-down --&gt;", _xlfn.XLOOKUP(B45,'Lookup PropFunds CashFlows'!$B$2:$B$74,'Lookup PropFunds CashFlows'!$C$2:$C$74))</f>
        <v>Choose from drop-down --&gt;</v>
      </c>
      <c r="B45" s="102"/>
      <c r="C45" s="188"/>
      <c r="D45" s="188"/>
    </row>
    <row r="46" spans="1:4" ht="16" hidden="1" customHeight="1">
      <c r="A46" s="101" t="str">
        <f>IF(B46="", "Choose from drop-down --&gt;", _xlfn.XLOOKUP(B46,'Lookup PropFunds CashFlows'!$B$2:$B$74,'Lookup PropFunds CashFlows'!$C$2:$C$74))</f>
        <v>Choose from drop-down --&gt;</v>
      </c>
      <c r="B46" s="102"/>
      <c r="C46" s="188"/>
      <c r="D46" s="188"/>
    </row>
    <row r="47" spans="1:4" ht="15" hidden="1">
      <c r="A47" s="101" t="str">
        <f>IF(B47="", "Choose from drop-down --&gt;", _xlfn.XLOOKUP(B47,'Lookup PropFunds CashFlows'!$B$2:$B$74,'Lookup PropFunds CashFlows'!$C$2:$C$74))</f>
        <v>Choose from drop-down --&gt;</v>
      </c>
      <c r="B47" s="102"/>
      <c r="C47" s="188"/>
      <c r="D47" s="188"/>
    </row>
    <row r="48" spans="1:4" ht="15" hidden="1">
      <c r="A48" s="101" t="str">
        <f>IF(B48="", "Choose from drop-down --&gt;", _xlfn.XLOOKUP(B48,'Lookup PropFunds CashFlows'!$B$2:$B$74,'Lookup PropFunds CashFlows'!$C$2:$C$74))</f>
        <v>Choose from drop-down --&gt;</v>
      </c>
      <c r="B48" s="102"/>
      <c r="C48" s="188"/>
      <c r="D48" s="188"/>
    </row>
    <row r="49" spans="1:4" ht="15" hidden="1">
      <c r="A49" s="101" t="str">
        <f>IF(B49="", "Choose from drop-down --&gt;", _xlfn.XLOOKUP(B49,'Lookup PropFunds CashFlows'!$B$2:$B$74,'Lookup PropFunds CashFlows'!$C$2:$C$74))</f>
        <v>Choose from drop-down --&gt;</v>
      </c>
      <c r="B49" s="102"/>
      <c r="C49" s="188"/>
      <c r="D49" s="188"/>
    </row>
    <row r="50" spans="1:4" ht="15">
      <c r="A50" s="101" t="str">
        <f>IF(B50="", "Choose from drop-down --&gt;", _xlfn.XLOOKUP(B50,'Lookup PropFunds CashFlows'!$B$2:$B$74,'Lookup PropFunds CashFlows'!$C$2:$C$74))</f>
        <v>Choose from drop-down --&gt;</v>
      </c>
      <c r="B50" s="102"/>
      <c r="C50" s="188"/>
      <c r="D50" s="188"/>
    </row>
    <row r="51" spans="1:4" ht="15">
      <c r="A51" s="101" t="str">
        <f>IF(B51="", "Choose from drop-down --&gt;", _xlfn.XLOOKUP(B51,'Lookup PropFunds CashFlows'!$B$2:$B$74,'Lookup PropFunds CashFlows'!$C$2:$C$74))</f>
        <v>Choose from drop-down --&gt;</v>
      </c>
      <c r="B51" s="102"/>
      <c r="C51" s="188"/>
      <c r="D51" s="188"/>
    </row>
    <row r="52" spans="1:4" ht="15">
      <c r="A52" s="101" t="s">
        <v>2413</v>
      </c>
      <c r="B52" s="101" t="s">
        <v>2414</v>
      </c>
      <c r="C52" s="210">
        <f t="shared" ref="C52" si="2">IF(C$7="Type fund name","",SUM(C41:C51))</f>
        <v>0</v>
      </c>
      <c r="D52" s="180">
        <f>IF(D7="","",SUM(D41:D51))</f>
        <v>-146226</v>
      </c>
    </row>
    <row r="53" spans="1:4" ht="15">
      <c r="A53" s="97"/>
      <c r="B53" s="97"/>
      <c r="C53" s="106"/>
      <c r="D53" s="106"/>
    </row>
    <row r="54" spans="1:4" ht="15">
      <c r="A54" s="97"/>
      <c r="B54" s="126" t="s">
        <v>2420</v>
      </c>
      <c r="C54" s="98"/>
      <c r="D54" s="98"/>
    </row>
    <row r="55" spans="1:4" ht="15">
      <c r="A55" s="101" t="str">
        <f>IF(B55="", "Choose from drop-down --&gt;", _xlfn.XLOOKUP(B55,'Lookup PropFunds CashFlows'!$B$2:$B$74,'Lookup PropFunds CashFlows'!$C$2:$C$74))</f>
        <v>acfr:ProceedsFromInterestOnInvestments</v>
      </c>
      <c r="B55" s="102" t="s">
        <v>2401</v>
      </c>
      <c r="C55" s="188">
        <v>0</v>
      </c>
      <c r="D55" s="188">
        <v>-14675</v>
      </c>
    </row>
    <row r="56" spans="1:4" ht="15">
      <c r="A56" s="101" t="str">
        <f>IF(B56="", "Choose from drop-down --&gt;", _xlfn.XLOOKUP(B56,'Lookup PropFunds CashFlows'!$B$2:$B$74,'Lookup PropFunds CashFlows'!$C$2:$C$74))</f>
        <v>Choose from drop-down --&gt;</v>
      </c>
      <c r="B56" s="102"/>
      <c r="C56" s="188"/>
      <c r="D56" s="188"/>
    </row>
    <row r="57" spans="1:4" ht="15" hidden="1">
      <c r="A57" s="101" t="str">
        <f>IF(B57="", "Choose from drop-down --&gt;", _xlfn.XLOOKUP(B57,'Lookup PropFunds CashFlows'!$B$2:$B$74,'Lookup PropFunds CashFlows'!$C$2:$C$74))</f>
        <v>Choose from drop-down --&gt;</v>
      </c>
      <c r="B57" s="102"/>
      <c r="C57" s="188"/>
      <c r="D57" s="188"/>
    </row>
    <row r="58" spans="1:4" ht="15" hidden="1">
      <c r="A58" s="101" t="str">
        <f>IF(B58="", "Choose from drop-down --&gt;", _xlfn.XLOOKUP(B58,'Lookup PropFunds CashFlows'!$B$2:$B$74,'Lookup PropFunds CashFlows'!$C$2:$C$74))</f>
        <v>Choose from drop-down --&gt;</v>
      </c>
      <c r="B58" s="102"/>
      <c r="C58" s="188"/>
      <c r="D58" s="188"/>
    </row>
    <row r="59" spans="1:4" ht="15" hidden="1">
      <c r="A59" s="101" t="str">
        <f>IF(B59="", "Choose from drop-down --&gt;", _xlfn.XLOOKUP(B59,'Lookup PropFunds CashFlows'!$B$2:$B$74,'Lookup PropFunds CashFlows'!$C$2:$C$74))</f>
        <v>Choose from drop-down --&gt;</v>
      </c>
      <c r="B59" s="102"/>
      <c r="C59" s="188"/>
      <c r="D59" s="188"/>
    </row>
    <row r="60" spans="1:4" ht="15" hidden="1">
      <c r="A60" s="101" t="str">
        <f>IF(B60="", "Choose from drop-down --&gt;", _xlfn.XLOOKUP(B60,'Lookup PropFunds CashFlows'!$B$2:$B$74,'Lookup PropFunds CashFlows'!$C$2:$C$74))</f>
        <v>Choose from drop-down --&gt;</v>
      </c>
      <c r="B60" s="102"/>
      <c r="C60" s="188"/>
      <c r="D60" s="188"/>
    </row>
    <row r="61" spans="1:4" ht="15" hidden="1">
      <c r="A61" s="101" t="str">
        <f>IF(B61="", "Choose from drop-down --&gt;", _xlfn.XLOOKUP(B61,'Lookup PropFunds CashFlows'!$B$2:$B$74,'Lookup PropFunds CashFlows'!$C$2:$C$74))</f>
        <v>Choose from drop-down --&gt;</v>
      </c>
      <c r="B61" s="102"/>
      <c r="C61" s="188"/>
      <c r="D61" s="188"/>
    </row>
    <row r="62" spans="1:4" ht="15">
      <c r="A62" s="101" t="str">
        <f>IF(B62="", "Choose from drop-down --&gt;", _xlfn.XLOOKUP(B62,'Lookup PropFunds CashFlows'!$B$2:$B$74,'Lookup PropFunds CashFlows'!$C$2:$C$74))</f>
        <v>Choose from drop-down --&gt;</v>
      </c>
      <c r="B62" s="102"/>
      <c r="C62" s="188"/>
      <c r="D62" s="188"/>
    </row>
    <row r="63" spans="1:4" ht="15">
      <c r="A63" s="101" t="str">
        <f>IF(B63="", "Choose from drop-down --&gt;", _xlfn.XLOOKUP(B63,'Lookup PropFunds CashFlows'!$B$2:$B$74,'Lookup PropFunds CashFlows'!$C$2:$C$74))</f>
        <v>Choose from drop-down --&gt;</v>
      </c>
      <c r="B63" s="102"/>
      <c r="C63" s="188"/>
      <c r="D63" s="188"/>
    </row>
    <row r="64" spans="1:4" ht="15">
      <c r="A64" s="101" t="s">
        <v>2415</v>
      </c>
      <c r="B64" s="101" t="s">
        <v>2416</v>
      </c>
      <c r="C64" s="210">
        <f t="shared" ref="C64" si="3">IF(C$7="Type fund name","",SUM(C55:C63))</f>
        <v>0</v>
      </c>
      <c r="D64" s="210">
        <f>IF(D7="","",SUM(D55:D63))</f>
        <v>-14675</v>
      </c>
    </row>
    <row r="65" spans="1:4" ht="15">
      <c r="A65" s="129" t="s">
        <v>2422</v>
      </c>
      <c r="B65" s="130" t="s">
        <v>2421</v>
      </c>
      <c r="C65" s="199">
        <f t="shared" ref="C65" si="4">IF(C7="Type fund name","",C23+C38+C52+C64)</f>
        <v>0</v>
      </c>
      <c r="D65" s="213">
        <f>D23+D38+D52+D64</f>
        <v>-57430</v>
      </c>
    </row>
    <row r="66" spans="1:4" ht="15">
      <c r="A66" s="131"/>
      <c r="B66" s="132"/>
      <c r="C66" s="133"/>
      <c r="D66" s="133"/>
    </row>
    <row r="67" spans="1:4" ht="15">
      <c r="A67" s="131"/>
      <c r="B67" s="134" t="s">
        <v>2423</v>
      </c>
      <c r="C67" s="135"/>
      <c r="D67" s="135"/>
    </row>
    <row r="68" spans="1:4" ht="14" customHeight="1">
      <c r="A68" s="139" t="s">
        <v>2424</v>
      </c>
      <c r="B68" s="136" t="s">
        <v>2425</v>
      </c>
      <c r="C68" s="214">
        <v>0</v>
      </c>
      <c r="D68" s="214">
        <v>517871</v>
      </c>
    </row>
    <row r="69" spans="1:4" ht="15">
      <c r="A69" s="137" t="s">
        <v>50</v>
      </c>
      <c r="B69" s="138" t="s">
        <v>2426</v>
      </c>
      <c r="C69" s="199">
        <f t="shared" ref="C69" si="5">IF(C7="Type fund name","",C65+C68)</f>
        <v>0</v>
      </c>
      <c r="D69" s="215">
        <f>D68+D65</f>
        <v>460441</v>
      </c>
    </row>
    <row r="70" spans="1:4" ht="15">
      <c r="A70" s="97"/>
      <c r="B70" s="115"/>
      <c r="C70" s="115"/>
      <c r="D70" s="115"/>
    </row>
    <row r="71" spans="1:4" ht="15">
      <c r="A71" s="97"/>
      <c r="B71" s="140"/>
      <c r="C71" s="141"/>
      <c r="D71" s="141"/>
    </row>
    <row r="72" spans="1:4" ht="15" hidden="1">
      <c r="A72" s="97"/>
      <c r="B72" s="140"/>
      <c r="C72" s="141"/>
      <c r="D72" s="141"/>
    </row>
    <row r="73" spans="1:4" ht="15" hidden="1">
      <c r="A73" s="97"/>
      <c r="B73" s="140"/>
      <c r="C73" s="141"/>
      <c r="D73" s="141"/>
    </row>
    <row r="74" spans="1:4" ht="15" hidden="1">
      <c r="A74" s="97"/>
      <c r="B74" s="140"/>
      <c r="C74" s="141"/>
      <c r="D74" s="141"/>
    </row>
    <row r="75" spans="1:4" ht="15" hidden="1">
      <c r="A75" s="97"/>
      <c r="B75" s="140"/>
      <c r="C75" s="141"/>
      <c r="D75" s="141"/>
    </row>
    <row r="76" spans="1:4" ht="15" hidden="1">
      <c r="A76" s="97"/>
      <c r="B76" s="140"/>
      <c r="C76" s="141"/>
      <c r="D76" s="141"/>
    </row>
    <row r="77" spans="1:4" ht="15">
      <c r="A77" s="97"/>
      <c r="B77" s="140"/>
      <c r="C77" s="141"/>
      <c r="D77" s="141"/>
    </row>
    <row r="78" spans="1:4" ht="15">
      <c r="A78" s="97"/>
      <c r="B78" s="140"/>
      <c r="C78" s="141"/>
      <c r="D78" s="141"/>
    </row>
    <row r="79" spans="1:4" ht="16">
      <c r="C79" s="108"/>
      <c r="D79" s="108"/>
    </row>
  </sheetData>
  <sheetProtection formatRows="0" insertRows="0" deleteRows="0"/>
  <conditionalFormatting sqref="C65">
    <cfRule type="expression" dxfId="11" priority="3" stopIfTrue="1">
      <formula>C$7=""</formula>
    </cfRule>
    <cfRule type="cellIs" dxfId="10" priority="4" stopIfTrue="1" operator="equal">
      <formula>0</formula>
    </cfRule>
    <cfRule type="cellIs" dxfId="9" priority="5" stopIfTrue="1" operator="equal">
      <formula>#REF!</formula>
    </cfRule>
    <cfRule type="cellIs" dxfId="8" priority="6" operator="notEqual">
      <formula>#REF!</formula>
    </cfRule>
    <cfRule type="expression" dxfId="7" priority="7" stopIfTrue="1">
      <formula>#REF!=""</formula>
    </cfRule>
  </conditionalFormatting>
  <conditionalFormatting sqref="C69">
    <cfRule type="expression" dxfId="6" priority="8" stopIfTrue="1">
      <formula>C$7=""</formula>
    </cfRule>
    <cfRule type="cellIs" dxfId="5" priority="9" stopIfTrue="1" operator="equal">
      <formula>0</formula>
    </cfRule>
    <cfRule type="cellIs" dxfId="4" priority="10" stopIfTrue="1" operator="equal">
      <formula>#REF!</formula>
    </cfRule>
    <cfRule type="cellIs" dxfId="3" priority="11" operator="notEqual">
      <formula>#REF!</formula>
    </cfRule>
  </conditionalFormatting>
  <conditionalFormatting sqref="C24:D24 C53:D53">
    <cfRule type="expression" dxfId="2" priority="24" stopIfTrue="1">
      <formula>#REF!=""</formula>
    </cfRule>
  </conditionalFormatting>
  <conditionalFormatting sqref="C69:D69">
    <cfRule type="expression" dxfId="1" priority="12" stopIfTrue="1">
      <formula>#REF!=""</formula>
    </cfRule>
  </conditionalFormatting>
  <conditionalFormatting sqref="D23 D38 C52:D52 C64:D64">
    <cfRule type="expression" dxfId="0" priority="18" stopIfTrue="1">
      <formula>C$7=""</formula>
    </cfRule>
  </conditionalFormatting>
  <dataValidations count="1">
    <dataValidation type="list" allowBlank="1" showInputMessage="1" showErrorMessage="1" sqref="B74:B78" xr:uid="{98ECD2C2-C0B9-E74C-B5D0-14A316D496F4}">
      <formula1>net_position</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r:uid="{EF3CE8D3-824D-D342-8991-B399369E5D1F}">
          <x14:formula1>
            <xm:f>'Lookup PropFunds CashFlows'!$B$40:$B$74</xm:f>
          </x14:formula1>
          <xm:sqref>B9:B22</xm:sqref>
        </x14:dataValidation>
        <x14:dataValidation type="list" allowBlank="1" showInputMessage="1" showErrorMessage="1" xr:uid="{8C60F6D6-E0D1-B44C-A6F7-DED0D3730BFE}">
          <x14:formula1>
            <xm:f>'Lookup PropFunds CashFlows'!$B$21:$B$39</xm:f>
          </x14:formula1>
          <xm:sqref>B26:B37</xm:sqref>
        </x14:dataValidation>
        <x14:dataValidation type="list" allowBlank="1" showInputMessage="1" showErrorMessage="1" xr:uid="{2E348E09-9902-2B41-B16D-37E2F8DE3135}">
          <x14:formula1>
            <xm:f>'Lookup PropFunds CashFlows'!$B$2:$B$15</xm:f>
          </x14:formula1>
          <xm:sqref>B41:B51</xm:sqref>
        </x14:dataValidation>
        <x14:dataValidation type="list" allowBlank="1" showInputMessage="1" showErrorMessage="1" xr:uid="{9F9EA262-D7F4-214A-AA87-6EFB9500F700}">
          <x14:formula1>
            <xm:f>'Lookup PropFunds CashFlows'!$B$16:$B$20</xm:f>
          </x14:formula1>
          <xm:sqref>B55:B63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0C29-31E1-3E46-B6B7-83D944E71A74}">
  <sheetPr>
    <tabColor theme="7"/>
  </sheetPr>
  <dimension ref="A1:E217"/>
  <sheetViews>
    <sheetView topLeftCell="A151" zoomScale="130" zoomScaleNormal="130" workbookViewId="0">
      <selection activeCell="B285" sqref="B285"/>
    </sheetView>
  </sheetViews>
  <sheetFormatPr baseColWidth="10" defaultColWidth="10.83203125" defaultRowHeight="13"/>
  <cols>
    <col min="1" max="1" width="21.33203125" customWidth="1"/>
    <col min="2" max="2" width="62" customWidth="1"/>
    <col min="3" max="3" width="38" customWidth="1"/>
    <col min="4" max="4" width="33.83203125" customWidth="1"/>
    <col min="5" max="5" width="24" customWidth="1"/>
  </cols>
  <sheetData>
    <row r="1" spans="1:5" ht="17" customHeight="1">
      <c r="A1" s="56" t="s">
        <v>57</v>
      </c>
      <c r="B1" s="55" t="s">
        <v>1264</v>
      </c>
      <c r="C1" s="55" t="s">
        <v>1121</v>
      </c>
      <c r="D1" s="55" t="s">
        <v>1120</v>
      </c>
      <c r="E1" s="56" t="s">
        <v>1129</v>
      </c>
    </row>
    <row r="2" spans="1:5" ht="15">
      <c r="A2" s="1" t="s">
        <v>1229</v>
      </c>
      <c r="B2" s="52" t="s">
        <v>1269</v>
      </c>
      <c r="C2" t="s">
        <v>1227</v>
      </c>
      <c r="D2" s="52" t="s">
        <v>1617</v>
      </c>
      <c r="E2" t="s">
        <v>1227</v>
      </c>
    </row>
    <row r="3" spans="1:5" ht="15">
      <c r="A3" s="1" t="s">
        <v>1229</v>
      </c>
      <c r="B3" s="52" t="s">
        <v>1230</v>
      </c>
      <c r="C3" t="s">
        <v>1227</v>
      </c>
      <c r="D3" s="52" t="s">
        <v>1650</v>
      </c>
      <c r="E3" t="s">
        <v>1227</v>
      </c>
    </row>
    <row r="4" spans="1:5" ht="15">
      <c r="A4" s="1" t="s">
        <v>1229</v>
      </c>
      <c r="B4" s="52" t="s">
        <v>1231</v>
      </c>
      <c r="C4" t="s">
        <v>1227</v>
      </c>
      <c r="D4" s="52" t="s">
        <v>1651</v>
      </c>
      <c r="E4" t="s">
        <v>1227</v>
      </c>
    </row>
    <row r="5" spans="1:5" ht="15">
      <c r="A5" s="1" t="s">
        <v>1229</v>
      </c>
      <c r="B5" s="52" t="s">
        <v>1292</v>
      </c>
      <c r="C5" t="s">
        <v>1227</v>
      </c>
      <c r="D5" s="52" t="s">
        <v>1640</v>
      </c>
      <c r="E5" t="s">
        <v>1227</v>
      </c>
    </row>
    <row r="6" spans="1:5" ht="15">
      <c r="A6" s="1" t="s">
        <v>1229</v>
      </c>
      <c r="B6" s="52" t="s">
        <v>1246</v>
      </c>
      <c r="C6" t="s">
        <v>1227</v>
      </c>
      <c r="D6" s="52" t="s">
        <v>1691</v>
      </c>
      <c r="E6" t="s">
        <v>1227</v>
      </c>
    </row>
    <row r="7" spans="1:5" ht="15">
      <c r="A7" s="1" t="s">
        <v>1229</v>
      </c>
      <c r="B7" s="52" t="s">
        <v>1323</v>
      </c>
      <c r="C7" t="s">
        <v>1227</v>
      </c>
      <c r="D7" s="52" t="s">
        <v>1679</v>
      </c>
      <c r="E7" t="s">
        <v>1227</v>
      </c>
    </row>
    <row r="8" spans="1:5" ht="15">
      <c r="A8" s="1" t="s">
        <v>1229</v>
      </c>
      <c r="B8" s="52" t="s">
        <v>1282</v>
      </c>
      <c r="C8" t="s">
        <v>1227</v>
      </c>
      <c r="D8" s="52" t="s">
        <v>1630</v>
      </c>
      <c r="E8" t="s">
        <v>1227</v>
      </c>
    </row>
    <row r="9" spans="1:5" ht="15">
      <c r="A9" s="1" t="s">
        <v>1229</v>
      </c>
      <c r="B9" s="52" t="s">
        <v>1302</v>
      </c>
      <c r="C9" t="s">
        <v>1227</v>
      </c>
      <c r="D9" s="52" t="s">
        <v>1652</v>
      </c>
      <c r="E9" t="s">
        <v>1227</v>
      </c>
    </row>
    <row r="10" spans="1:5" ht="15">
      <c r="A10" s="1" t="s">
        <v>1229</v>
      </c>
      <c r="B10" s="52" t="s">
        <v>1272</v>
      </c>
      <c r="C10" t="s">
        <v>1227</v>
      </c>
      <c r="D10" s="52" t="s">
        <v>1620</v>
      </c>
      <c r="E10" t="s">
        <v>1227</v>
      </c>
    </row>
    <row r="11" spans="1:5" ht="15">
      <c r="A11" s="1" t="s">
        <v>1229</v>
      </c>
      <c r="B11" s="52" t="s">
        <v>1306</v>
      </c>
      <c r="C11" t="s">
        <v>1227</v>
      </c>
      <c r="D11" s="52" t="s">
        <v>1657</v>
      </c>
      <c r="E11" t="s">
        <v>1227</v>
      </c>
    </row>
    <row r="12" spans="1:5" ht="15">
      <c r="A12" s="1" t="s">
        <v>1229</v>
      </c>
      <c r="B12" s="52" t="s">
        <v>1304</v>
      </c>
      <c r="C12" t="s">
        <v>1227</v>
      </c>
      <c r="D12" s="52" t="s">
        <v>1654</v>
      </c>
      <c r="E12" t="s">
        <v>1227</v>
      </c>
    </row>
    <row r="13" spans="1:5" ht="15">
      <c r="A13" s="1" t="s">
        <v>1229</v>
      </c>
      <c r="B13" s="52" t="s">
        <v>1287</v>
      </c>
      <c r="C13" t="s">
        <v>1227</v>
      </c>
      <c r="D13" s="52" t="s">
        <v>1635</v>
      </c>
      <c r="E13" t="s">
        <v>1227</v>
      </c>
    </row>
    <row r="14" spans="1:5" ht="15">
      <c r="A14" s="1" t="s">
        <v>1229</v>
      </c>
      <c r="B14" s="52" t="s">
        <v>1285</v>
      </c>
      <c r="C14" t="s">
        <v>1227</v>
      </c>
      <c r="D14" s="52" t="s">
        <v>1633</v>
      </c>
      <c r="E14" t="s">
        <v>1227</v>
      </c>
    </row>
    <row r="15" spans="1:5" ht="15">
      <c r="A15" s="1" t="s">
        <v>1229</v>
      </c>
      <c r="B15" s="52" t="s">
        <v>1305</v>
      </c>
      <c r="C15" t="s">
        <v>1227</v>
      </c>
      <c r="D15" s="52" t="s">
        <v>1656</v>
      </c>
      <c r="E15" t="s">
        <v>1227</v>
      </c>
    </row>
    <row r="16" spans="1:5" ht="15">
      <c r="A16" s="1" t="s">
        <v>1229</v>
      </c>
      <c r="B16" s="52" t="s">
        <v>1276</v>
      </c>
      <c r="C16" t="s">
        <v>1227</v>
      </c>
      <c r="D16" s="52" t="s">
        <v>1624</v>
      </c>
      <c r="E16" t="s">
        <v>1227</v>
      </c>
    </row>
    <row r="17" spans="1:5" ht="15">
      <c r="A17" s="1" t="s">
        <v>1229</v>
      </c>
      <c r="B17" s="52" t="s">
        <v>1275</v>
      </c>
      <c r="C17" t="s">
        <v>1227</v>
      </c>
      <c r="D17" s="52" t="s">
        <v>1623</v>
      </c>
      <c r="E17" t="s">
        <v>1227</v>
      </c>
    </row>
    <row r="18" spans="1:5" ht="15">
      <c r="A18" s="1" t="s">
        <v>1229</v>
      </c>
      <c r="B18" s="52" t="s">
        <v>1277</v>
      </c>
      <c r="C18" t="s">
        <v>1227</v>
      </c>
      <c r="D18" s="52" t="s">
        <v>1625</v>
      </c>
      <c r="E18" t="s">
        <v>1227</v>
      </c>
    </row>
    <row r="19" spans="1:5" ht="15">
      <c r="A19" s="1" t="s">
        <v>1229</v>
      </c>
      <c r="B19" s="52" t="s">
        <v>1280</v>
      </c>
      <c r="C19" t="s">
        <v>1227</v>
      </c>
      <c r="D19" s="52" t="s">
        <v>1628</v>
      </c>
      <c r="E19" t="s">
        <v>1227</v>
      </c>
    </row>
    <row r="20" spans="1:5" ht="15">
      <c r="A20" s="1" t="s">
        <v>1229</v>
      </c>
      <c r="B20" s="52" t="s">
        <v>1279</v>
      </c>
      <c r="C20" t="s">
        <v>1227</v>
      </c>
      <c r="D20" s="52" t="s">
        <v>1627</v>
      </c>
      <c r="E20" t="s">
        <v>1227</v>
      </c>
    </row>
    <row r="21" spans="1:5" ht="15">
      <c r="A21" s="1" t="s">
        <v>1229</v>
      </c>
      <c r="B21" s="52" t="s">
        <v>1313</v>
      </c>
      <c r="C21" t="s">
        <v>1227</v>
      </c>
      <c r="D21" s="52" t="s">
        <v>1665</v>
      </c>
      <c r="E21" t="s">
        <v>1227</v>
      </c>
    </row>
    <row r="22" spans="1:5" ht="15">
      <c r="A22" s="1" t="s">
        <v>1229</v>
      </c>
      <c r="B22" s="52" t="s">
        <v>1294</v>
      </c>
      <c r="C22" t="s">
        <v>1227</v>
      </c>
      <c r="D22" s="52" t="s">
        <v>1642</v>
      </c>
      <c r="E22" t="s">
        <v>1227</v>
      </c>
    </row>
    <row r="23" spans="1:5" ht="15">
      <c r="A23" s="1" t="s">
        <v>1229</v>
      </c>
      <c r="B23" s="52" t="s">
        <v>1312</v>
      </c>
      <c r="C23" t="s">
        <v>1227</v>
      </c>
      <c r="D23" s="52" t="s">
        <v>1512</v>
      </c>
      <c r="E23" t="s">
        <v>1227</v>
      </c>
    </row>
    <row r="24" spans="1:5" ht="15">
      <c r="A24" s="1" t="s">
        <v>1229</v>
      </c>
      <c r="B24" s="52" t="s">
        <v>1299</v>
      </c>
      <c r="C24" t="s">
        <v>1227</v>
      </c>
      <c r="D24" s="52" t="s">
        <v>1647</v>
      </c>
      <c r="E24" t="s">
        <v>1227</v>
      </c>
    </row>
    <row r="25" spans="1:5" ht="15">
      <c r="A25" s="1" t="s">
        <v>1229</v>
      </c>
      <c r="B25" s="52" t="s">
        <v>1247</v>
      </c>
      <c r="C25" t="s">
        <v>1227</v>
      </c>
      <c r="D25" s="52" t="s">
        <v>1692</v>
      </c>
      <c r="E25" t="s">
        <v>1227</v>
      </c>
    </row>
    <row r="26" spans="1:5" ht="15">
      <c r="A26" s="1" t="s">
        <v>1229</v>
      </c>
      <c r="B26" s="52" t="s">
        <v>1322</v>
      </c>
      <c r="C26" t="s">
        <v>1227</v>
      </c>
      <c r="D26" s="52" t="s">
        <v>1678</v>
      </c>
      <c r="E26" t="s">
        <v>1227</v>
      </c>
    </row>
    <row r="27" spans="1:5" ht="15">
      <c r="A27" s="1" t="s">
        <v>1229</v>
      </c>
      <c r="B27" s="52" t="s">
        <v>1327</v>
      </c>
      <c r="C27" t="s">
        <v>1227</v>
      </c>
      <c r="D27" s="52" t="s">
        <v>1683</v>
      </c>
      <c r="E27" t="s">
        <v>1227</v>
      </c>
    </row>
    <row r="28" spans="1:5" ht="15">
      <c r="A28" s="1" t="s">
        <v>1229</v>
      </c>
      <c r="B28" s="52" t="s">
        <v>1239</v>
      </c>
      <c r="C28" t="s">
        <v>1227</v>
      </c>
      <c r="D28" s="52" t="s">
        <v>1684</v>
      </c>
      <c r="E28" t="s">
        <v>1227</v>
      </c>
    </row>
    <row r="29" spans="1:5" ht="15">
      <c r="A29" s="1" t="s">
        <v>1229</v>
      </c>
      <c r="B29" s="52" t="s">
        <v>1241</v>
      </c>
      <c r="C29" t="s">
        <v>1227</v>
      </c>
      <c r="D29" s="52" t="s">
        <v>1686</v>
      </c>
      <c r="E29" t="s">
        <v>1227</v>
      </c>
    </row>
    <row r="30" spans="1:5" ht="15">
      <c r="A30" s="1" t="s">
        <v>1229</v>
      </c>
      <c r="B30" s="52" t="s">
        <v>1242</v>
      </c>
      <c r="C30" t="s">
        <v>1227</v>
      </c>
      <c r="D30" s="52" t="s">
        <v>1687</v>
      </c>
      <c r="E30" t="s">
        <v>1227</v>
      </c>
    </row>
    <row r="31" spans="1:5" ht="15">
      <c r="A31" s="1" t="s">
        <v>1229</v>
      </c>
      <c r="B31" s="52" t="s">
        <v>1240</v>
      </c>
      <c r="C31" t="s">
        <v>1227</v>
      </c>
      <c r="D31" s="52" t="s">
        <v>1685</v>
      </c>
      <c r="E31" t="s">
        <v>1227</v>
      </c>
    </row>
    <row r="32" spans="1:5" ht="15">
      <c r="A32" s="1" t="s">
        <v>1229</v>
      </c>
      <c r="B32" s="52" t="s">
        <v>1296</v>
      </c>
      <c r="C32" t="s">
        <v>1227</v>
      </c>
      <c r="D32" s="52" t="s">
        <v>1644</v>
      </c>
      <c r="E32" t="s">
        <v>1227</v>
      </c>
    </row>
    <row r="33" spans="1:5" ht="15">
      <c r="A33" s="1" t="s">
        <v>1229</v>
      </c>
      <c r="B33" s="52" t="s">
        <v>1273</v>
      </c>
      <c r="C33" t="s">
        <v>1227</v>
      </c>
      <c r="D33" s="52" t="s">
        <v>1621</v>
      </c>
      <c r="E33" t="s">
        <v>1227</v>
      </c>
    </row>
    <row r="34" spans="1:5" ht="15">
      <c r="A34" s="1" t="s">
        <v>1229</v>
      </c>
      <c r="B34" s="52" t="s">
        <v>1271</v>
      </c>
      <c r="C34" t="s">
        <v>1227</v>
      </c>
      <c r="D34" s="52" t="s">
        <v>1619</v>
      </c>
      <c r="E34" t="s">
        <v>1227</v>
      </c>
    </row>
    <row r="35" spans="1:5" ht="15">
      <c r="A35" s="1" t="s">
        <v>1229</v>
      </c>
      <c r="B35" s="52" t="s">
        <v>1314</v>
      </c>
      <c r="C35" t="s">
        <v>1227</v>
      </c>
      <c r="D35" s="52" t="s">
        <v>1666</v>
      </c>
      <c r="E35" t="s">
        <v>1227</v>
      </c>
    </row>
    <row r="36" spans="1:5" ht="15">
      <c r="A36" s="1" t="s">
        <v>1229</v>
      </c>
      <c r="B36" s="52" t="s">
        <v>1315</v>
      </c>
      <c r="C36" t="s">
        <v>1227</v>
      </c>
      <c r="D36" s="52" t="s">
        <v>1667</v>
      </c>
      <c r="E36" t="s">
        <v>1227</v>
      </c>
    </row>
    <row r="37" spans="1:5" ht="15">
      <c r="A37" s="1" t="s">
        <v>1229</v>
      </c>
      <c r="B37" s="52" t="s">
        <v>1315</v>
      </c>
      <c r="C37" t="s">
        <v>1227</v>
      </c>
      <c r="D37" s="52" t="s">
        <v>1667</v>
      </c>
      <c r="E37" t="s">
        <v>1227</v>
      </c>
    </row>
    <row r="38" spans="1:5" ht="15">
      <c r="A38" s="1" t="s">
        <v>1229</v>
      </c>
      <c r="B38" s="52" t="s">
        <v>1310</v>
      </c>
      <c r="C38" t="s">
        <v>1227</v>
      </c>
      <c r="D38" s="52" t="s">
        <v>1663</v>
      </c>
      <c r="E38" t="s">
        <v>1227</v>
      </c>
    </row>
    <row r="39" spans="1:5" ht="15">
      <c r="A39" s="1" t="s">
        <v>1229</v>
      </c>
      <c r="B39" s="52" t="s">
        <v>1303</v>
      </c>
      <c r="C39" t="s">
        <v>1227</v>
      </c>
      <c r="D39" s="52" t="s">
        <v>1653</v>
      </c>
      <c r="E39" t="s">
        <v>1227</v>
      </c>
    </row>
    <row r="40" spans="1:5" ht="15">
      <c r="A40" s="1" t="s">
        <v>1229</v>
      </c>
      <c r="B40" s="52" t="s">
        <v>1316</v>
      </c>
      <c r="C40" t="s">
        <v>1227</v>
      </c>
      <c r="D40" s="52" t="s">
        <v>1670</v>
      </c>
      <c r="E40" t="s">
        <v>1227</v>
      </c>
    </row>
    <row r="41" spans="1:5" ht="15">
      <c r="A41" s="1" t="s">
        <v>1229</v>
      </c>
      <c r="B41" s="52" t="s">
        <v>1235</v>
      </c>
      <c r="C41" t="s">
        <v>1227</v>
      </c>
      <c r="D41" s="52" t="s">
        <v>1668</v>
      </c>
      <c r="E41" t="s">
        <v>1227</v>
      </c>
    </row>
    <row r="42" spans="1:5" ht="15">
      <c r="A42" s="1" t="s">
        <v>1229</v>
      </c>
      <c r="B42" s="52" t="s">
        <v>1236</v>
      </c>
      <c r="C42" t="s">
        <v>1227</v>
      </c>
      <c r="D42" s="52" t="s">
        <v>1669</v>
      </c>
      <c r="E42" t="s">
        <v>1227</v>
      </c>
    </row>
    <row r="43" spans="1:5" ht="15">
      <c r="A43" s="1" t="s">
        <v>1229</v>
      </c>
      <c r="B43" s="52" t="s">
        <v>1238</v>
      </c>
      <c r="C43" t="s">
        <v>1227</v>
      </c>
      <c r="D43" s="52" t="s">
        <v>1672</v>
      </c>
      <c r="E43" t="s">
        <v>1227</v>
      </c>
    </row>
    <row r="44" spans="1:5" ht="15">
      <c r="A44" s="1" t="s">
        <v>1229</v>
      </c>
      <c r="B44" s="52" t="s">
        <v>1237</v>
      </c>
      <c r="C44" t="s">
        <v>1227</v>
      </c>
      <c r="D44" s="52" t="s">
        <v>1671</v>
      </c>
      <c r="E44" t="s">
        <v>1227</v>
      </c>
    </row>
    <row r="45" spans="1:5" ht="15">
      <c r="A45" s="1" t="s">
        <v>1229</v>
      </c>
      <c r="B45" s="52" t="s">
        <v>1284</v>
      </c>
      <c r="C45" t="s">
        <v>1227</v>
      </c>
      <c r="D45" s="52" t="s">
        <v>1632</v>
      </c>
      <c r="E45" t="s">
        <v>1227</v>
      </c>
    </row>
    <row r="46" spans="1:5" ht="15">
      <c r="A46" s="1" t="s">
        <v>1229</v>
      </c>
      <c r="B46" s="52" t="s">
        <v>1281</v>
      </c>
      <c r="C46" t="s">
        <v>1227</v>
      </c>
      <c r="D46" s="52" t="s">
        <v>1629</v>
      </c>
      <c r="E46" t="s">
        <v>1227</v>
      </c>
    </row>
    <row r="47" spans="1:5" ht="15">
      <c r="A47" s="1" t="s">
        <v>1229</v>
      </c>
      <c r="B47" s="52" t="s">
        <v>1298</v>
      </c>
      <c r="C47" t="s">
        <v>1227</v>
      </c>
      <c r="D47" s="52" t="s">
        <v>1646</v>
      </c>
      <c r="E47" t="s">
        <v>1227</v>
      </c>
    </row>
    <row r="48" spans="1:5" ht="15">
      <c r="A48" s="1" t="s">
        <v>1229</v>
      </c>
      <c r="B48" s="52" t="s">
        <v>1283</v>
      </c>
      <c r="C48" t="s">
        <v>1227</v>
      </c>
      <c r="D48" s="52" t="s">
        <v>1631</v>
      </c>
      <c r="E48" t="s">
        <v>1227</v>
      </c>
    </row>
    <row r="49" spans="1:5" ht="15">
      <c r="A49" s="1" t="s">
        <v>1229</v>
      </c>
      <c r="B49" s="52" t="s">
        <v>1267</v>
      </c>
      <c r="C49" t="s">
        <v>1227</v>
      </c>
      <c r="D49" s="52" t="s">
        <v>1615</v>
      </c>
      <c r="E49" t="s">
        <v>1227</v>
      </c>
    </row>
    <row r="50" spans="1:5" ht="15">
      <c r="A50" s="1" t="s">
        <v>1229</v>
      </c>
      <c r="B50" s="52" t="s">
        <v>1291</v>
      </c>
      <c r="C50" t="s">
        <v>1227</v>
      </c>
      <c r="D50" s="52" t="s">
        <v>1639</v>
      </c>
      <c r="E50" t="s">
        <v>1227</v>
      </c>
    </row>
    <row r="51" spans="1:5" ht="15">
      <c r="A51" s="1" t="s">
        <v>1229</v>
      </c>
      <c r="B51" s="52" t="s">
        <v>1249</v>
      </c>
      <c r="C51" t="s">
        <v>1227</v>
      </c>
      <c r="D51" s="52" t="s">
        <v>1694</v>
      </c>
      <c r="E51" t="s">
        <v>1227</v>
      </c>
    </row>
    <row r="52" spans="1:5" ht="15">
      <c r="A52" s="1" t="s">
        <v>1229</v>
      </c>
      <c r="B52" s="52" t="s">
        <v>1300</v>
      </c>
      <c r="C52" t="s">
        <v>1227</v>
      </c>
      <c r="D52" s="52" t="s">
        <v>1648</v>
      </c>
      <c r="E52" t="s">
        <v>1227</v>
      </c>
    </row>
    <row r="53" spans="1:5" ht="15">
      <c r="A53" s="1" t="s">
        <v>1229</v>
      </c>
      <c r="B53" s="52" t="s">
        <v>1270</v>
      </c>
      <c r="C53" t="s">
        <v>1227</v>
      </c>
      <c r="D53" s="52" t="s">
        <v>1618</v>
      </c>
      <c r="E53" t="s">
        <v>1227</v>
      </c>
    </row>
    <row r="54" spans="1:5" ht="15">
      <c r="A54" s="1" t="s">
        <v>1229</v>
      </c>
      <c r="B54" s="52" t="s">
        <v>1270</v>
      </c>
      <c r="C54" t="s">
        <v>1227</v>
      </c>
      <c r="D54" s="52" t="s">
        <v>1618</v>
      </c>
      <c r="E54" t="s">
        <v>1227</v>
      </c>
    </row>
    <row r="55" spans="1:5" ht="15">
      <c r="A55" s="1" t="s">
        <v>1229</v>
      </c>
      <c r="B55" s="52" t="s">
        <v>1233</v>
      </c>
      <c r="C55" t="s">
        <v>1227</v>
      </c>
      <c r="D55" s="52" t="s">
        <v>1660</v>
      </c>
      <c r="E55" t="s">
        <v>1227</v>
      </c>
    </row>
    <row r="56" spans="1:5" ht="15">
      <c r="A56" s="1" t="s">
        <v>1229</v>
      </c>
      <c r="B56" s="52" t="s">
        <v>1245</v>
      </c>
      <c r="C56" t="s">
        <v>1227</v>
      </c>
      <c r="D56" s="52" t="s">
        <v>1690</v>
      </c>
      <c r="E56" t="s">
        <v>1227</v>
      </c>
    </row>
    <row r="57" spans="1:5" ht="15">
      <c r="A57" s="1" t="s">
        <v>1229</v>
      </c>
      <c r="B57" s="52" t="s">
        <v>1244</v>
      </c>
      <c r="C57" t="s">
        <v>1227</v>
      </c>
      <c r="D57" s="52" t="s">
        <v>1689</v>
      </c>
      <c r="E57" t="s">
        <v>1227</v>
      </c>
    </row>
    <row r="58" spans="1:5" ht="15">
      <c r="A58" s="1" t="s">
        <v>1229</v>
      </c>
      <c r="B58" s="52" t="s">
        <v>1278</v>
      </c>
      <c r="C58" t="s">
        <v>1227</v>
      </c>
      <c r="D58" s="52" t="s">
        <v>1626</v>
      </c>
      <c r="E58" t="s">
        <v>1227</v>
      </c>
    </row>
    <row r="59" spans="1:5" ht="15">
      <c r="A59" s="1" t="s">
        <v>1229</v>
      </c>
      <c r="B59" s="52" t="s">
        <v>1309</v>
      </c>
      <c r="C59" t="s">
        <v>1227</v>
      </c>
      <c r="D59" s="52" t="s">
        <v>1661</v>
      </c>
      <c r="E59" t="s">
        <v>1227</v>
      </c>
    </row>
    <row r="60" spans="1:5" ht="15">
      <c r="A60" s="1" t="s">
        <v>1229</v>
      </c>
      <c r="B60" s="52" t="s">
        <v>1293</v>
      </c>
      <c r="C60" t="s">
        <v>1227</v>
      </c>
      <c r="D60" s="52" t="s">
        <v>1641</v>
      </c>
      <c r="E60" t="s">
        <v>1227</v>
      </c>
    </row>
    <row r="61" spans="1:5" ht="15">
      <c r="A61" s="1" t="s">
        <v>1229</v>
      </c>
      <c r="B61" s="52" t="s">
        <v>1243</v>
      </c>
      <c r="C61" t="s">
        <v>1227</v>
      </c>
      <c r="D61" s="52" t="s">
        <v>1688</v>
      </c>
      <c r="E61" t="s">
        <v>1227</v>
      </c>
    </row>
    <row r="62" spans="1:5" ht="15">
      <c r="A62" s="1" t="s">
        <v>1229</v>
      </c>
      <c r="B62" s="52" t="s">
        <v>1248</v>
      </c>
      <c r="C62" t="s">
        <v>1227</v>
      </c>
      <c r="D62" s="52" t="s">
        <v>1693</v>
      </c>
      <c r="E62" t="s">
        <v>1227</v>
      </c>
    </row>
    <row r="63" spans="1:5" ht="15">
      <c r="A63" s="1" t="s">
        <v>1229</v>
      </c>
      <c r="B63" s="52" t="s">
        <v>1324</v>
      </c>
      <c r="C63" t="s">
        <v>1227</v>
      </c>
      <c r="D63" s="52" t="s">
        <v>1680</v>
      </c>
      <c r="E63" t="s">
        <v>1227</v>
      </c>
    </row>
    <row r="64" spans="1:5" ht="15">
      <c r="A64" s="1" t="s">
        <v>1229</v>
      </c>
      <c r="B64" s="52" t="s">
        <v>1232</v>
      </c>
      <c r="C64" t="s">
        <v>1227</v>
      </c>
      <c r="D64" s="52" t="s">
        <v>1655</v>
      </c>
      <c r="E64" t="s">
        <v>1227</v>
      </c>
    </row>
    <row r="65" spans="1:5" ht="15">
      <c r="A65" s="1" t="s">
        <v>1229</v>
      </c>
      <c r="B65" s="52" t="s">
        <v>1325</v>
      </c>
      <c r="C65" t="s">
        <v>1227</v>
      </c>
      <c r="D65" s="52" t="s">
        <v>1681</v>
      </c>
      <c r="E65" t="s">
        <v>1227</v>
      </c>
    </row>
    <row r="66" spans="1:5" ht="15">
      <c r="A66" s="1" t="s">
        <v>1229</v>
      </c>
      <c r="B66" s="52" t="s">
        <v>1326</v>
      </c>
      <c r="C66" t="s">
        <v>1227</v>
      </c>
      <c r="D66" s="52" t="s">
        <v>1682</v>
      </c>
      <c r="E66" t="s">
        <v>1227</v>
      </c>
    </row>
    <row r="67" spans="1:5" ht="15">
      <c r="A67" s="1" t="s">
        <v>1229</v>
      </c>
      <c r="B67" s="52" t="s">
        <v>1317</v>
      </c>
      <c r="C67" t="s">
        <v>1227</v>
      </c>
      <c r="D67" s="52" t="s">
        <v>1673</v>
      </c>
      <c r="E67" t="s">
        <v>1227</v>
      </c>
    </row>
    <row r="68" spans="1:5" ht="15">
      <c r="A68" s="1" t="s">
        <v>1229</v>
      </c>
      <c r="B68" s="52" t="s">
        <v>1319</v>
      </c>
      <c r="C68" t="s">
        <v>1227</v>
      </c>
      <c r="D68" s="52" t="s">
        <v>1675</v>
      </c>
      <c r="E68" t="s">
        <v>1227</v>
      </c>
    </row>
    <row r="69" spans="1:5" ht="15">
      <c r="A69" s="1" t="s">
        <v>1229</v>
      </c>
      <c r="B69" s="52" t="s">
        <v>3175</v>
      </c>
      <c r="C69" t="s">
        <v>1227</v>
      </c>
      <c r="D69" s="52" t="s">
        <v>1510</v>
      </c>
      <c r="E69" t="s">
        <v>1227</v>
      </c>
    </row>
    <row r="70" spans="1:5" ht="15">
      <c r="A70" s="1" t="s">
        <v>1229</v>
      </c>
      <c r="B70" s="52" t="s">
        <v>3176</v>
      </c>
      <c r="C70" t="s">
        <v>1227</v>
      </c>
      <c r="D70" s="52" t="s">
        <v>1514</v>
      </c>
      <c r="E70" t="s">
        <v>1227</v>
      </c>
    </row>
    <row r="71" spans="1:5" ht="15">
      <c r="A71" s="1" t="s">
        <v>1229</v>
      </c>
      <c r="B71" s="52" t="s">
        <v>3177</v>
      </c>
      <c r="C71" t="s">
        <v>1227</v>
      </c>
      <c r="D71" s="52" t="s">
        <v>1516</v>
      </c>
      <c r="E71" t="s">
        <v>1227</v>
      </c>
    </row>
    <row r="72" spans="1:5" ht="15">
      <c r="A72" s="1" t="s">
        <v>1229</v>
      </c>
      <c r="B72" s="52" t="s">
        <v>3178</v>
      </c>
      <c r="C72" t="s">
        <v>1227</v>
      </c>
      <c r="D72" s="52" t="s">
        <v>1520</v>
      </c>
      <c r="E72" t="s">
        <v>1227</v>
      </c>
    </row>
    <row r="73" spans="1:5" ht="15">
      <c r="A73" s="1" t="s">
        <v>1229</v>
      </c>
      <c r="B73" s="52" t="s">
        <v>3179</v>
      </c>
      <c r="C73" t="s">
        <v>1227</v>
      </c>
      <c r="D73" s="52" t="s">
        <v>1518</v>
      </c>
      <c r="E73" t="s">
        <v>1227</v>
      </c>
    </row>
    <row r="74" spans="1:5" ht="15">
      <c r="A74" s="1" t="s">
        <v>1229</v>
      </c>
      <c r="B74" s="52" t="s">
        <v>3180</v>
      </c>
      <c r="C74" t="s">
        <v>1227</v>
      </c>
      <c r="D74" s="52" t="s">
        <v>1506</v>
      </c>
      <c r="E74" t="s">
        <v>1227</v>
      </c>
    </row>
    <row r="75" spans="1:5" ht="15">
      <c r="A75" s="1" t="s">
        <v>1229</v>
      </c>
      <c r="B75" s="52" t="s">
        <v>3181</v>
      </c>
      <c r="C75" t="s">
        <v>1227</v>
      </c>
      <c r="D75" s="52" t="s">
        <v>1508</v>
      </c>
      <c r="E75" t="s">
        <v>1227</v>
      </c>
    </row>
    <row r="76" spans="1:5" ht="15">
      <c r="A76" s="1" t="s">
        <v>1229</v>
      </c>
      <c r="B76" s="52" t="s">
        <v>3182</v>
      </c>
      <c r="C76" t="s">
        <v>1227</v>
      </c>
      <c r="D76" s="52" t="s">
        <v>1504</v>
      </c>
      <c r="E76" t="s">
        <v>1227</v>
      </c>
    </row>
    <row r="77" spans="1:5" ht="15">
      <c r="A77" s="1" t="s">
        <v>1229</v>
      </c>
      <c r="B77" s="52" t="s">
        <v>1318</v>
      </c>
      <c r="C77" t="s">
        <v>1227</v>
      </c>
      <c r="D77" s="52" t="s">
        <v>1674</v>
      </c>
      <c r="E77" t="s">
        <v>1227</v>
      </c>
    </row>
    <row r="78" spans="1:5" ht="15">
      <c r="A78" s="1" t="s">
        <v>1229</v>
      </c>
      <c r="B78" s="52" t="s">
        <v>1288</v>
      </c>
      <c r="C78" t="s">
        <v>1227</v>
      </c>
      <c r="D78" s="52" t="s">
        <v>1636</v>
      </c>
      <c r="E78" t="s">
        <v>1227</v>
      </c>
    </row>
    <row r="79" spans="1:5" ht="15">
      <c r="A79" s="1" t="s">
        <v>1229</v>
      </c>
      <c r="B79" s="52" t="s">
        <v>1289</v>
      </c>
      <c r="C79" t="s">
        <v>1227</v>
      </c>
      <c r="D79" s="52" t="s">
        <v>1637</v>
      </c>
      <c r="E79" t="s">
        <v>1227</v>
      </c>
    </row>
    <row r="80" spans="1:5" ht="15">
      <c r="A80" s="1" t="s">
        <v>1229</v>
      </c>
      <c r="B80" s="52" t="s">
        <v>1320</v>
      </c>
      <c r="C80" t="s">
        <v>1227</v>
      </c>
      <c r="D80" s="52" t="s">
        <v>1676</v>
      </c>
      <c r="E80" t="s">
        <v>1227</v>
      </c>
    </row>
    <row r="81" spans="1:5" ht="15">
      <c r="A81" s="1" t="s">
        <v>1229</v>
      </c>
      <c r="B81" s="52" t="s">
        <v>1311</v>
      </c>
      <c r="C81" t="s">
        <v>1227</v>
      </c>
      <c r="D81" s="52" t="s">
        <v>1664</v>
      </c>
      <c r="E81" t="s">
        <v>1227</v>
      </c>
    </row>
    <row r="82" spans="1:5" ht="15">
      <c r="A82" s="1" t="s">
        <v>1229</v>
      </c>
      <c r="B82" s="52" t="s">
        <v>1307</v>
      </c>
      <c r="C82" t="s">
        <v>1227</v>
      </c>
      <c r="D82" s="52" t="s">
        <v>1658</v>
      </c>
      <c r="E82" t="s">
        <v>1227</v>
      </c>
    </row>
    <row r="83" spans="1:5" ht="15">
      <c r="A83" s="1" t="s">
        <v>1229</v>
      </c>
      <c r="B83" s="52" t="s">
        <v>1308</v>
      </c>
      <c r="C83" t="s">
        <v>1227</v>
      </c>
      <c r="D83" s="52" t="s">
        <v>1659</v>
      </c>
      <c r="E83" t="s">
        <v>1227</v>
      </c>
    </row>
    <row r="84" spans="1:5" ht="15">
      <c r="A84" s="1" t="s">
        <v>1229</v>
      </c>
      <c r="B84" s="52" t="s">
        <v>1301</v>
      </c>
      <c r="C84" t="s">
        <v>1227</v>
      </c>
      <c r="D84" s="52" t="s">
        <v>1649</v>
      </c>
      <c r="E84" t="s">
        <v>1227</v>
      </c>
    </row>
    <row r="85" spans="1:5" ht="15">
      <c r="A85" s="1" t="s">
        <v>1229</v>
      </c>
      <c r="B85" s="52" t="s">
        <v>1234</v>
      </c>
      <c r="C85" t="s">
        <v>1227</v>
      </c>
      <c r="D85" s="52" t="s">
        <v>1662</v>
      </c>
      <c r="E85" t="s">
        <v>1227</v>
      </c>
    </row>
    <row r="86" spans="1:5" ht="15">
      <c r="A86" s="1" t="s">
        <v>1229</v>
      </c>
      <c r="B86" s="52" t="s">
        <v>1268</v>
      </c>
      <c r="C86" t="s">
        <v>1227</v>
      </c>
      <c r="D86" s="52" t="s">
        <v>1616</v>
      </c>
      <c r="E86" t="s">
        <v>1227</v>
      </c>
    </row>
    <row r="87" spans="1:5" ht="15">
      <c r="A87" s="1" t="s">
        <v>1229</v>
      </c>
      <c r="B87" s="52" t="s">
        <v>1274</v>
      </c>
      <c r="C87" t="s">
        <v>1227</v>
      </c>
      <c r="D87" s="52" t="s">
        <v>1622</v>
      </c>
      <c r="E87" t="s">
        <v>1227</v>
      </c>
    </row>
    <row r="88" spans="1:5" ht="15">
      <c r="A88" s="1" t="s">
        <v>1229</v>
      </c>
      <c r="B88" s="52" t="s">
        <v>1295</v>
      </c>
      <c r="C88" t="s">
        <v>1227</v>
      </c>
      <c r="D88" s="52" t="s">
        <v>1643</v>
      </c>
      <c r="E88" t="s">
        <v>1227</v>
      </c>
    </row>
    <row r="89" spans="1:5" ht="15">
      <c r="A89" s="1" t="s">
        <v>1229</v>
      </c>
      <c r="B89" s="52" t="s">
        <v>1290</v>
      </c>
      <c r="C89" t="s">
        <v>1227</v>
      </c>
      <c r="D89" s="52" t="s">
        <v>1638</v>
      </c>
      <c r="E89" t="s">
        <v>1227</v>
      </c>
    </row>
    <row r="90" spans="1:5" ht="15">
      <c r="A90" s="1" t="s">
        <v>1229</v>
      </c>
      <c r="B90" s="52" t="s">
        <v>1286</v>
      </c>
      <c r="C90" t="s">
        <v>1227</v>
      </c>
      <c r="D90" s="52" t="s">
        <v>1634</v>
      </c>
      <c r="E90" t="s">
        <v>1227</v>
      </c>
    </row>
    <row r="91" spans="1:5" ht="15">
      <c r="A91" s="1" t="s">
        <v>1229</v>
      </c>
      <c r="B91" s="52" t="s">
        <v>1321</v>
      </c>
      <c r="C91" t="s">
        <v>1227</v>
      </c>
      <c r="D91" s="52" t="s">
        <v>1677</v>
      </c>
      <c r="E91" t="s">
        <v>1227</v>
      </c>
    </row>
    <row r="92" spans="1:5" ht="15">
      <c r="A92" s="1" t="s">
        <v>1229</v>
      </c>
      <c r="B92" s="52" t="s">
        <v>1297</v>
      </c>
      <c r="C92" t="s">
        <v>1227</v>
      </c>
      <c r="D92" s="52" t="s">
        <v>1645</v>
      </c>
      <c r="E92" t="s">
        <v>1227</v>
      </c>
    </row>
    <row r="93" spans="1:5" ht="15">
      <c r="A93" s="1" t="s">
        <v>1228</v>
      </c>
      <c r="B93" s="19" t="s">
        <v>1166</v>
      </c>
      <c r="C93" s="52" t="s">
        <v>1441</v>
      </c>
      <c r="D93" s="52" t="s">
        <v>1442</v>
      </c>
      <c r="E93" s="52" t="s">
        <v>1443</v>
      </c>
    </row>
    <row r="94" spans="1:5" ht="15">
      <c r="A94" s="1" t="s">
        <v>1228</v>
      </c>
      <c r="B94" s="19" t="s">
        <v>1145</v>
      </c>
      <c r="C94" s="52" t="s">
        <v>1375</v>
      </c>
      <c r="D94" s="52" t="s">
        <v>1376</v>
      </c>
      <c r="E94" s="52" t="s">
        <v>1377</v>
      </c>
    </row>
    <row r="95" spans="1:5" ht="15">
      <c r="A95" s="1" t="s">
        <v>1228</v>
      </c>
      <c r="B95" s="19" t="s">
        <v>1187</v>
      </c>
      <c r="C95" s="19" t="s">
        <v>1227</v>
      </c>
      <c r="D95" s="52" t="s">
        <v>1490</v>
      </c>
      <c r="E95" s="52" t="s">
        <v>1491</v>
      </c>
    </row>
    <row r="96" spans="1:5" ht="15">
      <c r="A96" s="1" t="s">
        <v>1228</v>
      </c>
      <c r="B96" s="19" t="s">
        <v>1178</v>
      </c>
      <c r="C96" s="19" t="s">
        <v>1227</v>
      </c>
      <c r="D96" s="52" t="s">
        <v>1472</v>
      </c>
      <c r="E96" s="52" t="s">
        <v>1473</v>
      </c>
    </row>
    <row r="97" spans="1:5" ht="15">
      <c r="A97" s="1" t="s">
        <v>1228</v>
      </c>
      <c r="B97" s="19" t="s">
        <v>1196</v>
      </c>
      <c r="C97" s="19" t="s">
        <v>1227</v>
      </c>
      <c r="D97" s="52" t="s">
        <v>1510</v>
      </c>
      <c r="E97" s="52" t="s">
        <v>1511</v>
      </c>
    </row>
    <row r="98" spans="1:5" ht="15">
      <c r="A98" s="1" t="s">
        <v>1228</v>
      </c>
      <c r="B98" s="19" t="s">
        <v>1212</v>
      </c>
      <c r="C98" s="52" t="s">
        <v>1555</v>
      </c>
      <c r="D98" s="52" t="s">
        <v>1556</v>
      </c>
      <c r="E98" s="52" t="s">
        <v>1557</v>
      </c>
    </row>
    <row r="99" spans="1:5" ht="15">
      <c r="A99" s="1" t="s">
        <v>1228</v>
      </c>
      <c r="B99" s="19" t="s">
        <v>1186</v>
      </c>
      <c r="C99" s="19" t="s">
        <v>1227</v>
      </c>
      <c r="D99" s="52" t="s">
        <v>1488</v>
      </c>
      <c r="E99" s="52" t="s">
        <v>1489</v>
      </c>
    </row>
    <row r="100" spans="1:5" ht="15">
      <c r="A100" s="1" t="s">
        <v>1228</v>
      </c>
      <c r="B100" s="19" t="s">
        <v>1197</v>
      </c>
      <c r="C100" s="19" t="s">
        <v>1227</v>
      </c>
      <c r="D100" s="52" t="s">
        <v>1514</v>
      </c>
      <c r="E100" s="52" t="s">
        <v>1515</v>
      </c>
    </row>
    <row r="101" spans="1:5" ht="15">
      <c r="A101" s="1" t="s">
        <v>1228</v>
      </c>
      <c r="B101" s="19" t="s">
        <v>1198</v>
      </c>
      <c r="C101" s="19" t="s">
        <v>1227</v>
      </c>
      <c r="D101" s="52" t="s">
        <v>1516</v>
      </c>
      <c r="E101" s="52" t="s">
        <v>1517</v>
      </c>
    </row>
    <row r="102" spans="1:5" ht="15">
      <c r="A102" s="1" t="s">
        <v>1228</v>
      </c>
      <c r="B102" s="19" t="s">
        <v>1122</v>
      </c>
      <c r="C102" s="52" t="s">
        <v>1601</v>
      </c>
      <c r="D102" s="19" t="s">
        <v>1227</v>
      </c>
      <c r="E102" s="52" t="s">
        <v>1602</v>
      </c>
    </row>
    <row r="103" spans="1:5" ht="15">
      <c r="A103" s="1" t="s">
        <v>1228</v>
      </c>
      <c r="B103" s="19" t="s">
        <v>1208</v>
      </c>
      <c r="C103" s="52" t="s">
        <v>1543</v>
      </c>
      <c r="D103" s="52" t="s">
        <v>1544</v>
      </c>
      <c r="E103" s="52" t="s">
        <v>1545</v>
      </c>
    </row>
    <row r="104" spans="1:5" ht="15">
      <c r="A104" s="1" t="s">
        <v>1228</v>
      </c>
      <c r="B104" s="19" t="s">
        <v>1093</v>
      </c>
      <c r="C104" s="19" t="s">
        <v>1227</v>
      </c>
      <c r="D104" s="52" t="s">
        <v>1502</v>
      </c>
      <c r="E104" s="52" t="s">
        <v>1503</v>
      </c>
    </row>
    <row r="105" spans="1:5" ht="15">
      <c r="A105" s="1" t="s">
        <v>1228</v>
      </c>
      <c r="B105" s="19" t="s">
        <v>1158</v>
      </c>
      <c r="C105" s="52" t="s">
        <v>1414</v>
      </c>
      <c r="D105" s="52" t="s">
        <v>1415</v>
      </c>
      <c r="E105" s="52" t="s">
        <v>1416</v>
      </c>
    </row>
    <row r="106" spans="1:5" ht="15">
      <c r="A106" s="1" t="s">
        <v>1228</v>
      </c>
      <c r="B106" s="19" t="s">
        <v>1153</v>
      </c>
      <c r="C106" s="52" t="s">
        <v>1399</v>
      </c>
      <c r="D106" s="52" t="s">
        <v>1400</v>
      </c>
      <c r="E106" s="52" t="s">
        <v>1401</v>
      </c>
    </row>
    <row r="107" spans="1:5" ht="15">
      <c r="A107" s="1" t="s">
        <v>1228</v>
      </c>
      <c r="B107" s="19" t="s">
        <v>1156</v>
      </c>
      <c r="C107" s="52" t="s">
        <v>1408</v>
      </c>
      <c r="D107" s="52" t="s">
        <v>1409</v>
      </c>
      <c r="E107" s="52" t="s">
        <v>1410</v>
      </c>
    </row>
    <row r="108" spans="1:5" ht="15">
      <c r="A108" s="1" t="s">
        <v>1228</v>
      </c>
      <c r="B108" s="19" t="s">
        <v>1152</v>
      </c>
      <c r="C108" s="52" t="s">
        <v>1396</v>
      </c>
      <c r="D108" s="52" t="s">
        <v>1397</v>
      </c>
      <c r="E108" s="52" t="s">
        <v>1398</v>
      </c>
    </row>
    <row r="109" spans="1:5" ht="15">
      <c r="A109" s="1" t="s">
        <v>1228</v>
      </c>
      <c r="B109" s="19" t="s">
        <v>1165</v>
      </c>
      <c r="C109" s="52" t="s">
        <v>1438</v>
      </c>
      <c r="D109" s="52" t="s">
        <v>1439</v>
      </c>
      <c r="E109" s="52" t="s">
        <v>1440</v>
      </c>
    </row>
    <row r="110" spans="1:5" ht="15">
      <c r="A110" s="1" t="s">
        <v>1228</v>
      </c>
      <c r="B110" s="19" t="s">
        <v>1221</v>
      </c>
      <c r="C110" s="52" t="s">
        <v>1582</v>
      </c>
      <c r="D110" s="52" t="s">
        <v>1583</v>
      </c>
      <c r="E110" s="52" t="s">
        <v>1584</v>
      </c>
    </row>
    <row r="111" spans="1:5" ht="15">
      <c r="A111" s="1" t="s">
        <v>1228</v>
      </c>
      <c r="B111" s="19" t="s">
        <v>1162</v>
      </c>
      <c r="C111" s="52" t="s">
        <v>1426</v>
      </c>
      <c r="D111" s="52" t="s">
        <v>1427</v>
      </c>
      <c r="E111" s="52" t="s">
        <v>1428</v>
      </c>
    </row>
    <row r="112" spans="1:5" ht="15">
      <c r="A112" s="1" t="s">
        <v>1228</v>
      </c>
      <c r="B112" s="19" t="s">
        <v>1128</v>
      </c>
      <c r="C112" s="52" t="s">
        <v>1612</v>
      </c>
      <c r="D112" s="19" t="s">
        <v>1227</v>
      </c>
      <c r="E112" s="52" t="s">
        <v>1613</v>
      </c>
    </row>
    <row r="113" spans="1:5" ht="15">
      <c r="A113" s="1" t="s">
        <v>1228</v>
      </c>
      <c r="B113" s="19" t="s">
        <v>1136</v>
      </c>
      <c r="C113" s="52" t="s">
        <v>1348</v>
      </c>
      <c r="D113" s="52" t="s">
        <v>1349</v>
      </c>
      <c r="E113" s="52" t="s">
        <v>1350</v>
      </c>
    </row>
    <row r="114" spans="1:5" ht="15">
      <c r="A114" s="1" t="s">
        <v>1228</v>
      </c>
      <c r="B114" s="19" t="s">
        <v>1175</v>
      </c>
      <c r="C114" s="19" t="s">
        <v>1227</v>
      </c>
      <c r="D114" s="52" t="s">
        <v>1466</v>
      </c>
      <c r="E114" s="52" t="s">
        <v>1467</v>
      </c>
    </row>
    <row r="115" spans="1:5" ht="15">
      <c r="A115" s="1" t="s">
        <v>1228</v>
      </c>
      <c r="B115" s="19" t="s">
        <v>1173</v>
      </c>
      <c r="C115" s="19" t="s">
        <v>1227</v>
      </c>
      <c r="D115" s="52" t="s">
        <v>1462</v>
      </c>
      <c r="E115" s="52" t="s">
        <v>1463</v>
      </c>
    </row>
    <row r="116" spans="1:5" ht="15">
      <c r="A116" s="1" t="s">
        <v>1228</v>
      </c>
      <c r="B116" s="19" t="s">
        <v>1139</v>
      </c>
      <c r="C116" s="52" t="s">
        <v>1357</v>
      </c>
      <c r="D116" s="52" t="s">
        <v>1358</v>
      </c>
      <c r="E116" s="52" t="s">
        <v>1359</v>
      </c>
    </row>
    <row r="117" spans="1:5" ht="15">
      <c r="A117" s="1" t="s">
        <v>1228</v>
      </c>
      <c r="B117" s="19" t="s">
        <v>1126</v>
      </c>
      <c r="C117" s="52" t="s">
        <v>1608</v>
      </c>
      <c r="D117" s="19" t="s">
        <v>1227</v>
      </c>
      <c r="E117" s="52" t="s">
        <v>1609</v>
      </c>
    </row>
    <row r="118" spans="1:5" ht="15">
      <c r="A118" s="1" t="s">
        <v>1228</v>
      </c>
      <c r="B118" s="19" t="s">
        <v>1125</v>
      </c>
      <c r="C118" s="52" t="s">
        <v>1606</v>
      </c>
      <c r="D118" s="19" t="s">
        <v>1227</v>
      </c>
      <c r="E118" s="52" t="s">
        <v>1607</v>
      </c>
    </row>
    <row r="119" spans="1:5" ht="15">
      <c r="A119" s="1" t="s">
        <v>1228</v>
      </c>
      <c r="B119" s="19" t="s">
        <v>1124</v>
      </c>
      <c r="C119" s="52" t="s">
        <v>1604</v>
      </c>
      <c r="D119" s="19" t="s">
        <v>1227</v>
      </c>
      <c r="E119" s="52" t="s">
        <v>1605</v>
      </c>
    </row>
    <row r="120" spans="1:5" ht="15">
      <c r="A120" s="1" t="s">
        <v>1228</v>
      </c>
      <c r="B120" s="19" t="s">
        <v>1123</v>
      </c>
      <c r="C120" s="52" t="s">
        <v>1603</v>
      </c>
      <c r="D120" s="19" t="s">
        <v>1227</v>
      </c>
      <c r="E120" s="54" t="s">
        <v>1227</v>
      </c>
    </row>
    <row r="121" spans="1:5" ht="15">
      <c r="A121" s="1" t="s">
        <v>1228</v>
      </c>
      <c r="B121" s="19" t="s">
        <v>1127</v>
      </c>
      <c r="C121" s="52" t="s">
        <v>1610</v>
      </c>
      <c r="D121" s="19" t="s">
        <v>1227</v>
      </c>
      <c r="E121" s="52" t="s">
        <v>1611</v>
      </c>
    </row>
    <row r="122" spans="1:5" ht="15">
      <c r="A122" s="1" t="s">
        <v>1228</v>
      </c>
      <c r="B122" s="19" t="s">
        <v>1137</v>
      </c>
      <c r="C122" s="52" t="s">
        <v>1351</v>
      </c>
      <c r="D122" s="52" t="s">
        <v>1352</v>
      </c>
      <c r="E122" s="52" t="s">
        <v>1353</v>
      </c>
    </row>
    <row r="123" spans="1:5" ht="15">
      <c r="A123" s="1" t="s">
        <v>1228</v>
      </c>
      <c r="B123" s="19" t="s">
        <v>1138</v>
      </c>
      <c r="C123" s="52" t="s">
        <v>1354</v>
      </c>
      <c r="D123" s="52" t="s">
        <v>1355</v>
      </c>
      <c r="E123" s="52" t="s">
        <v>1356</v>
      </c>
    </row>
    <row r="124" spans="1:5" ht="15">
      <c r="A124" s="1" t="s">
        <v>1228</v>
      </c>
      <c r="B124" s="19" t="s">
        <v>1154</v>
      </c>
      <c r="C124" s="52" t="s">
        <v>1402</v>
      </c>
      <c r="D124" s="52" t="s">
        <v>1403</v>
      </c>
      <c r="E124" s="52" t="s">
        <v>1404</v>
      </c>
    </row>
    <row r="125" spans="1:5" ht="15">
      <c r="A125" s="1" t="s">
        <v>1228</v>
      </c>
      <c r="B125" s="19" t="s">
        <v>1216</v>
      </c>
      <c r="C125" s="52" t="s">
        <v>1567</v>
      </c>
      <c r="D125" s="52" t="s">
        <v>1568</v>
      </c>
      <c r="E125" s="52" t="s">
        <v>1569</v>
      </c>
    </row>
    <row r="126" spans="1:5" ht="15">
      <c r="A126" s="1" t="s">
        <v>1228</v>
      </c>
      <c r="B126" s="19" t="s">
        <v>1205</v>
      </c>
      <c r="C126" s="52" t="s">
        <v>1534</v>
      </c>
      <c r="D126" s="52" t="s">
        <v>1535</v>
      </c>
      <c r="E126" s="52" t="s">
        <v>1536</v>
      </c>
    </row>
    <row r="127" spans="1:5" ht="15">
      <c r="A127" s="1" t="s">
        <v>1228</v>
      </c>
      <c r="B127" s="19" t="s">
        <v>1150</v>
      </c>
      <c r="C127" s="52" t="s">
        <v>1390</v>
      </c>
      <c r="D127" s="52" t="s">
        <v>1391</v>
      </c>
      <c r="E127" s="52" t="s">
        <v>1392</v>
      </c>
    </row>
    <row r="128" spans="1:5" ht="15">
      <c r="A128" s="1" t="s">
        <v>1228</v>
      </c>
      <c r="B128" s="19" t="s">
        <v>1209</v>
      </c>
      <c r="C128" s="52" t="s">
        <v>1546</v>
      </c>
      <c r="D128" s="52" t="s">
        <v>1547</v>
      </c>
      <c r="E128" s="52" t="s">
        <v>1548</v>
      </c>
    </row>
    <row r="129" spans="1:5" ht="15">
      <c r="A129" s="1" t="s">
        <v>1228</v>
      </c>
      <c r="B129" s="19" t="s">
        <v>1181</v>
      </c>
      <c r="C129" s="19" t="s">
        <v>1227</v>
      </c>
      <c r="D129" s="52" t="s">
        <v>1478</v>
      </c>
      <c r="E129" s="52" t="s">
        <v>1479</v>
      </c>
    </row>
    <row r="130" spans="1:5" ht="15">
      <c r="A130" s="1" t="s">
        <v>1228</v>
      </c>
      <c r="B130" s="19" t="s">
        <v>1214</v>
      </c>
      <c r="C130" s="52" t="s">
        <v>1561</v>
      </c>
      <c r="D130" s="52" t="s">
        <v>1562</v>
      </c>
      <c r="E130" s="52" t="s">
        <v>1563</v>
      </c>
    </row>
    <row r="131" spans="1:5" ht="15">
      <c r="A131" s="1" t="s">
        <v>1228</v>
      </c>
      <c r="B131" s="19" t="s">
        <v>1174</v>
      </c>
      <c r="C131" s="19" t="s">
        <v>1227</v>
      </c>
      <c r="D131" s="52" t="s">
        <v>1464</v>
      </c>
      <c r="E131" s="52" t="s">
        <v>1465</v>
      </c>
    </row>
    <row r="132" spans="1:5" ht="15">
      <c r="A132" s="1" t="s">
        <v>1228</v>
      </c>
      <c r="B132" s="19" t="s">
        <v>1183</v>
      </c>
      <c r="C132" s="19" t="s">
        <v>1227</v>
      </c>
      <c r="D132" s="52" t="s">
        <v>1482</v>
      </c>
      <c r="E132" s="52" t="s">
        <v>1483</v>
      </c>
    </row>
    <row r="133" spans="1:5" ht="15">
      <c r="A133" s="1" t="s">
        <v>1228</v>
      </c>
      <c r="B133" s="19" t="s">
        <v>1182</v>
      </c>
      <c r="C133" s="19" t="s">
        <v>1227</v>
      </c>
      <c r="D133" s="52" t="s">
        <v>1480</v>
      </c>
      <c r="E133" s="52" t="s">
        <v>1481</v>
      </c>
    </row>
    <row r="134" spans="1:5" ht="15">
      <c r="A134" s="1" t="s">
        <v>1228</v>
      </c>
      <c r="B134" s="19" t="s">
        <v>1219</v>
      </c>
      <c r="C134" s="52" t="s">
        <v>1576</v>
      </c>
      <c r="D134" s="52" t="s">
        <v>1577</v>
      </c>
      <c r="E134" s="52" t="s">
        <v>1578</v>
      </c>
    </row>
    <row r="135" spans="1:5" ht="15">
      <c r="A135" s="1" t="s">
        <v>1228</v>
      </c>
      <c r="B135" s="19" t="s">
        <v>1134</v>
      </c>
      <c r="C135" s="52" t="s">
        <v>1342</v>
      </c>
      <c r="D135" s="52" t="s">
        <v>1343</v>
      </c>
      <c r="E135" s="52" t="s">
        <v>1344</v>
      </c>
    </row>
    <row r="136" spans="1:5" ht="15">
      <c r="A136" s="1" t="s">
        <v>1228</v>
      </c>
      <c r="B136" s="19" t="s">
        <v>1132</v>
      </c>
      <c r="C136" s="52" t="s">
        <v>1336</v>
      </c>
      <c r="D136" s="52" t="s">
        <v>1337</v>
      </c>
      <c r="E136" s="52" t="s">
        <v>1338</v>
      </c>
    </row>
    <row r="137" spans="1:5" ht="15">
      <c r="A137" s="1" t="s">
        <v>1228</v>
      </c>
      <c r="B137" s="19" t="s">
        <v>1133</v>
      </c>
      <c r="C137" s="52" t="s">
        <v>1339</v>
      </c>
      <c r="D137" s="52" t="s">
        <v>1340</v>
      </c>
      <c r="E137" s="52" t="s">
        <v>1341</v>
      </c>
    </row>
    <row r="138" spans="1:5" ht="15">
      <c r="A138" s="1" t="s">
        <v>1228</v>
      </c>
      <c r="B138" s="19" t="s">
        <v>1160</v>
      </c>
      <c r="C138" s="52" t="s">
        <v>1420</v>
      </c>
      <c r="D138" s="52" t="s">
        <v>1421</v>
      </c>
      <c r="E138" s="52" t="s">
        <v>1422</v>
      </c>
    </row>
    <row r="139" spans="1:5" ht="15">
      <c r="A139" s="1" t="s">
        <v>1228</v>
      </c>
      <c r="B139" s="19" t="s">
        <v>1179</v>
      </c>
      <c r="C139" s="19" t="s">
        <v>1227</v>
      </c>
      <c r="D139" s="52" t="s">
        <v>1474</v>
      </c>
      <c r="E139" s="52" t="s">
        <v>1475</v>
      </c>
    </row>
    <row r="140" spans="1:5" ht="15">
      <c r="A140" s="1" t="s">
        <v>1228</v>
      </c>
      <c r="B140" s="19" t="s">
        <v>1161</v>
      </c>
      <c r="C140" s="52" t="s">
        <v>1423</v>
      </c>
      <c r="D140" s="52" t="s">
        <v>1424</v>
      </c>
      <c r="E140" s="52" t="s">
        <v>1425</v>
      </c>
    </row>
    <row r="141" spans="1:5" ht="15">
      <c r="A141" s="1" t="s">
        <v>1228</v>
      </c>
      <c r="B141" s="19" t="s">
        <v>1147</v>
      </c>
      <c r="C141" s="52" t="s">
        <v>1384</v>
      </c>
      <c r="D141" s="52" t="s">
        <v>1382</v>
      </c>
      <c r="E141" s="52" t="s">
        <v>1383</v>
      </c>
    </row>
    <row r="142" spans="1:5" ht="15">
      <c r="A142" s="1" t="s">
        <v>1228</v>
      </c>
      <c r="B142" s="19" t="s">
        <v>1149</v>
      </c>
      <c r="C142" s="52" t="s">
        <v>1387</v>
      </c>
      <c r="D142" s="52" t="s">
        <v>1388</v>
      </c>
      <c r="E142" s="52" t="s">
        <v>1389</v>
      </c>
    </row>
    <row r="143" spans="1:5" ht="15">
      <c r="A143" s="1" t="s">
        <v>1228</v>
      </c>
      <c r="B143" s="19" t="s">
        <v>1217</v>
      </c>
      <c r="C143" s="52" t="s">
        <v>1570</v>
      </c>
      <c r="D143" s="52" t="s">
        <v>1571</v>
      </c>
      <c r="E143" s="52" t="s">
        <v>1572</v>
      </c>
    </row>
    <row r="144" spans="1:5" ht="15">
      <c r="A144" s="1" t="s">
        <v>1228</v>
      </c>
      <c r="B144" s="19" t="s">
        <v>1142</v>
      </c>
      <c r="C144" s="52" t="s">
        <v>1366</v>
      </c>
      <c r="D144" s="52" t="s">
        <v>1367</v>
      </c>
      <c r="E144" s="52" t="s">
        <v>1368</v>
      </c>
    </row>
    <row r="145" spans="1:5" ht="15">
      <c r="A145" s="1" t="s">
        <v>1228</v>
      </c>
      <c r="B145" s="19" t="s">
        <v>1211</v>
      </c>
      <c r="C145" s="52" t="s">
        <v>1552</v>
      </c>
      <c r="D145" s="52" t="s">
        <v>1553</v>
      </c>
      <c r="E145" s="52" t="s">
        <v>1554</v>
      </c>
    </row>
    <row r="146" spans="1:5" ht="15">
      <c r="A146" s="1" t="s">
        <v>1228</v>
      </c>
      <c r="B146" s="19" t="s">
        <v>1225</v>
      </c>
      <c r="C146" s="52" t="s">
        <v>1597</v>
      </c>
      <c r="D146" s="19" t="s">
        <v>1227</v>
      </c>
      <c r="E146" s="52" t="s">
        <v>1598</v>
      </c>
    </row>
    <row r="147" spans="1:5" ht="15">
      <c r="A147" s="1" t="s">
        <v>1228</v>
      </c>
      <c r="B147" s="19" t="s">
        <v>1140</v>
      </c>
      <c r="C147" s="52" t="s">
        <v>1360</v>
      </c>
      <c r="D147" s="52" t="s">
        <v>1361</v>
      </c>
      <c r="E147" s="52" t="s">
        <v>1362</v>
      </c>
    </row>
    <row r="148" spans="1:5" ht="15">
      <c r="A148" s="1" t="s">
        <v>1228</v>
      </c>
      <c r="B148" s="19" t="s">
        <v>1224</v>
      </c>
      <c r="C148" s="52" t="s">
        <v>1596</v>
      </c>
      <c r="D148" s="19" t="s">
        <v>1227</v>
      </c>
      <c r="E148" s="54" t="s">
        <v>1227</v>
      </c>
    </row>
    <row r="149" spans="1:5" ht="15">
      <c r="A149" s="1" t="s">
        <v>1228</v>
      </c>
      <c r="B149" s="19" t="s">
        <v>1220</v>
      </c>
      <c r="C149" s="52" t="s">
        <v>1579</v>
      </c>
      <c r="D149" s="52" t="s">
        <v>1580</v>
      </c>
      <c r="E149" s="52" t="s">
        <v>1581</v>
      </c>
    </row>
    <row r="150" spans="1:5" ht="15">
      <c r="A150" s="1" t="s">
        <v>1228</v>
      </c>
      <c r="B150" s="19" t="s">
        <v>1131</v>
      </c>
      <c r="C150" s="52" t="s">
        <v>1333</v>
      </c>
      <c r="D150" s="52" t="s">
        <v>1334</v>
      </c>
      <c r="E150" s="52" t="s">
        <v>1335</v>
      </c>
    </row>
    <row r="151" spans="1:5" ht="15">
      <c r="A151" s="1" t="s">
        <v>1228</v>
      </c>
      <c r="B151" s="19" t="s">
        <v>1176</v>
      </c>
      <c r="C151" s="19" t="s">
        <v>1227</v>
      </c>
      <c r="D151" s="52" t="s">
        <v>1468</v>
      </c>
      <c r="E151" s="52" t="s">
        <v>1469</v>
      </c>
    </row>
    <row r="152" spans="1:5" ht="15">
      <c r="A152" s="1" t="s">
        <v>1228</v>
      </c>
      <c r="B152" s="19" t="s">
        <v>1130</v>
      </c>
      <c r="C152" s="52" t="s">
        <v>1330</v>
      </c>
      <c r="D152" s="52" t="s">
        <v>1331</v>
      </c>
      <c r="E152" s="52" t="s">
        <v>1332</v>
      </c>
    </row>
    <row r="153" spans="1:5" ht="15">
      <c r="A153" s="1" t="s">
        <v>1228</v>
      </c>
      <c r="B153" s="19" t="s">
        <v>1159</v>
      </c>
      <c r="C153" s="52" t="s">
        <v>1417</v>
      </c>
      <c r="D153" s="52" t="s">
        <v>1418</v>
      </c>
      <c r="E153" s="52" t="s">
        <v>1419</v>
      </c>
    </row>
    <row r="154" spans="1:5" ht="15">
      <c r="A154" s="1" t="s">
        <v>1228</v>
      </c>
      <c r="B154" s="19" t="s">
        <v>1200</v>
      </c>
      <c r="C154" s="19" t="s">
        <v>1227</v>
      </c>
      <c r="D154" s="52" t="s">
        <v>1520</v>
      </c>
      <c r="E154" s="52" t="s">
        <v>1521</v>
      </c>
    </row>
    <row r="155" spans="1:5" ht="15">
      <c r="A155" s="1" t="s">
        <v>1228</v>
      </c>
      <c r="B155" s="19" t="s">
        <v>1157</v>
      </c>
      <c r="C155" s="52" t="s">
        <v>1411</v>
      </c>
      <c r="D155" s="52" t="s">
        <v>1412</v>
      </c>
      <c r="E155" s="52" t="s">
        <v>1413</v>
      </c>
    </row>
    <row r="156" spans="1:5" ht="15">
      <c r="A156" s="1" t="s">
        <v>1228</v>
      </c>
      <c r="B156" s="19" t="s">
        <v>1226</v>
      </c>
      <c r="C156" s="52" t="s">
        <v>1599</v>
      </c>
      <c r="D156" s="19" t="s">
        <v>1227</v>
      </c>
      <c r="E156" s="52" t="s">
        <v>1600</v>
      </c>
    </row>
    <row r="157" spans="1:5" ht="15">
      <c r="A157" s="1" t="s">
        <v>1228</v>
      </c>
      <c r="B157" s="19" t="s">
        <v>1144</v>
      </c>
      <c r="C157" s="52" t="s">
        <v>1372</v>
      </c>
      <c r="D157" s="52" t="s">
        <v>1373</v>
      </c>
      <c r="E157" s="52" t="s">
        <v>1374</v>
      </c>
    </row>
    <row r="158" spans="1:5" ht="15">
      <c r="A158" s="1" t="s">
        <v>1228</v>
      </c>
      <c r="B158" s="19" t="s">
        <v>1184</v>
      </c>
      <c r="C158" s="19" t="s">
        <v>1227</v>
      </c>
      <c r="D158" s="52" t="s">
        <v>1484</v>
      </c>
      <c r="E158" s="52" t="s">
        <v>1485</v>
      </c>
    </row>
    <row r="159" spans="1:5" ht="15">
      <c r="A159" s="1" t="s">
        <v>1228</v>
      </c>
      <c r="B159" s="19" t="s">
        <v>1199</v>
      </c>
      <c r="C159" s="19" t="s">
        <v>1227</v>
      </c>
      <c r="D159" s="52" t="s">
        <v>1518</v>
      </c>
      <c r="E159" s="52" t="s">
        <v>1519</v>
      </c>
    </row>
    <row r="160" spans="1:5" ht="15">
      <c r="A160" s="1" t="s">
        <v>1228</v>
      </c>
      <c r="B160" s="19" t="s">
        <v>1194</v>
      </c>
      <c r="C160" s="19" t="s">
        <v>1227</v>
      </c>
      <c r="D160" s="52" t="s">
        <v>1506</v>
      </c>
      <c r="E160" s="52" t="s">
        <v>1507</v>
      </c>
    </row>
    <row r="161" spans="1:5" ht="15">
      <c r="A161" s="1" t="s">
        <v>1228</v>
      </c>
      <c r="B161" s="19" t="s">
        <v>1155</v>
      </c>
      <c r="C161" s="52" t="s">
        <v>1405</v>
      </c>
      <c r="D161" s="52" t="s">
        <v>1406</v>
      </c>
      <c r="E161" s="52" t="s">
        <v>1407</v>
      </c>
    </row>
    <row r="162" spans="1:5" ht="15">
      <c r="A162" s="1" t="s">
        <v>1228</v>
      </c>
      <c r="B162" s="19" t="s">
        <v>1223</v>
      </c>
      <c r="C162" s="52" t="s">
        <v>1590</v>
      </c>
      <c r="D162" s="52" t="s">
        <v>1591</v>
      </c>
      <c r="E162" s="52" t="s">
        <v>1592</v>
      </c>
    </row>
    <row r="163" spans="1:5" ht="15">
      <c r="A163" s="1" t="s">
        <v>1228</v>
      </c>
      <c r="B163" s="19" t="s">
        <v>1222</v>
      </c>
      <c r="C163" s="52" t="s">
        <v>1585</v>
      </c>
      <c r="D163" s="52" t="s">
        <v>1586</v>
      </c>
      <c r="E163" s="52" t="s">
        <v>1587</v>
      </c>
    </row>
    <row r="164" spans="1:5" ht="15">
      <c r="A164" s="1" t="s">
        <v>1228</v>
      </c>
      <c r="B164" s="19" t="s">
        <v>1192</v>
      </c>
      <c r="C164" s="19" t="s">
        <v>1227</v>
      </c>
      <c r="D164" s="52" t="s">
        <v>1500</v>
      </c>
      <c r="E164" s="52" t="s">
        <v>1501</v>
      </c>
    </row>
    <row r="165" spans="1:5" ht="15">
      <c r="A165" s="1" t="s">
        <v>1228</v>
      </c>
      <c r="B165" s="19" t="s">
        <v>1163</v>
      </c>
      <c r="C165" s="52" t="s">
        <v>1429</v>
      </c>
      <c r="D165" s="52" t="s">
        <v>1430</v>
      </c>
      <c r="E165" s="52" t="s">
        <v>1434</v>
      </c>
    </row>
    <row r="166" spans="1:5" ht="15">
      <c r="A166" s="1" t="s">
        <v>1228</v>
      </c>
      <c r="B166" s="19" t="s">
        <v>1207</v>
      </c>
      <c r="C166" s="52" t="s">
        <v>1540</v>
      </c>
      <c r="D166" s="52" t="s">
        <v>1541</v>
      </c>
      <c r="E166" s="52" t="s">
        <v>1542</v>
      </c>
    </row>
    <row r="167" spans="1:5" ht="15">
      <c r="A167" s="1" t="s">
        <v>1228</v>
      </c>
      <c r="B167" s="19" t="s">
        <v>1189</v>
      </c>
      <c r="D167" s="52" t="s">
        <v>1494</v>
      </c>
      <c r="E167" s="52" t="s">
        <v>1495</v>
      </c>
    </row>
    <row r="168" spans="1:5" ht="15">
      <c r="A168" s="1" t="s">
        <v>1228</v>
      </c>
      <c r="B168" s="19" t="s">
        <v>1180</v>
      </c>
      <c r="C168" s="19" t="s">
        <v>1227</v>
      </c>
      <c r="D168" s="52" t="s">
        <v>1476</v>
      </c>
      <c r="E168" s="52" t="s">
        <v>1477</v>
      </c>
    </row>
    <row r="169" spans="1:5" ht="15">
      <c r="A169" s="1" t="s">
        <v>1228</v>
      </c>
      <c r="B169" s="19" t="s">
        <v>1104</v>
      </c>
      <c r="C169" s="52" t="s">
        <v>1593</v>
      </c>
      <c r="D169" s="52" t="s">
        <v>1594</v>
      </c>
      <c r="E169" s="52" t="s">
        <v>1595</v>
      </c>
    </row>
    <row r="170" spans="1:5" ht="15">
      <c r="A170" s="1" t="s">
        <v>1228</v>
      </c>
      <c r="B170" s="19" t="s">
        <v>1210</v>
      </c>
      <c r="C170" s="52" t="s">
        <v>1549</v>
      </c>
      <c r="D170" s="52" t="s">
        <v>1550</v>
      </c>
      <c r="E170" s="52" t="s">
        <v>1551</v>
      </c>
    </row>
    <row r="171" spans="1:5" ht="15">
      <c r="A171" s="1" t="s">
        <v>1228</v>
      </c>
      <c r="B171" s="19" t="s">
        <v>1203</v>
      </c>
      <c r="C171" s="52" t="s">
        <v>1528</v>
      </c>
      <c r="D171" s="52" t="s">
        <v>1529</v>
      </c>
      <c r="E171" s="52" t="s">
        <v>1530</v>
      </c>
    </row>
    <row r="172" spans="1:5" ht="15">
      <c r="A172" s="1" t="s">
        <v>1228</v>
      </c>
      <c r="B172" s="19" t="s">
        <v>1143</v>
      </c>
      <c r="C172" s="52" t="s">
        <v>1369</v>
      </c>
      <c r="D172" s="52" t="s">
        <v>1370</v>
      </c>
      <c r="E172" s="52" t="s">
        <v>1371</v>
      </c>
    </row>
    <row r="173" spans="1:5" ht="15">
      <c r="A173" s="1" t="s">
        <v>1228</v>
      </c>
      <c r="B173" s="19" t="s">
        <v>1141</v>
      </c>
      <c r="C173" s="52" t="s">
        <v>1363</v>
      </c>
      <c r="D173" s="52" t="s">
        <v>1364</v>
      </c>
      <c r="E173" s="52" t="s">
        <v>1365</v>
      </c>
    </row>
    <row r="174" spans="1:5" ht="15">
      <c r="A174" s="1" t="s">
        <v>1228</v>
      </c>
      <c r="B174" s="19" t="s">
        <v>1201</v>
      </c>
      <c r="C174" s="52" t="s">
        <v>1522</v>
      </c>
      <c r="D174" s="52" t="s">
        <v>1523</v>
      </c>
      <c r="E174" s="52" t="s">
        <v>1524</v>
      </c>
    </row>
    <row r="175" spans="1:5" ht="15">
      <c r="A175" s="1" t="s">
        <v>1228</v>
      </c>
      <c r="B175" s="19" t="s">
        <v>1151</v>
      </c>
      <c r="C175" s="52" t="s">
        <v>1393</v>
      </c>
      <c r="D175" s="52" t="s">
        <v>1394</v>
      </c>
      <c r="E175" s="52" t="s">
        <v>1395</v>
      </c>
    </row>
    <row r="176" spans="1:5" ht="15">
      <c r="A176" s="1" t="s">
        <v>1228</v>
      </c>
      <c r="B176" s="19" t="s">
        <v>1202</v>
      </c>
      <c r="C176" s="52" t="s">
        <v>1525</v>
      </c>
      <c r="D176" s="52" t="s">
        <v>1526</v>
      </c>
      <c r="E176" s="52" t="s">
        <v>1527</v>
      </c>
    </row>
    <row r="177" spans="1:5" ht="15">
      <c r="A177" s="1" t="s">
        <v>1228</v>
      </c>
      <c r="B177" s="19" t="s">
        <v>1172</v>
      </c>
      <c r="C177" s="52" t="s">
        <v>1459</v>
      </c>
      <c r="D177" s="52" t="s">
        <v>1460</v>
      </c>
      <c r="E177" s="52" t="s">
        <v>1461</v>
      </c>
    </row>
    <row r="178" spans="1:5" ht="15">
      <c r="A178" s="1" t="s">
        <v>1228</v>
      </c>
      <c r="B178" s="19" t="s">
        <v>1164</v>
      </c>
      <c r="C178" s="52" t="s">
        <v>1435</v>
      </c>
      <c r="D178" s="52" t="s">
        <v>1436</v>
      </c>
      <c r="E178" s="52" t="s">
        <v>1437</v>
      </c>
    </row>
    <row r="179" spans="1:5" ht="15">
      <c r="A179" s="1" t="s">
        <v>1228</v>
      </c>
      <c r="B179" s="19" t="s">
        <v>1119</v>
      </c>
      <c r="C179" s="19" t="s">
        <v>1227</v>
      </c>
      <c r="D179" s="52" t="s">
        <v>1588</v>
      </c>
      <c r="E179" s="52" t="s">
        <v>1589</v>
      </c>
    </row>
    <row r="180" spans="1:5" ht="15">
      <c r="A180" s="1" t="s">
        <v>1228</v>
      </c>
      <c r="B180" s="19" t="s">
        <v>3204</v>
      </c>
      <c r="C180" s="52" t="s">
        <v>1432</v>
      </c>
      <c r="D180" s="52" t="s">
        <v>1433</v>
      </c>
      <c r="E180" s="52" t="s">
        <v>1431</v>
      </c>
    </row>
    <row r="181" spans="1:5" ht="15">
      <c r="A181" s="1" t="s">
        <v>1228</v>
      </c>
      <c r="B181" s="19" t="s">
        <v>1118</v>
      </c>
      <c r="C181" s="19" t="s">
        <v>1227</v>
      </c>
      <c r="D181" s="52" t="s">
        <v>1512</v>
      </c>
      <c r="E181" s="52" t="s">
        <v>1513</v>
      </c>
    </row>
    <row r="182" spans="1:5" ht="15">
      <c r="A182" s="1" t="s">
        <v>1228</v>
      </c>
      <c r="B182" s="19" t="s">
        <v>1190</v>
      </c>
      <c r="C182" s="19" t="s">
        <v>1227</v>
      </c>
      <c r="D182" s="52" t="s">
        <v>1496</v>
      </c>
      <c r="E182" s="52" t="s">
        <v>1497</v>
      </c>
    </row>
    <row r="183" spans="1:5" ht="15">
      <c r="A183" s="1" t="s">
        <v>1228</v>
      </c>
      <c r="B183" s="19" t="s">
        <v>1168</v>
      </c>
      <c r="C183" s="52" t="s">
        <v>1447</v>
      </c>
      <c r="D183" s="52" t="s">
        <v>1448</v>
      </c>
      <c r="E183" s="52" t="s">
        <v>1449</v>
      </c>
    </row>
    <row r="184" spans="1:5" ht="15">
      <c r="A184" s="1" t="s">
        <v>1228</v>
      </c>
      <c r="B184" s="19" t="s">
        <v>1171</v>
      </c>
      <c r="C184" s="52" t="s">
        <v>1456</v>
      </c>
      <c r="D184" s="52" t="s">
        <v>1457</v>
      </c>
      <c r="E184" s="52" t="s">
        <v>1458</v>
      </c>
    </row>
    <row r="185" spans="1:5" ht="15">
      <c r="A185" s="1" t="s">
        <v>1228</v>
      </c>
      <c r="B185" s="19" t="s">
        <v>1135</v>
      </c>
      <c r="C185" s="52" t="s">
        <v>1345</v>
      </c>
      <c r="D185" s="52" t="s">
        <v>1346</v>
      </c>
      <c r="E185" s="52" t="s">
        <v>1347</v>
      </c>
    </row>
    <row r="186" spans="1:5" ht="15">
      <c r="A186" s="1" t="s">
        <v>1228</v>
      </c>
      <c r="B186" s="19" t="s">
        <v>1185</v>
      </c>
      <c r="C186" s="19" t="s">
        <v>1227</v>
      </c>
      <c r="D186" s="52" t="s">
        <v>1486</v>
      </c>
      <c r="E186" s="52" t="s">
        <v>1487</v>
      </c>
    </row>
    <row r="187" spans="1:5" ht="15">
      <c r="A187" s="1" t="s">
        <v>1228</v>
      </c>
      <c r="B187" s="19" t="s">
        <v>1204</v>
      </c>
      <c r="C187" s="52" t="s">
        <v>1531</v>
      </c>
      <c r="D187" s="52" t="s">
        <v>1532</v>
      </c>
      <c r="E187" s="52" t="s">
        <v>1533</v>
      </c>
    </row>
    <row r="188" spans="1:5" ht="15">
      <c r="A188" s="1" t="s">
        <v>1228</v>
      </c>
      <c r="B188" s="19" t="s">
        <v>1146</v>
      </c>
      <c r="C188" s="52" t="s">
        <v>1378</v>
      </c>
      <c r="D188" s="52" t="s">
        <v>1379</v>
      </c>
      <c r="E188" s="52" t="s">
        <v>1380</v>
      </c>
    </row>
    <row r="189" spans="1:5" ht="15">
      <c r="A189" s="1" t="s">
        <v>1228</v>
      </c>
      <c r="B189" s="19" t="s">
        <v>1195</v>
      </c>
      <c r="C189" s="19" t="s">
        <v>1227</v>
      </c>
      <c r="D189" s="52" t="s">
        <v>1508</v>
      </c>
      <c r="E189" s="52" t="s">
        <v>1509</v>
      </c>
    </row>
    <row r="190" spans="1:5" ht="15">
      <c r="A190" s="1" t="s">
        <v>1228</v>
      </c>
      <c r="B190" s="19" t="s">
        <v>1170</v>
      </c>
      <c r="C190" s="52" t="s">
        <v>1453</v>
      </c>
      <c r="D190" s="52" t="s">
        <v>1454</v>
      </c>
      <c r="E190" s="52" t="s">
        <v>1455</v>
      </c>
    </row>
    <row r="191" spans="1:5" ht="15">
      <c r="A191" s="1" t="s">
        <v>1228</v>
      </c>
      <c r="B191" s="19" t="s">
        <v>1206</v>
      </c>
      <c r="C191" s="52" t="s">
        <v>1537</v>
      </c>
      <c r="D191" s="52" t="s">
        <v>1538</v>
      </c>
      <c r="E191" s="52" t="s">
        <v>1539</v>
      </c>
    </row>
    <row r="192" spans="1:5" ht="15">
      <c r="A192" s="1" t="s">
        <v>1228</v>
      </c>
      <c r="B192" s="19" t="s">
        <v>1213</v>
      </c>
      <c r="C192" s="52" t="s">
        <v>1558</v>
      </c>
      <c r="D192" s="52" t="s">
        <v>1559</v>
      </c>
      <c r="E192" s="52" t="s">
        <v>1560</v>
      </c>
    </row>
    <row r="193" spans="1:5" ht="15">
      <c r="A193" s="1" t="s">
        <v>1228</v>
      </c>
      <c r="B193" s="19" t="s">
        <v>1188</v>
      </c>
      <c r="C193" s="19" t="s">
        <v>1227</v>
      </c>
      <c r="D193" s="52" t="s">
        <v>1492</v>
      </c>
      <c r="E193" s="52" t="s">
        <v>1493</v>
      </c>
    </row>
    <row r="194" spans="1:5" ht="15">
      <c r="A194" s="1" t="s">
        <v>1228</v>
      </c>
      <c r="B194" s="19" t="s">
        <v>1215</v>
      </c>
      <c r="C194" s="52" t="s">
        <v>1564</v>
      </c>
      <c r="D194" s="52" t="s">
        <v>1565</v>
      </c>
      <c r="E194" s="52" t="s">
        <v>1566</v>
      </c>
    </row>
    <row r="195" spans="1:5" ht="15">
      <c r="A195" s="1" t="s">
        <v>1228</v>
      </c>
      <c r="B195" s="19" t="s">
        <v>1193</v>
      </c>
      <c r="C195" s="19" t="s">
        <v>1227</v>
      </c>
      <c r="D195" s="52" t="s">
        <v>1504</v>
      </c>
      <c r="E195" s="52" t="s">
        <v>1505</v>
      </c>
    </row>
    <row r="196" spans="1:5" ht="15">
      <c r="A196" s="1" t="s">
        <v>1228</v>
      </c>
      <c r="B196" s="19" t="s">
        <v>1167</v>
      </c>
      <c r="C196" s="52" t="s">
        <v>1444</v>
      </c>
      <c r="D196" s="52" t="s">
        <v>1445</v>
      </c>
      <c r="E196" s="52" t="s">
        <v>1446</v>
      </c>
    </row>
    <row r="197" spans="1:5" ht="15">
      <c r="A197" s="1" t="s">
        <v>1228</v>
      </c>
      <c r="B197" s="19" t="s">
        <v>1218</v>
      </c>
      <c r="C197" s="52" t="s">
        <v>1573</v>
      </c>
      <c r="D197" s="52" t="s">
        <v>1574</v>
      </c>
      <c r="E197" s="52" t="s">
        <v>1575</v>
      </c>
    </row>
    <row r="198" spans="1:5" ht="15">
      <c r="A198" s="1" t="s">
        <v>1228</v>
      </c>
      <c r="B198" s="19" t="s">
        <v>1191</v>
      </c>
      <c r="C198" s="19" t="s">
        <v>1227</v>
      </c>
      <c r="D198" s="52" t="s">
        <v>1498</v>
      </c>
      <c r="E198" s="52" t="s">
        <v>1499</v>
      </c>
    </row>
    <row r="199" spans="1:5" ht="15">
      <c r="A199" s="1" t="s">
        <v>1228</v>
      </c>
      <c r="B199" s="19" t="s">
        <v>1169</v>
      </c>
      <c r="C199" s="52" t="s">
        <v>1450</v>
      </c>
      <c r="D199" s="52" t="s">
        <v>1451</v>
      </c>
      <c r="E199" s="52" t="s">
        <v>1452</v>
      </c>
    </row>
    <row r="200" spans="1:5" ht="15">
      <c r="A200" s="1" t="s">
        <v>1228</v>
      </c>
      <c r="B200" s="19" t="s">
        <v>1148</v>
      </c>
      <c r="C200" s="52" t="s">
        <v>1381</v>
      </c>
      <c r="D200" s="52" t="s">
        <v>1385</v>
      </c>
      <c r="E200" s="52" t="s">
        <v>1386</v>
      </c>
    </row>
    <row r="201" spans="1:5" ht="15">
      <c r="A201" s="1" t="s">
        <v>1228</v>
      </c>
      <c r="B201" s="19" t="s">
        <v>1177</v>
      </c>
      <c r="D201" s="52" t="s">
        <v>1470</v>
      </c>
      <c r="E201" s="52" t="s">
        <v>1471</v>
      </c>
    </row>
    <row r="202" spans="1:5" ht="15">
      <c r="A202" s="1" t="s">
        <v>1263</v>
      </c>
      <c r="B202" s="57" t="s">
        <v>1261</v>
      </c>
      <c r="D202" s="52" t="s">
        <v>1706</v>
      </c>
      <c r="E202" t="s">
        <v>1227</v>
      </c>
    </row>
    <row r="203" spans="1:5" ht="15">
      <c r="A203" s="1" t="s">
        <v>1263</v>
      </c>
      <c r="B203" s="57" t="s">
        <v>1258</v>
      </c>
      <c r="C203" t="s">
        <v>1227</v>
      </c>
      <c r="D203" s="52" t="s">
        <v>1703</v>
      </c>
      <c r="E203" t="s">
        <v>1227</v>
      </c>
    </row>
    <row r="204" spans="1:5" ht="15">
      <c r="A204" s="1" t="s">
        <v>1263</v>
      </c>
      <c r="B204" s="57" t="s">
        <v>1256</v>
      </c>
      <c r="C204" t="s">
        <v>1227</v>
      </c>
      <c r="D204" s="52" t="s">
        <v>1701</v>
      </c>
      <c r="E204" t="s">
        <v>1227</v>
      </c>
    </row>
    <row r="205" spans="1:5" ht="15">
      <c r="A205" s="1" t="s">
        <v>1263</v>
      </c>
      <c r="B205" s="57" t="s">
        <v>1260</v>
      </c>
      <c r="C205" t="s">
        <v>1227</v>
      </c>
      <c r="D205" s="52" t="s">
        <v>1705</v>
      </c>
      <c r="E205" t="s">
        <v>1227</v>
      </c>
    </row>
    <row r="206" spans="1:5" ht="15">
      <c r="A206" s="1" t="s">
        <v>1263</v>
      </c>
      <c r="B206" s="57" t="s">
        <v>1262</v>
      </c>
      <c r="C206" t="s">
        <v>1227</v>
      </c>
      <c r="D206" s="52" t="s">
        <v>1707</v>
      </c>
      <c r="E206" t="s">
        <v>1227</v>
      </c>
    </row>
    <row r="207" spans="1:5" ht="15">
      <c r="A207" s="1" t="s">
        <v>1263</v>
      </c>
      <c r="B207" s="57" t="s">
        <v>1253</v>
      </c>
      <c r="C207" t="s">
        <v>1227</v>
      </c>
      <c r="D207" s="52" t="s">
        <v>1698</v>
      </c>
      <c r="E207" t="s">
        <v>1227</v>
      </c>
    </row>
    <row r="208" spans="1:5" ht="15">
      <c r="A208" s="1" t="s">
        <v>1263</v>
      </c>
      <c r="B208" s="57" t="s">
        <v>1255</v>
      </c>
      <c r="C208" t="s">
        <v>1227</v>
      </c>
      <c r="D208" s="52" t="s">
        <v>1700</v>
      </c>
      <c r="E208" t="s">
        <v>1227</v>
      </c>
    </row>
    <row r="209" spans="1:5" ht="15">
      <c r="A209" s="1" t="s">
        <v>1263</v>
      </c>
      <c r="B209" s="57" t="s">
        <v>1257</v>
      </c>
      <c r="C209" t="s">
        <v>1227</v>
      </c>
      <c r="D209" s="52" t="s">
        <v>1702</v>
      </c>
      <c r="E209" t="s">
        <v>1227</v>
      </c>
    </row>
    <row r="210" spans="1:5" ht="15">
      <c r="A210" s="1" t="s">
        <v>1263</v>
      </c>
      <c r="B210" s="57" t="s">
        <v>1244</v>
      </c>
      <c r="C210" t="s">
        <v>1227</v>
      </c>
      <c r="D210" s="52" t="s">
        <v>1689</v>
      </c>
      <c r="E210" t="s">
        <v>1227</v>
      </c>
    </row>
    <row r="211" spans="1:5" ht="15">
      <c r="A211" s="1" t="s">
        <v>1263</v>
      </c>
      <c r="B211" s="57" t="s">
        <v>1259</v>
      </c>
      <c r="C211" t="s">
        <v>1227</v>
      </c>
      <c r="D211" s="52" t="s">
        <v>1704</v>
      </c>
      <c r="E211" t="s">
        <v>1227</v>
      </c>
    </row>
    <row r="212" spans="1:5" ht="15">
      <c r="A212" s="1" t="s">
        <v>1263</v>
      </c>
      <c r="B212" s="57" t="s">
        <v>1251</v>
      </c>
      <c r="C212" t="s">
        <v>1227</v>
      </c>
      <c r="D212" s="52" t="s">
        <v>1696</v>
      </c>
      <c r="E212" t="s">
        <v>1227</v>
      </c>
    </row>
    <row r="213" spans="1:5" ht="15">
      <c r="A213" s="1" t="s">
        <v>1263</v>
      </c>
      <c r="B213" s="57" t="s">
        <v>1254</v>
      </c>
      <c r="C213" t="s">
        <v>1227</v>
      </c>
      <c r="D213" s="52" t="s">
        <v>1699</v>
      </c>
      <c r="E213" t="s">
        <v>1227</v>
      </c>
    </row>
    <row r="214" spans="1:5" ht="15">
      <c r="A214" s="1" t="s">
        <v>1263</v>
      </c>
      <c r="B214" s="57" t="s">
        <v>1252</v>
      </c>
      <c r="C214" t="s">
        <v>1227</v>
      </c>
      <c r="D214" s="52" t="s">
        <v>1697</v>
      </c>
      <c r="E214" t="s">
        <v>1227</v>
      </c>
    </row>
    <row r="215" spans="1:5" ht="15">
      <c r="A215" s="1" t="s">
        <v>1263</v>
      </c>
      <c r="B215" s="57" t="s">
        <v>1250</v>
      </c>
      <c r="C215" t="s">
        <v>1227</v>
      </c>
      <c r="D215" s="52" t="s">
        <v>1695</v>
      </c>
      <c r="E215" t="s">
        <v>1227</v>
      </c>
    </row>
    <row r="216" spans="1:5" ht="15">
      <c r="A216" s="1" t="s">
        <v>3146</v>
      </c>
      <c r="B216" t="s">
        <v>1227</v>
      </c>
      <c r="C216" t="s">
        <v>1227</v>
      </c>
      <c r="D216" t="s">
        <v>1227</v>
      </c>
      <c r="E216" s="53" t="s">
        <v>1614</v>
      </c>
    </row>
    <row r="217" spans="1:5">
      <c r="A217" s="1"/>
    </row>
  </sheetData>
  <sortState xmlns:xlrd2="http://schemas.microsoft.com/office/spreadsheetml/2017/richdata2" ref="A2:E216">
    <sortCondition ref="A2:A216"/>
    <sortCondition ref="B2:B21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468EF-AE99-F046-B4CE-09B33D413423}">
  <sheetPr>
    <tabColor theme="7"/>
  </sheetPr>
  <dimension ref="A1:C358"/>
  <sheetViews>
    <sheetView zoomScale="120" zoomScaleNormal="120" workbookViewId="0">
      <selection activeCell="B285" sqref="B285"/>
    </sheetView>
  </sheetViews>
  <sheetFormatPr baseColWidth="10" defaultColWidth="8.83203125" defaultRowHeight="13"/>
  <cols>
    <col min="1" max="1" width="18.1640625" style="111" bestFit="1" customWidth="1"/>
    <col min="2" max="2" width="43.83203125" style="111" customWidth="1"/>
    <col min="3" max="3" width="56" style="111" customWidth="1"/>
    <col min="4" max="6" width="79.1640625" style="111" customWidth="1"/>
    <col min="7" max="16384" width="8.83203125" style="111"/>
  </cols>
  <sheetData>
    <row r="1" spans="1:3" ht="15">
      <c r="A1" s="240" t="s">
        <v>57</v>
      </c>
      <c r="B1" s="240" t="s">
        <v>56</v>
      </c>
      <c r="C1" s="242" t="s">
        <v>2442</v>
      </c>
    </row>
    <row r="2" spans="1:3">
      <c r="A2" s="111" t="s">
        <v>2702</v>
      </c>
      <c r="B2" s="111" t="s">
        <v>305</v>
      </c>
      <c r="C2" s="111" t="s">
        <v>2443</v>
      </c>
    </row>
    <row r="3" spans="1:3">
      <c r="A3" s="111" t="s">
        <v>2702</v>
      </c>
      <c r="B3" s="111" t="s">
        <v>307</v>
      </c>
      <c r="C3" s="111" t="s">
        <v>2444</v>
      </c>
    </row>
    <row r="4" spans="1:3">
      <c r="A4" s="111" t="s">
        <v>2702</v>
      </c>
      <c r="B4" s="111" t="s">
        <v>411</v>
      </c>
      <c r="C4" s="111" t="s">
        <v>2445</v>
      </c>
    </row>
    <row r="5" spans="1:3">
      <c r="A5" s="111" t="s">
        <v>2702</v>
      </c>
      <c r="B5" s="111" t="s">
        <v>413</v>
      </c>
      <c r="C5" s="111" t="s">
        <v>2446</v>
      </c>
    </row>
    <row r="6" spans="1:3">
      <c r="A6" s="111" t="s">
        <v>2702</v>
      </c>
      <c r="B6" s="111" t="s">
        <v>3219</v>
      </c>
      <c r="C6" s="111" t="s">
        <v>2653</v>
      </c>
    </row>
    <row r="7" spans="1:3">
      <c r="A7" s="111" t="s">
        <v>2702</v>
      </c>
      <c r="B7" s="111" t="s">
        <v>3220</v>
      </c>
      <c r="C7" s="111" t="s">
        <v>2633</v>
      </c>
    </row>
    <row r="8" spans="1:3">
      <c r="A8" s="111" t="s">
        <v>2702</v>
      </c>
      <c r="B8" s="111" t="s">
        <v>3221</v>
      </c>
      <c r="C8" s="111" t="s">
        <v>2651</v>
      </c>
    </row>
    <row r="9" spans="1:3">
      <c r="A9" s="111" t="s">
        <v>2702</v>
      </c>
      <c r="B9" s="111" t="s">
        <v>3222</v>
      </c>
      <c r="C9" s="111" t="s">
        <v>2650</v>
      </c>
    </row>
    <row r="10" spans="1:3">
      <c r="A10" s="111" t="s">
        <v>2702</v>
      </c>
      <c r="B10" s="111" t="s">
        <v>3223</v>
      </c>
      <c r="C10" s="111" t="s">
        <v>2638</v>
      </c>
    </row>
    <row r="11" spans="1:3">
      <c r="A11" s="111" t="s">
        <v>2702</v>
      </c>
      <c r="B11" s="111" t="s">
        <v>3224</v>
      </c>
      <c r="C11" s="111" t="s">
        <v>2654</v>
      </c>
    </row>
    <row r="12" spans="1:3">
      <c r="A12" s="111" t="s">
        <v>2702</v>
      </c>
      <c r="B12" s="111" t="s">
        <v>3225</v>
      </c>
      <c r="C12" s="111" t="s">
        <v>2661</v>
      </c>
    </row>
    <row r="13" spans="1:3">
      <c r="A13" s="111" t="s">
        <v>2702</v>
      </c>
      <c r="B13" s="111" t="s">
        <v>3226</v>
      </c>
      <c r="C13" s="111" t="s">
        <v>2649</v>
      </c>
    </row>
    <row r="14" spans="1:3">
      <c r="A14" s="111" t="s">
        <v>2702</v>
      </c>
      <c r="B14" s="111" t="s">
        <v>3227</v>
      </c>
      <c r="C14" s="111" t="s">
        <v>2652</v>
      </c>
    </row>
    <row r="15" spans="1:3">
      <c r="A15" s="111" t="s">
        <v>2702</v>
      </c>
      <c r="B15" s="111" t="s">
        <v>3228</v>
      </c>
      <c r="C15" s="111" t="s">
        <v>2663</v>
      </c>
    </row>
    <row r="16" spans="1:3">
      <c r="A16" s="111" t="s">
        <v>2702</v>
      </c>
      <c r="B16" s="111" t="s">
        <v>3229</v>
      </c>
      <c r="C16" s="111" t="s">
        <v>2644</v>
      </c>
    </row>
    <row r="17" spans="1:3">
      <c r="A17" s="111" t="s">
        <v>2702</v>
      </c>
      <c r="B17" s="111" t="s">
        <v>3230</v>
      </c>
      <c r="C17" s="111" t="s">
        <v>2648</v>
      </c>
    </row>
    <row r="18" spans="1:3">
      <c r="A18" s="111" t="s">
        <v>2702</v>
      </c>
      <c r="B18" s="111" t="s">
        <v>3231</v>
      </c>
      <c r="C18" s="111" t="s">
        <v>2637</v>
      </c>
    </row>
    <row r="19" spans="1:3">
      <c r="A19" s="111" t="s">
        <v>2702</v>
      </c>
      <c r="B19" s="111" t="s">
        <v>3232</v>
      </c>
      <c r="C19" s="111" t="s">
        <v>2655</v>
      </c>
    </row>
    <row r="20" spans="1:3">
      <c r="A20" s="111" t="s">
        <v>2702</v>
      </c>
      <c r="B20" s="111" t="s">
        <v>3233</v>
      </c>
      <c r="C20" s="111" t="s">
        <v>2658</v>
      </c>
    </row>
    <row r="21" spans="1:3">
      <c r="A21" s="111" t="s">
        <v>2702</v>
      </c>
      <c r="B21" s="111" t="s">
        <v>3234</v>
      </c>
      <c r="C21" s="111" t="s">
        <v>2642</v>
      </c>
    </row>
    <row r="22" spans="1:3">
      <c r="A22" s="111" t="s">
        <v>2702</v>
      </c>
      <c r="B22" s="111" t="s">
        <v>3235</v>
      </c>
      <c r="C22" s="111" t="s">
        <v>2640</v>
      </c>
    </row>
    <row r="23" spans="1:3">
      <c r="A23" s="111" t="s">
        <v>2702</v>
      </c>
      <c r="B23" s="111" t="s">
        <v>3236</v>
      </c>
      <c r="C23" s="111" t="s">
        <v>2646</v>
      </c>
    </row>
    <row r="24" spans="1:3">
      <c r="A24" s="111" t="s">
        <v>2702</v>
      </c>
      <c r="B24" s="111" t="s">
        <v>3237</v>
      </c>
      <c r="C24" s="111" t="s">
        <v>2635</v>
      </c>
    </row>
    <row r="25" spans="1:3">
      <c r="A25" s="111" t="s">
        <v>2702</v>
      </c>
      <c r="B25" s="111" t="s">
        <v>3238</v>
      </c>
      <c r="C25" s="111" t="s">
        <v>2631</v>
      </c>
    </row>
    <row r="26" spans="1:3">
      <c r="A26" s="111" t="s">
        <v>2702</v>
      </c>
      <c r="B26" s="111" t="s">
        <v>3239</v>
      </c>
      <c r="C26" s="111" t="s">
        <v>2675</v>
      </c>
    </row>
    <row r="27" spans="1:3">
      <c r="A27" s="111" t="s">
        <v>2702</v>
      </c>
      <c r="B27" s="111" t="s">
        <v>112</v>
      </c>
      <c r="C27" s="111" t="s">
        <v>2447</v>
      </c>
    </row>
    <row r="28" spans="1:3">
      <c r="A28" s="111" t="s">
        <v>2702</v>
      </c>
      <c r="B28" s="111" t="s">
        <v>3240</v>
      </c>
      <c r="C28" s="111" t="s">
        <v>2435</v>
      </c>
    </row>
    <row r="29" spans="1:3">
      <c r="A29" s="111" t="s">
        <v>2702</v>
      </c>
      <c r="B29" s="111" t="s">
        <v>325</v>
      </c>
      <c r="C29" s="111" t="s">
        <v>2448</v>
      </c>
    </row>
    <row r="30" spans="1:3">
      <c r="A30" s="111" t="s">
        <v>2702</v>
      </c>
      <c r="B30" s="111" t="s">
        <v>165</v>
      </c>
      <c r="C30" s="111" t="s">
        <v>2449</v>
      </c>
    </row>
    <row r="31" spans="1:3">
      <c r="A31" s="111" t="s">
        <v>2702</v>
      </c>
      <c r="B31" s="111" t="s">
        <v>73</v>
      </c>
      <c r="C31" s="111" t="s">
        <v>2450</v>
      </c>
    </row>
    <row r="32" spans="1:3">
      <c r="A32" s="111" t="s">
        <v>2702</v>
      </c>
      <c r="B32" s="243" t="s">
        <v>3241</v>
      </c>
      <c r="C32" s="111" t="s">
        <v>2625</v>
      </c>
    </row>
    <row r="33" spans="1:3">
      <c r="A33" s="111" t="s">
        <v>2702</v>
      </c>
      <c r="B33" s="111" t="s">
        <v>535</v>
      </c>
      <c r="C33" s="111" t="s">
        <v>2451</v>
      </c>
    </row>
    <row r="34" spans="1:3">
      <c r="A34" s="111" t="s">
        <v>2702</v>
      </c>
      <c r="B34" s="111" t="s">
        <v>536</v>
      </c>
      <c r="C34" s="111" t="s">
        <v>2452</v>
      </c>
    </row>
    <row r="35" spans="1:3">
      <c r="A35" s="111" t="s">
        <v>2702</v>
      </c>
      <c r="B35" s="111" t="s">
        <v>537</v>
      </c>
      <c r="C35" s="111" t="s">
        <v>2453</v>
      </c>
    </row>
    <row r="36" spans="1:3">
      <c r="A36" s="111" t="s">
        <v>2702</v>
      </c>
      <c r="B36" s="111" t="s">
        <v>350</v>
      </c>
      <c r="C36" s="111" t="s">
        <v>2454</v>
      </c>
    </row>
    <row r="37" spans="1:3">
      <c r="A37" s="111" t="s">
        <v>2702</v>
      </c>
      <c r="B37" s="111" t="s">
        <v>324</v>
      </c>
      <c r="C37" s="111" t="s">
        <v>2455</v>
      </c>
    </row>
    <row r="38" spans="1:3">
      <c r="A38" s="111" t="s">
        <v>2702</v>
      </c>
      <c r="B38" s="111" t="s">
        <v>349</v>
      </c>
      <c r="C38" s="111" t="s">
        <v>2456</v>
      </c>
    </row>
    <row r="39" spans="1:3">
      <c r="A39" s="111" t="s">
        <v>2702</v>
      </c>
      <c r="B39" s="111" t="s">
        <v>348</v>
      </c>
      <c r="C39" s="111" t="s">
        <v>2457</v>
      </c>
    </row>
    <row r="40" spans="1:3">
      <c r="A40" s="111" t="s">
        <v>2702</v>
      </c>
      <c r="B40" s="111" t="s">
        <v>573</v>
      </c>
      <c r="C40" s="111" t="s">
        <v>2458</v>
      </c>
    </row>
    <row r="41" spans="1:3">
      <c r="A41" s="111" t="s">
        <v>2702</v>
      </c>
      <c r="B41" s="111" t="s">
        <v>77</v>
      </c>
      <c r="C41" s="111" t="s">
        <v>2459</v>
      </c>
    </row>
    <row r="42" spans="1:3">
      <c r="A42" s="111" t="s">
        <v>2702</v>
      </c>
      <c r="B42" s="111" t="s">
        <v>79</v>
      </c>
      <c r="C42" s="111" t="s">
        <v>2460</v>
      </c>
    </row>
    <row r="43" spans="1:3">
      <c r="A43" s="111" t="s">
        <v>2702</v>
      </c>
      <c r="B43" s="111" t="s">
        <v>406</v>
      </c>
      <c r="C43" s="111" t="s">
        <v>2609</v>
      </c>
    </row>
    <row r="44" spans="1:3">
      <c r="A44" s="111" t="s">
        <v>2702</v>
      </c>
      <c r="B44" s="111" t="s">
        <v>401</v>
      </c>
      <c r="C44" s="111" t="s">
        <v>2461</v>
      </c>
    </row>
    <row r="45" spans="1:3">
      <c r="A45" s="111" t="s">
        <v>2702</v>
      </c>
      <c r="B45" s="111" t="s">
        <v>93</v>
      </c>
      <c r="C45" s="111" t="s">
        <v>2462</v>
      </c>
    </row>
    <row r="46" spans="1:3">
      <c r="A46" s="111" t="s">
        <v>2702</v>
      </c>
      <c r="B46" s="111" t="s">
        <v>3242</v>
      </c>
      <c r="C46" s="111" t="s">
        <v>2632</v>
      </c>
    </row>
    <row r="47" spans="1:3">
      <c r="A47" s="111" t="s">
        <v>2702</v>
      </c>
      <c r="B47" s="111" t="s">
        <v>3243</v>
      </c>
      <c r="C47" s="111" t="s">
        <v>2634</v>
      </c>
    </row>
    <row r="48" spans="1:3">
      <c r="A48" s="111" t="s">
        <v>2702</v>
      </c>
      <c r="B48" s="111" t="s">
        <v>509</v>
      </c>
      <c r="C48" s="111" t="s">
        <v>2463</v>
      </c>
    </row>
    <row r="49" spans="1:3">
      <c r="A49" s="111" t="s">
        <v>2702</v>
      </c>
      <c r="B49" s="111" t="s">
        <v>133</v>
      </c>
      <c r="C49" s="111" t="s">
        <v>2464</v>
      </c>
    </row>
    <row r="50" spans="1:3">
      <c r="A50" s="111" t="s">
        <v>2702</v>
      </c>
      <c r="B50" s="111" t="s">
        <v>539</v>
      </c>
      <c r="C50" s="111" t="s">
        <v>2465</v>
      </c>
    </row>
    <row r="51" spans="1:3">
      <c r="A51" s="111" t="s">
        <v>2702</v>
      </c>
      <c r="B51" s="111" t="s">
        <v>541</v>
      </c>
      <c r="C51" s="111" t="s">
        <v>2466</v>
      </c>
    </row>
    <row r="52" spans="1:3">
      <c r="A52" s="111" t="s">
        <v>2702</v>
      </c>
      <c r="B52" s="111" t="s">
        <v>85</v>
      </c>
      <c r="C52" s="111" t="s">
        <v>2467</v>
      </c>
    </row>
    <row r="53" spans="1:3">
      <c r="A53" s="111" t="s">
        <v>2702</v>
      </c>
      <c r="B53" s="111" t="s">
        <v>3244</v>
      </c>
      <c r="C53" s="111" t="s">
        <v>2673</v>
      </c>
    </row>
    <row r="54" spans="1:3">
      <c r="A54" s="111" t="s">
        <v>2702</v>
      </c>
      <c r="B54" s="111" t="s">
        <v>462</v>
      </c>
      <c r="C54" s="111" t="s">
        <v>2468</v>
      </c>
    </row>
    <row r="55" spans="1:3">
      <c r="A55" s="111" t="s">
        <v>2702</v>
      </c>
      <c r="B55" s="111" t="s">
        <v>103</v>
      </c>
      <c r="C55" s="111" t="s">
        <v>2469</v>
      </c>
    </row>
    <row r="56" spans="1:3">
      <c r="A56" s="111" t="s">
        <v>2702</v>
      </c>
      <c r="B56" s="111" t="s">
        <v>463</v>
      </c>
      <c r="C56" s="111" t="s">
        <v>2470</v>
      </c>
    </row>
    <row r="57" spans="1:3">
      <c r="A57" s="111" t="s">
        <v>2702</v>
      </c>
      <c r="B57" s="111" t="s">
        <v>101</v>
      </c>
      <c r="C57" s="111" t="s">
        <v>2471</v>
      </c>
    </row>
    <row r="58" spans="1:3">
      <c r="A58" s="111" t="s">
        <v>2702</v>
      </c>
      <c r="B58" s="111" t="s">
        <v>455</v>
      </c>
      <c r="C58" s="111" t="s">
        <v>2472</v>
      </c>
    </row>
    <row r="59" spans="1:3">
      <c r="A59" s="111" t="s">
        <v>2702</v>
      </c>
      <c r="B59" s="111" t="s">
        <v>470</v>
      </c>
      <c r="C59" s="111" t="s">
        <v>2473</v>
      </c>
    </row>
    <row r="60" spans="1:3">
      <c r="A60" s="111" t="s">
        <v>2702</v>
      </c>
      <c r="B60" s="111" t="s">
        <v>453</v>
      </c>
      <c r="C60" s="111" t="s">
        <v>2474</v>
      </c>
    </row>
    <row r="61" spans="1:3">
      <c r="A61" s="111" t="s">
        <v>2702</v>
      </c>
      <c r="B61" s="111" t="s">
        <v>464</v>
      </c>
      <c r="C61" s="111" t="s">
        <v>2475</v>
      </c>
    </row>
    <row r="62" spans="1:3">
      <c r="A62" s="111" t="s">
        <v>2702</v>
      </c>
      <c r="B62" s="111" t="s">
        <v>458</v>
      </c>
      <c r="C62" s="111" t="s">
        <v>2476</v>
      </c>
    </row>
    <row r="63" spans="1:3">
      <c r="A63" s="111" t="s">
        <v>2702</v>
      </c>
      <c r="B63" s="111" t="s">
        <v>3245</v>
      </c>
      <c r="C63" s="111" t="s">
        <v>2666</v>
      </c>
    </row>
    <row r="64" spans="1:3">
      <c r="A64" s="111" t="s">
        <v>2702</v>
      </c>
      <c r="B64" s="111" t="s">
        <v>3246</v>
      </c>
      <c r="C64" s="111" t="s">
        <v>2667</v>
      </c>
    </row>
    <row r="65" spans="1:3">
      <c r="A65" s="111" t="s">
        <v>2702</v>
      </c>
      <c r="B65" s="111" t="s">
        <v>465</v>
      </c>
      <c r="C65" s="111" t="s">
        <v>2477</v>
      </c>
    </row>
    <row r="66" spans="1:3">
      <c r="A66" s="111" t="s">
        <v>2702</v>
      </c>
      <c r="B66" s="111" t="s">
        <v>466</v>
      </c>
      <c r="C66" s="111" t="s">
        <v>2478</v>
      </c>
    </row>
    <row r="67" spans="1:3">
      <c r="A67" s="111" t="s">
        <v>2702</v>
      </c>
      <c r="B67" s="111" t="s">
        <v>469</v>
      </c>
      <c r="C67" s="111" t="s">
        <v>2479</v>
      </c>
    </row>
    <row r="68" spans="1:3">
      <c r="A68" s="111" t="s">
        <v>2702</v>
      </c>
      <c r="B68" s="111" t="s">
        <v>467</v>
      </c>
      <c r="C68" s="111" t="s">
        <v>2480</v>
      </c>
    </row>
    <row r="69" spans="1:3">
      <c r="A69" s="111" t="s">
        <v>2702</v>
      </c>
      <c r="B69" s="111" t="s">
        <v>471</v>
      </c>
      <c r="C69" s="111" t="s">
        <v>2481</v>
      </c>
    </row>
    <row r="70" spans="1:3">
      <c r="A70" s="111" t="s">
        <v>2702</v>
      </c>
      <c r="B70" s="111" t="s">
        <v>468</v>
      </c>
      <c r="C70" s="111" t="s">
        <v>2482</v>
      </c>
    </row>
    <row r="71" spans="1:3">
      <c r="A71" s="111" t="s">
        <v>2702</v>
      </c>
      <c r="B71" s="111" t="s">
        <v>95</v>
      </c>
      <c r="C71" s="111" t="s">
        <v>2483</v>
      </c>
    </row>
    <row r="72" spans="1:3">
      <c r="A72" s="111" t="s">
        <v>2702</v>
      </c>
      <c r="B72" s="111" t="s">
        <v>352</v>
      </c>
      <c r="C72" s="111" t="s">
        <v>2484</v>
      </c>
    </row>
    <row r="73" spans="1:3">
      <c r="A73" s="111" t="s">
        <v>2702</v>
      </c>
      <c r="B73" s="111" t="s">
        <v>354</v>
      </c>
      <c r="C73" s="111" t="s">
        <v>2485</v>
      </c>
    </row>
    <row r="74" spans="1:3">
      <c r="A74" s="111" t="s">
        <v>2702</v>
      </c>
      <c r="B74" s="111" t="s">
        <v>510</v>
      </c>
      <c r="C74" s="111" t="s">
        <v>2486</v>
      </c>
    </row>
    <row r="75" spans="1:3">
      <c r="A75" s="111" t="s">
        <v>2702</v>
      </c>
      <c r="B75" s="111" t="s">
        <v>3247</v>
      </c>
      <c r="C75" s="111" t="s">
        <v>2639</v>
      </c>
    </row>
    <row r="76" spans="1:3">
      <c r="A76" s="111" t="s">
        <v>2702</v>
      </c>
      <c r="B76" s="111" t="s">
        <v>379</v>
      </c>
      <c r="C76" s="111" t="s">
        <v>2487</v>
      </c>
    </row>
    <row r="77" spans="1:3">
      <c r="A77" s="111" t="s">
        <v>2702</v>
      </c>
      <c r="B77" s="111" t="s">
        <v>381</v>
      </c>
      <c r="C77" s="111" t="s">
        <v>2488</v>
      </c>
    </row>
    <row r="78" spans="1:3">
      <c r="A78" s="111" t="s">
        <v>2702</v>
      </c>
      <c r="B78" s="111" t="s">
        <v>91</v>
      </c>
      <c r="C78" s="111" t="s">
        <v>2489</v>
      </c>
    </row>
    <row r="79" spans="1:3">
      <c r="A79" s="111" t="s">
        <v>2702</v>
      </c>
      <c r="B79" s="111" t="s">
        <v>119</v>
      </c>
      <c r="C79" s="111" t="s">
        <v>2490</v>
      </c>
    </row>
    <row r="80" spans="1:3">
      <c r="A80" s="111" t="s">
        <v>2702</v>
      </c>
      <c r="B80" s="111" t="s">
        <v>3248</v>
      </c>
      <c r="C80" s="111" t="s">
        <v>2671</v>
      </c>
    </row>
    <row r="81" spans="1:3">
      <c r="A81" s="111" t="s">
        <v>2702</v>
      </c>
      <c r="B81" s="111" t="s">
        <v>118</v>
      </c>
      <c r="C81" s="111" t="s">
        <v>2491</v>
      </c>
    </row>
    <row r="82" spans="1:3">
      <c r="A82" s="111" t="s">
        <v>2702</v>
      </c>
      <c r="B82" s="111" t="s">
        <v>117</v>
      </c>
      <c r="C82" s="111" t="s">
        <v>2492</v>
      </c>
    </row>
    <row r="83" spans="1:3">
      <c r="A83" s="111" t="s">
        <v>2702</v>
      </c>
      <c r="B83" s="111" t="s">
        <v>3249</v>
      </c>
      <c r="C83" s="111" t="s">
        <v>2660</v>
      </c>
    </row>
    <row r="84" spans="1:3">
      <c r="A84" s="111" t="s">
        <v>2702</v>
      </c>
      <c r="B84" s="111" t="s">
        <v>3250</v>
      </c>
      <c r="C84" s="111" t="s">
        <v>2662</v>
      </c>
    </row>
    <row r="85" spans="1:3">
      <c r="A85" s="111" t="s">
        <v>2702</v>
      </c>
      <c r="B85" s="111" t="s">
        <v>2629</v>
      </c>
      <c r="C85" s="111" t="s">
        <v>2630</v>
      </c>
    </row>
    <row r="86" spans="1:3">
      <c r="A86" s="111" t="s">
        <v>2702</v>
      </c>
      <c r="B86" s="111" t="s">
        <v>250</v>
      </c>
      <c r="C86" s="111" t="s">
        <v>2610</v>
      </c>
    </row>
    <row r="87" spans="1:3">
      <c r="A87" s="111" t="s">
        <v>2702</v>
      </c>
      <c r="B87" s="111" t="s">
        <v>251</v>
      </c>
      <c r="C87" s="111" t="s">
        <v>2611</v>
      </c>
    </row>
    <row r="88" spans="1:3">
      <c r="A88" s="111" t="s">
        <v>2702</v>
      </c>
      <c r="B88" s="111" t="s">
        <v>84</v>
      </c>
      <c r="C88" s="111" t="s">
        <v>2493</v>
      </c>
    </row>
    <row r="89" spans="1:3">
      <c r="A89" s="111" t="s">
        <v>2702</v>
      </c>
      <c r="B89" s="111" t="s">
        <v>83</v>
      </c>
      <c r="C89" s="111" t="s">
        <v>2494</v>
      </c>
    </row>
    <row r="90" spans="1:3">
      <c r="A90" s="111" t="s">
        <v>2702</v>
      </c>
      <c r="B90" s="243" t="s">
        <v>3251</v>
      </c>
      <c r="C90" s="111" t="s">
        <v>2628</v>
      </c>
    </row>
    <row r="91" spans="1:3">
      <c r="A91" s="111" t="s">
        <v>2702</v>
      </c>
      <c r="B91" s="111" t="s">
        <v>383</v>
      </c>
      <c r="C91" s="111" t="s">
        <v>2495</v>
      </c>
    </row>
    <row r="92" spans="1:3">
      <c r="A92" s="111" t="s">
        <v>2702</v>
      </c>
      <c r="B92" s="111" t="s">
        <v>159</v>
      </c>
      <c r="C92" s="111" t="s">
        <v>2496</v>
      </c>
    </row>
    <row r="93" spans="1:3">
      <c r="A93" s="111" t="s">
        <v>2702</v>
      </c>
      <c r="B93" s="111" t="s">
        <v>160</v>
      </c>
      <c r="C93" s="111" t="s">
        <v>2497</v>
      </c>
    </row>
    <row r="94" spans="1:3">
      <c r="A94" s="111" t="s">
        <v>2702</v>
      </c>
      <c r="B94" s="111" t="s">
        <v>161</v>
      </c>
      <c r="C94" s="111" t="s">
        <v>2498</v>
      </c>
    </row>
    <row r="95" spans="1:3">
      <c r="A95" s="111" t="s">
        <v>2702</v>
      </c>
      <c r="B95" s="111" t="s">
        <v>71</v>
      </c>
      <c r="C95" s="111" t="s">
        <v>2499</v>
      </c>
    </row>
    <row r="96" spans="1:3">
      <c r="A96" s="111" t="s">
        <v>2702</v>
      </c>
      <c r="B96" s="111" t="s">
        <v>564</v>
      </c>
      <c r="C96" s="111" t="s">
        <v>2612</v>
      </c>
    </row>
    <row r="97" spans="1:3">
      <c r="A97" s="111" t="s">
        <v>2702</v>
      </c>
      <c r="B97" s="111" t="s">
        <v>321</v>
      </c>
      <c r="C97" s="111" t="s">
        <v>2500</v>
      </c>
    </row>
    <row r="98" spans="1:3">
      <c r="A98" s="111" t="s">
        <v>2702</v>
      </c>
      <c r="B98" s="111" t="s">
        <v>323</v>
      </c>
      <c r="C98" s="111" t="s">
        <v>2501</v>
      </c>
    </row>
    <row r="99" spans="1:3">
      <c r="A99" s="111" t="s">
        <v>2702</v>
      </c>
      <c r="B99" s="111" t="s">
        <v>162</v>
      </c>
      <c r="C99" s="111" t="s">
        <v>2502</v>
      </c>
    </row>
    <row r="100" spans="1:3">
      <c r="A100" s="111" t="s">
        <v>2702</v>
      </c>
      <c r="B100" s="111" t="s">
        <v>164</v>
      </c>
      <c r="C100" s="111" t="s">
        <v>2503</v>
      </c>
    </row>
    <row r="101" spans="1:3">
      <c r="A101" s="111" t="s">
        <v>2702</v>
      </c>
      <c r="B101" s="111" t="s">
        <v>426</v>
      </c>
      <c r="C101" s="111" t="s">
        <v>2504</v>
      </c>
    </row>
    <row r="102" spans="1:3">
      <c r="A102" s="111" t="s">
        <v>2702</v>
      </c>
      <c r="B102" s="111" t="s">
        <v>427</v>
      </c>
      <c r="C102" s="111" t="s">
        <v>2505</v>
      </c>
    </row>
    <row r="103" spans="1:3">
      <c r="A103" s="111" t="s">
        <v>2702</v>
      </c>
      <c r="B103" s="111" t="s">
        <v>428</v>
      </c>
      <c r="C103" s="111" t="s">
        <v>2506</v>
      </c>
    </row>
    <row r="104" spans="1:3">
      <c r="A104" s="111" t="s">
        <v>2702</v>
      </c>
      <c r="B104" s="111" t="s">
        <v>98</v>
      </c>
      <c r="C104" s="111" t="s">
        <v>2507</v>
      </c>
    </row>
    <row r="105" spans="1:3">
      <c r="A105" s="111" t="s">
        <v>2702</v>
      </c>
      <c r="B105" s="111" t="s">
        <v>143</v>
      </c>
      <c r="C105" s="111" t="s">
        <v>2613</v>
      </c>
    </row>
    <row r="106" spans="1:3">
      <c r="A106" s="111" t="s">
        <v>2702</v>
      </c>
      <c r="B106" s="111" t="s">
        <v>255</v>
      </c>
      <c r="C106" s="111" t="s">
        <v>2614</v>
      </c>
    </row>
    <row r="107" spans="1:3">
      <c r="A107" s="111" t="s">
        <v>2702</v>
      </c>
      <c r="B107" s="111" t="s">
        <v>154</v>
      </c>
      <c r="C107" s="111" t="s">
        <v>2615</v>
      </c>
    </row>
    <row r="108" spans="1:3">
      <c r="A108" s="111" t="s">
        <v>2702</v>
      </c>
      <c r="B108" s="111" t="s">
        <v>153</v>
      </c>
      <c r="C108" s="111" t="s">
        <v>2616</v>
      </c>
    </row>
    <row r="109" spans="1:3">
      <c r="A109" s="111" t="s">
        <v>2702</v>
      </c>
      <c r="B109" s="111" t="s">
        <v>129</v>
      </c>
      <c r="C109" s="111" t="s">
        <v>2508</v>
      </c>
    </row>
    <row r="110" spans="1:3">
      <c r="A110" s="111" t="s">
        <v>2702</v>
      </c>
      <c r="B110" s="111" t="s">
        <v>130</v>
      </c>
      <c r="C110" s="111" t="s">
        <v>2509</v>
      </c>
    </row>
    <row r="111" spans="1:3">
      <c r="A111" s="111" t="s">
        <v>2702</v>
      </c>
      <c r="B111" s="111" t="s">
        <v>131</v>
      </c>
      <c r="C111" s="111" t="s">
        <v>2510</v>
      </c>
    </row>
    <row r="112" spans="1:3">
      <c r="A112" s="111" t="s">
        <v>2702</v>
      </c>
      <c r="B112" s="111" t="s">
        <v>302</v>
      </c>
      <c r="C112" s="111" t="s">
        <v>2511</v>
      </c>
    </row>
    <row r="113" spans="1:3">
      <c r="A113" s="111" t="s">
        <v>2702</v>
      </c>
      <c r="B113" s="111" t="s">
        <v>158</v>
      </c>
      <c r="C113" s="111" t="s">
        <v>2617</v>
      </c>
    </row>
    <row r="114" spans="1:3">
      <c r="A114" s="111" t="s">
        <v>2702</v>
      </c>
      <c r="B114" s="111" t="s">
        <v>3252</v>
      </c>
      <c r="C114" s="111" t="s">
        <v>2624</v>
      </c>
    </row>
    <row r="115" spans="1:3">
      <c r="A115" s="111" t="s">
        <v>2702</v>
      </c>
      <c r="B115" s="111" t="s">
        <v>254</v>
      </c>
      <c r="C115" s="111" t="s">
        <v>2618</v>
      </c>
    </row>
    <row r="116" spans="1:3">
      <c r="A116" s="111" t="s">
        <v>2702</v>
      </c>
      <c r="B116" s="111" t="s">
        <v>3253</v>
      </c>
      <c r="C116" s="111" t="s">
        <v>2669</v>
      </c>
    </row>
    <row r="117" spans="1:3">
      <c r="A117" s="111" t="s">
        <v>2702</v>
      </c>
      <c r="B117" s="111" t="s">
        <v>96</v>
      </c>
      <c r="C117" s="111" t="s">
        <v>2512</v>
      </c>
    </row>
    <row r="118" spans="1:3">
      <c r="A118" s="111" t="s">
        <v>2702</v>
      </c>
      <c r="B118" s="111" t="s">
        <v>3254</v>
      </c>
      <c r="C118" s="111" t="s">
        <v>2664</v>
      </c>
    </row>
    <row r="119" spans="1:3">
      <c r="A119" s="111" t="s">
        <v>2702</v>
      </c>
      <c r="B119" s="111" t="s">
        <v>554</v>
      </c>
      <c r="C119" s="111" t="s">
        <v>2513</v>
      </c>
    </row>
    <row r="120" spans="1:3">
      <c r="A120" s="111" t="s">
        <v>2702</v>
      </c>
      <c r="B120" s="111" t="s">
        <v>512</v>
      </c>
      <c r="C120" s="111" t="s">
        <v>2514</v>
      </c>
    </row>
    <row r="121" spans="1:3">
      <c r="A121" s="111" t="s">
        <v>2702</v>
      </c>
      <c r="B121" s="111" t="s">
        <v>3255</v>
      </c>
      <c r="C121" s="111" t="s">
        <v>2645</v>
      </c>
    </row>
    <row r="122" spans="1:3">
      <c r="A122" s="111" t="s">
        <v>2702</v>
      </c>
      <c r="B122" s="111" t="s">
        <v>97</v>
      </c>
      <c r="C122" s="111" t="s">
        <v>2515</v>
      </c>
    </row>
    <row r="123" spans="1:3">
      <c r="A123" s="111" t="s">
        <v>2702</v>
      </c>
      <c r="B123" s="111" t="s">
        <v>179</v>
      </c>
      <c r="C123" s="111" t="s">
        <v>2516</v>
      </c>
    </row>
    <row r="124" spans="1:3">
      <c r="A124" s="111" t="s">
        <v>2702</v>
      </c>
      <c r="B124" s="111" t="s">
        <v>181</v>
      </c>
      <c r="C124" s="111" t="s">
        <v>2517</v>
      </c>
    </row>
    <row r="125" spans="1:3">
      <c r="A125" s="111" t="s">
        <v>2702</v>
      </c>
      <c r="B125" s="111" t="s">
        <v>332</v>
      </c>
      <c r="C125" s="111" t="s">
        <v>2518</v>
      </c>
    </row>
    <row r="126" spans="1:3">
      <c r="A126" s="111" t="s">
        <v>2702</v>
      </c>
      <c r="B126" s="111" t="s">
        <v>3256</v>
      </c>
      <c r="C126" s="111" t="s">
        <v>2627</v>
      </c>
    </row>
    <row r="127" spans="1:3">
      <c r="A127" s="111" t="s">
        <v>2702</v>
      </c>
      <c r="B127" s="111" t="s">
        <v>106</v>
      </c>
      <c r="C127" s="111" t="s">
        <v>2519</v>
      </c>
    </row>
    <row r="128" spans="1:3">
      <c r="A128" s="111" t="s">
        <v>2702</v>
      </c>
      <c r="B128" s="111" t="s">
        <v>105</v>
      </c>
      <c r="C128" s="111" t="s">
        <v>2520</v>
      </c>
    </row>
    <row r="129" spans="1:3">
      <c r="A129" s="111" t="s">
        <v>2702</v>
      </c>
      <c r="B129" s="111" t="s">
        <v>3257</v>
      </c>
      <c r="C129" s="111" t="s">
        <v>2670</v>
      </c>
    </row>
    <row r="130" spans="1:3">
      <c r="A130" s="111" t="s">
        <v>2702</v>
      </c>
      <c r="B130" s="111" t="s">
        <v>3258</v>
      </c>
      <c r="C130" s="111" t="s">
        <v>2668</v>
      </c>
    </row>
    <row r="131" spans="1:3">
      <c r="A131" s="111" t="s">
        <v>2702</v>
      </c>
      <c r="B131" s="111" t="s">
        <v>415</v>
      </c>
      <c r="C131" s="111" t="s">
        <v>2521</v>
      </c>
    </row>
    <row r="132" spans="1:3">
      <c r="A132" s="111" t="s">
        <v>2702</v>
      </c>
      <c r="B132" s="111" t="s">
        <v>417</v>
      </c>
      <c r="C132" s="111" t="s">
        <v>2522</v>
      </c>
    </row>
    <row r="133" spans="1:3">
      <c r="A133" s="111" t="s">
        <v>2702</v>
      </c>
      <c r="B133" s="111" t="s">
        <v>328</v>
      </c>
      <c r="C133" s="111" t="s">
        <v>2523</v>
      </c>
    </row>
    <row r="134" spans="1:3">
      <c r="A134" s="111" t="s">
        <v>2702</v>
      </c>
      <c r="B134" s="111" t="s">
        <v>3259</v>
      </c>
      <c r="C134" s="111" t="s">
        <v>2656</v>
      </c>
    </row>
    <row r="135" spans="1:3">
      <c r="A135" s="111" t="s">
        <v>2702</v>
      </c>
      <c r="B135" s="111" t="s">
        <v>3260</v>
      </c>
      <c r="C135" s="111" t="s">
        <v>2665</v>
      </c>
    </row>
    <row r="136" spans="1:3">
      <c r="A136" s="111" t="s">
        <v>2702</v>
      </c>
      <c r="B136" s="111" t="s">
        <v>3261</v>
      </c>
      <c r="C136" s="111" t="s">
        <v>2659</v>
      </c>
    </row>
    <row r="137" spans="1:3">
      <c r="A137" s="111" t="s">
        <v>2702</v>
      </c>
      <c r="B137" s="111" t="s">
        <v>3262</v>
      </c>
      <c r="C137" s="111" t="s">
        <v>2674</v>
      </c>
    </row>
    <row r="138" spans="1:3">
      <c r="A138" s="111" t="s">
        <v>2702</v>
      </c>
      <c r="B138" s="111" t="s">
        <v>556</v>
      </c>
      <c r="C138" s="111" t="s">
        <v>2524</v>
      </c>
    </row>
    <row r="139" spans="1:3">
      <c r="A139" s="111" t="s">
        <v>2702</v>
      </c>
      <c r="B139" s="111" t="s">
        <v>555</v>
      </c>
      <c r="C139" s="111" t="s">
        <v>2525</v>
      </c>
    </row>
    <row r="140" spans="1:3">
      <c r="A140" s="111" t="s">
        <v>2702</v>
      </c>
      <c r="B140" s="111" t="s">
        <v>542</v>
      </c>
      <c r="C140" s="111" t="s">
        <v>2526</v>
      </c>
    </row>
    <row r="141" spans="1:3">
      <c r="A141" s="111" t="s">
        <v>2702</v>
      </c>
      <c r="B141" s="111" t="s">
        <v>543</v>
      </c>
      <c r="C141" s="111" t="s">
        <v>2527</v>
      </c>
    </row>
    <row r="142" spans="1:3">
      <c r="A142" s="111" t="s">
        <v>2702</v>
      </c>
      <c r="B142" s="243" t="s">
        <v>3263</v>
      </c>
      <c r="C142" s="111" t="s">
        <v>2626</v>
      </c>
    </row>
    <row r="143" spans="1:3">
      <c r="A143" s="111" t="s">
        <v>2702</v>
      </c>
      <c r="B143" s="111" t="s">
        <v>3264</v>
      </c>
      <c r="C143" s="111" t="s">
        <v>2657</v>
      </c>
    </row>
    <row r="144" spans="1:3">
      <c r="A144" s="111" t="s">
        <v>2702</v>
      </c>
      <c r="B144" s="111" t="s">
        <v>511</v>
      </c>
      <c r="C144" s="111" t="s">
        <v>2528</v>
      </c>
    </row>
    <row r="145" spans="1:3">
      <c r="A145" s="111" t="s">
        <v>2702</v>
      </c>
      <c r="B145" s="111" t="s">
        <v>3265</v>
      </c>
      <c r="C145" s="111" t="s">
        <v>2643</v>
      </c>
    </row>
    <row r="146" spans="1:3">
      <c r="A146" s="111" t="s">
        <v>2702</v>
      </c>
      <c r="B146" s="111" t="s">
        <v>110</v>
      </c>
      <c r="C146" s="111" t="s">
        <v>2529</v>
      </c>
    </row>
    <row r="147" spans="1:3">
      <c r="A147" s="111" t="s">
        <v>2702</v>
      </c>
      <c r="B147" s="111" t="s">
        <v>402</v>
      </c>
      <c r="C147" s="111" t="s">
        <v>2530</v>
      </c>
    </row>
    <row r="148" spans="1:3">
      <c r="A148" s="111" t="s">
        <v>2702</v>
      </c>
      <c r="B148" s="111" t="s">
        <v>94</v>
      </c>
      <c r="C148" s="111" t="s">
        <v>2531</v>
      </c>
    </row>
    <row r="149" spans="1:3">
      <c r="A149" s="111" t="s">
        <v>2702</v>
      </c>
      <c r="B149" s="111" t="s">
        <v>120</v>
      </c>
      <c r="C149" s="111" t="s">
        <v>2532</v>
      </c>
    </row>
    <row r="150" spans="1:3">
      <c r="A150" s="111" t="s">
        <v>2702</v>
      </c>
      <c r="B150" s="111" t="s">
        <v>121</v>
      </c>
      <c r="C150" s="111" t="s">
        <v>2533</v>
      </c>
    </row>
    <row r="151" spans="1:3">
      <c r="A151" s="111" t="s">
        <v>2702</v>
      </c>
      <c r="B151" s="111" t="s">
        <v>3266</v>
      </c>
      <c r="C151" s="111" t="s">
        <v>2641</v>
      </c>
    </row>
    <row r="152" spans="1:3">
      <c r="A152" s="111" t="s">
        <v>2702</v>
      </c>
      <c r="B152" s="111" t="s">
        <v>508</v>
      </c>
      <c r="C152" s="111" t="s">
        <v>2534</v>
      </c>
    </row>
    <row r="153" spans="1:3">
      <c r="A153" s="111" t="s">
        <v>2702</v>
      </c>
      <c r="B153" s="111" t="s">
        <v>513</v>
      </c>
      <c r="C153" s="111" t="s">
        <v>2535</v>
      </c>
    </row>
    <row r="154" spans="1:3">
      <c r="A154" s="111" t="s">
        <v>2702</v>
      </c>
      <c r="B154" s="111" t="s">
        <v>507</v>
      </c>
      <c r="C154" s="111" t="s">
        <v>2536</v>
      </c>
    </row>
    <row r="155" spans="1:3">
      <c r="A155" s="111" t="s">
        <v>2702</v>
      </c>
      <c r="B155" s="111" t="s">
        <v>506</v>
      </c>
      <c r="C155" s="111" t="s">
        <v>2537</v>
      </c>
    </row>
    <row r="156" spans="1:3">
      <c r="A156" s="111" t="s">
        <v>2702</v>
      </c>
      <c r="B156" s="111" t="s">
        <v>504</v>
      </c>
      <c r="C156" s="111" t="s">
        <v>2538</v>
      </c>
    </row>
    <row r="157" spans="1:3">
      <c r="A157" s="111" t="s">
        <v>2702</v>
      </c>
      <c r="B157" s="111" t="s">
        <v>505</v>
      </c>
      <c r="C157" s="111" t="s">
        <v>2539</v>
      </c>
    </row>
    <row r="158" spans="1:3">
      <c r="A158" s="111" t="s">
        <v>2702</v>
      </c>
      <c r="B158" s="111" t="s">
        <v>3267</v>
      </c>
      <c r="C158" s="111" t="s">
        <v>2647</v>
      </c>
    </row>
    <row r="159" spans="1:3">
      <c r="A159" s="111" t="s">
        <v>2702</v>
      </c>
      <c r="B159" s="111" t="s">
        <v>3268</v>
      </c>
      <c r="C159" s="111" t="s">
        <v>2672</v>
      </c>
    </row>
    <row r="160" spans="1:3">
      <c r="A160" s="111" t="s">
        <v>2702</v>
      </c>
      <c r="B160" s="111" t="s">
        <v>89</v>
      </c>
      <c r="C160" s="111" t="s">
        <v>2540</v>
      </c>
    </row>
    <row r="161" spans="1:3">
      <c r="A161" s="111" t="s">
        <v>2702</v>
      </c>
      <c r="B161" s="111" t="s">
        <v>88</v>
      </c>
      <c r="C161" s="111" t="s">
        <v>2541</v>
      </c>
    </row>
    <row r="162" spans="1:3">
      <c r="A162" s="111" t="s">
        <v>2702</v>
      </c>
      <c r="B162" s="111" t="s">
        <v>90</v>
      </c>
      <c r="C162" s="111" t="s">
        <v>2542</v>
      </c>
    </row>
    <row r="163" spans="1:3">
      <c r="A163" s="111" t="s">
        <v>2702</v>
      </c>
      <c r="B163" s="111" t="s">
        <v>155</v>
      </c>
      <c r="C163" s="111" t="s">
        <v>2619</v>
      </c>
    </row>
    <row r="164" spans="1:3">
      <c r="A164" s="111" t="s">
        <v>2702</v>
      </c>
      <c r="B164" s="111" t="s">
        <v>3269</v>
      </c>
      <c r="C164" s="111" t="s">
        <v>2636</v>
      </c>
    </row>
    <row r="165" spans="1:3">
      <c r="A165" s="111" t="s">
        <v>63</v>
      </c>
      <c r="B165" s="111" t="s">
        <v>483</v>
      </c>
      <c r="C165" s="111" t="s">
        <v>2604</v>
      </c>
    </row>
    <row r="166" spans="1:3">
      <c r="A166" s="111" t="s">
        <v>63</v>
      </c>
      <c r="B166" s="111" t="s">
        <v>481</v>
      </c>
      <c r="C166" s="111" t="s">
        <v>2605</v>
      </c>
    </row>
    <row r="167" spans="1:3">
      <c r="A167" s="111" t="s">
        <v>63</v>
      </c>
      <c r="B167" s="111" t="s">
        <v>3270</v>
      </c>
      <c r="C167" s="111" t="s">
        <v>2697</v>
      </c>
    </row>
    <row r="168" spans="1:3">
      <c r="A168" s="111" t="s">
        <v>63</v>
      </c>
      <c r="B168" s="111" t="s">
        <v>3271</v>
      </c>
      <c r="C168" s="111" t="s">
        <v>2698</v>
      </c>
    </row>
    <row r="169" spans="1:3">
      <c r="A169" s="111" t="s">
        <v>63</v>
      </c>
      <c r="B169" s="111" t="s">
        <v>3272</v>
      </c>
      <c r="C169" s="111" t="s">
        <v>2699</v>
      </c>
    </row>
    <row r="170" spans="1:3">
      <c r="A170" s="111" t="s">
        <v>63</v>
      </c>
      <c r="B170" s="111" t="s">
        <v>3273</v>
      </c>
      <c r="C170" s="111" t="s">
        <v>2701</v>
      </c>
    </row>
    <row r="171" spans="1:3">
      <c r="A171" s="111" t="s">
        <v>63</v>
      </c>
      <c r="B171" s="111" t="s">
        <v>3274</v>
      </c>
      <c r="C171" s="111" t="s">
        <v>2439</v>
      </c>
    </row>
    <row r="172" spans="1:3">
      <c r="A172" s="111" t="s">
        <v>63</v>
      </c>
      <c r="B172" s="111" t="s">
        <v>3275</v>
      </c>
      <c r="C172" s="111" t="s">
        <v>2700</v>
      </c>
    </row>
    <row r="173" spans="1:3">
      <c r="A173" s="111" t="s">
        <v>63</v>
      </c>
      <c r="B173" s="111" t="s">
        <v>502</v>
      </c>
      <c r="C173" s="111" t="s">
        <v>2606</v>
      </c>
    </row>
    <row r="174" spans="1:3">
      <c r="A174" s="111" t="s">
        <v>61</v>
      </c>
      <c r="B174" s="111" t="s">
        <v>534</v>
      </c>
      <c r="C174" s="111" t="s">
        <v>2607</v>
      </c>
    </row>
    <row r="175" spans="1:3">
      <c r="A175" s="111" t="s">
        <v>61</v>
      </c>
      <c r="B175" s="111" t="s">
        <v>533</v>
      </c>
      <c r="C175" s="111" t="s">
        <v>2608</v>
      </c>
    </row>
    <row r="176" spans="1:3" ht="14">
      <c r="A176" s="111" t="s">
        <v>2717</v>
      </c>
      <c r="B176" s="244" t="s">
        <v>2716</v>
      </c>
      <c r="C176" s="244" t="s">
        <v>1082</v>
      </c>
    </row>
    <row r="177" spans="1:3" ht="14">
      <c r="A177" s="111" t="s">
        <v>2717</v>
      </c>
      <c r="B177" s="244" t="s">
        <v>2714</v>
      </c>
      <c r="C177" s="244" t="s">
        <v>2728</v>
      </c>
    </row>
    <row r="178" spans="1:3" ht="14">
      <c r="A178" s="111" t="s">
        <v>2717</v>
      </c>
      <c r="B178" s="244" t="s">
        <v>2712</v>
      </c>
      <c r="C178" s="244" t="s">
        <v>2726</v>
      </c>
    </row>
    <row r="179" spans="1:3" ht="14">
      <c r="A179" s="111" t="s">
        <v>2717</v>
      </c>
      <c r="B179" s="244" t="s">
        <v>2708</v>
      </c>
      <c r="C179" s="244" t="s">
        <v>2722</v>
      </c>
    </row>
    <row r="180" spans="1:3" ht="14">
      <c r="A180" s="111" t="s">
        <v>2717</v>
      </c>
      <c r="B180" s="244" t="s">
        <v>2705</v>
      </c>
      <c r="C180" s="244" t="s">
        <v>2719</v>
      </c>
    </row>
    <row r="181" spans="1:3" ht="14">
      <c r="A181" s="111" t="s">
        <v>2717</v>
      </c>
      <c r="B181" s="244" t="s">
        <v>2706</v>
      </c>
      <c r="C181" s="244" t="s">
        <v>2720</v>
      </c>
    </row>
    <row r="182" spans="1:3" ht="14">
      <c r="A182" s="111" t="s">
        <v>2717</v>
      </c>
      <c r="B182" s="244" t="s">
        <v>2704</v>
      </c>
      <c r="C182" s="244" t="s">
        <v>2718</v>
      </c>
    </row>
    <row r="183" spans="1:3" ht="14">
      <c r="A183" s="111" t="s">
        <v>2717</v>
      </c>
      <c r="B183" s="244" t="s">
        <v>2710</v>
      </c>
      <c r="C183" s="244" t="s">
        <v>2724</v>
      </c>
    </row>
    <row r="184" spans="1:3" ht="14">
      <c r="A184" s="111" t="s">
        <v>2717</v>
      </c>
      <c r="B184" s="244" t="s">
        <v>2715</v>
      </c>
      <c r="C184" s="244" t="s">
        <v>2729</v>
      </c>
    </row>
    <row r="185" spans="1:3" ht="14">
      <c r="A185" s="111" t="s">
        <v>2717</v>
      </c>
      <c r="B185" s="244" t="s">
        <v>3273</v>
      </c>
      <c r="C185" s="244" t="s">
        <v>2701</v>
      </c>
    </row>
    <row r="186" spans="1:3" ht="14">
      <c r="A186" s="111" t="s">
        <v>2717</v>
      </c>
      <c r="B186" s="244" t="s">
        <v>2713</v>
      </c>
      <c r="C186" s="244" t="s">
        <v>2727</v>
      </c>
    </row>
    <row r="187" spans="1:3" ht="14">
      <c r="A187" s="111" t="s">
        <v>2717</v>
      </c>
      <c r="B187" s="244" t="s">
        <v>2711</v>
      </c>
      <c r="C187" s="244" t="s">
        <v>2725</v>
      </c>
    </row>
    <row r="188" spans="1:3" ht="14">
      <c r="A188" s="111" t="s">
        <v>2717</v>
      </c>
      <c r="B188" s="244" t="s">
        <v>2707</v>
      </c>
      <c r="C188" s="244" t="s">
        <v>2721</v>
      </c>
    </row>
    <row r="189" spans="1:3" ht="14">
      <c r="A189" s="111" t="s">
        <v>2717</v>
      </c>
      <c r="B189" s="244" t="s">
        <v>2709</v>
      </c>
      <c r="C189" s="244" t="s">
        <v>2723</v>
      </c>
    </row>
    <row r="190" spans="1:3">
      <c r="A190" s="111" t="s">
        <v>2703</v>
      </c>
      <c r="B190" s="111" t="s">
        <v>433</v>
      </c>
      <c r="C190" s="111" t="s">
        <v>2543</v>
      </c>
    </row>
    <row r="191" spans="1:3">
      <c r="A191" s="111" t="s">
        <v>2703</v>
      </c>
      <c r="B191" s="111" t="s">
        <v>3276</v>
      </c>
      <c r="C191" s="111" t="s">
        <v>2682</v>
      </c>
    </row>
    <row r="192" spans="1:3">
      <c r="A192" s="111" t="s">
        <v>2703</v>
      </c>
      <c r="B192" s="111" t="s">
        <v>561</v>
      </c>
      <c r="C192" s="111" t="s">
        <v>2544</v>
      </c>
    </row>
    <row r="193" spans="1:3">
      <c r="A193" s="111" t="s">
        <v>2703</v>
      </c>
      <c r="B193" s="111" t="s">
        <v>517</v>
      </c>
      <c r="C193" s="111" t="s">
        <v>2545</v>
      </c>
    </row>
    <row r="194" spans="1:3">
      <c r="A194" s="111" t="s">
        <v>2703</v>
      </c>
      <c r="B194" s="111" t="s">
        <v>563</v>
      </c>
      <c r="C194" s="111" t="s">
        <v>2546</v>
      </c>
    </row>
    <row r="195" spans="1:3">
      <c r="A195" s="111" t="s">
        <v>2703</v>
      </c>
      <c r="B195" s="111" t="s">
        <v>3277</v>
      </c>
      <c r="C195" s="111" t="s">
        <v>2681</v>
      </c>
    </row>
    <row r="196" spans="1:3">
      <c r="A196" s="111" t="s">
        <v>2703</v>
      </c>
      <c r="B196" s="111" t="s">
        <v>559</v>
      </c>
      <c r="C196" s="111" t="s">
        <v>2547</v>
      </c>
    </row>
    <row r="197" spans="1:3">
      <c r="A197" s="111" t="s">
        <v>2703</v>
      </c>
      <c r="B197" s="111" t="s">
        <v>478</v>
      </c>
      <c r="C197" s="111" t="s">
        <v>2548</v>
      </c>
    </row>
    <row r="198" spans="1:3">
      <c r="A198" s="111" t="s">
        <v>2703</v>
      </c>
      <c r="B198" s="111" t="s">
        <v>557</v>
      </c>
      <c r="C198" s="111" t="s">
        <v>2549</v>
      </c>
    </row>
    <row r="199" spans="1:3">
      <c r="A199" s="111" t="s">
        <v>2703</v>
      </c>
      <c r="B199" s="111" t="s">
        <v>558</v>
      </c>
      <c r="C199" s="111" t="s">
        <v>2550</v>
      </c>
    </row>
    <row r="200" spans="1:3">
      <c r="A200" s="111" t="s">
        <v>2703</v>
      </c>
      <c r="B200" s="111" t="s">
        <v>3278</v>
      </c>
      <c r="C200" s="111" t="s">
        <v>2686</v>
      </c>
    </row>
    <row r="201" spans="1:3">
      <c r="A201" s="111" t="s">
        <v>2703</v>
      </c>
      <c r="B201" s="111" t="s">
        <v>359</v>
      </c>
      <c r="C201" s="111" t="s">
        <v>2551</v>
      </c>
    </row>
    <row r="202" spans="1:3">
      <c r="A202" s="111" t="s">
        <v>2703</v>
      </c>
      <c r="B202" s="111" t="s">
        <v>423</v>
      </c>
      <c r="C202" s="111" t="s">
        <v>2552</v>
      </c>
    </row>
    <row r="203" spans="1:3">
      <c r="A203" s="111" t="s">
        <v>2703</v>
      </c>
      <c r="B203" s="111" t="s">
        <v>421</v>
      </c>
      <c r="C203" s="111" t="s">
        <v>2553</v>
      </c>
    </row>
    <row r="204" spans="1:3">
      <c r="A204" s="111" t="s">
        <v>2703</v>
      </c>
      <c r="B204" s="111" t="s">
        <v>356</v>
      </c>
      <c r="C204" s="111" t="s">
        <v>2554</v>
      </c>
    </row>
    <row r="205" spans="1:3">
      <c r="A205" s="111" t="s">
        <v>2703</v>
      </c>
      <c r="B205" s="111" t="s">
        <v>358</v>
      </c>
      <c r="C205" s="111" t="s">
        <v>2555</v>
      </c>
    </row>
    <row r="206" spans="1:3">
      <c r="A206" s="111" t="s">
        <v>2703</v>
      </c>
      <c r="B206" s="111" t="s">
        <v>360</v>
      </c>
      <c r="C206" s="111" t="s">
        <v>2556</v>
      </c>
    </row>
    <row r="207" spans="1:3">
      <c r="A207" s="111" t="s">
        <v>2703</v>
      </c>
      <c r="B207" s="111" t="s">
        <v>194</v>
      </c>
      <c r="C207" s="111" t="s">
        <v>2620</v>
      </c>
    </row>
    <row r="208" spans="1:3">
      <c r="A208" s="111" t="s">
        <v>2703</v>
      </c>
      <c r="B208" s="111" t="s">
        <v>193</v>
      </c>
      <c r="C208" s="111" t="s">
        <v>2621</v>
      </c>
    </row>
    <row r="209" spans="1:3">
      <c r="A209" s="111" t="s">
        <v>2703</v>
      </c>
      <c r="B209" s="111" t="s">
        <v>191</v>
      </c>
      <c r="C209" s="111" t="s">
        <v>2622</v>
      </c>
    </row>
    <row r="210" spans="1:3">
      <c r="A210" s="111" t="s">
        <v>2703</v>
      </c>
      <c r="B210" s="111" t="s">
        <v>3279</v>
      </c>
      <c r="C210" s="111" t="s">
        <v>2684</v>
      </c>
    </row>
    <row r="211" spans="1:3">
      <c r="A211" s="111" t="s">
        <v>2703</v>
      </c>
      <c r="B211" s="111" t="s">
        <v>266</v>
      </c>
      <c r="C211" s="111" t="s">
        <v>2557</v>
      </c>
    </row>
    <row r="212" spans="1:3">
      <c r="A212" s="111" t="s">
        <v>2703</v>
      </c>
      <c r="B212" s="111" t="s">
        <v>3280</v>
      </c>
      <c r="C212" s="111" t="s">
        <v>2677</v>
      </c>
    </row>
    <row r="213" spans="1:3">
      <c r="A213" s="111" t="s">
        <v>2703</v>
      </c>
      <c r="B213" s="111" t="s">
        <v>3281</v>
      </c>
      <c r="C213" s="111" t="s">
        <v>2690</v>
      </c>
    </row>
    <row r="214" spans="1:3">
      <c r="A214" s="111" t="s">
        <v>2703</v>
      </c>
      <c r="B214" s="111" t="s">
        <v>258</v>
      </c>
      <c r="C214" s="111" t="s">
        <v>2558</v>
      </c>
    </row>
    <row r="215" spans="1:3">
      <c r="A215" s="111" t="s">
        <v>2703</v>
      </c>
      <c r="B215" s="111" t="s">
        <v>3282</v>
      </c>
      <c r="C215" s="111" t="s">
        <v>2676</v>
      </c>
    </row>
    <row r="216" spans="1:3">
      <c r="A216" s="111" t="s">
        <v>2703</v>
      </c>
      <c r="B216" s="111" t="s">
        <v>3283</v>
      </c>
      <c r="C216" s="111" t="s">
        <v>2679</v>
      </c>
    </row>
    <row r="217" spans="1:3">
      <c r="A217" s="111" t="s">
        <v>2703</v>
      </c>
      <c r="B217" s="111" t="s">
        <v>3284</v>
      </c>
      <c r="C217" s="111" t="s">
        <v>2683</v>
      </c>
    </row>
    <row r="218" spans="1:3">
      <c r="A218" s="111" t="s">
        <v>2703</v>
      </c>
      <c r="B218" s="111" t="s">
        <v>259</v>
      </c>
      <c r="C218" s="111" t="s">
        <v>2559</v>
      </c>
    </row>
    <row r="219" spans="1:3">
      <c r="A219" s="111" t="s">
        <v>2703</v>
      </c>
      <c r="B219" s="111" t="s">
        <v>278</v>
      </c>
      <c r="C219" s="111" t="s">
        <v>2560</v>
      </c>
    </row>
    <row r="220" spans="1:3">
      <c r="A220" s="111" t="s">
        <v>2703</v>
      </c>
      <c r="B220" s="111" t="s">
        <v>3127</v>
      </c>
      <c r="C220" s="111" t="s">
        <v>2561</v>
      </c>
    </row>
    <row r="221" spans="1:3">
      <c r="A221" s="111" t="s">
        <v>2703</v>
      </c>
      <c r="B221" s="111" t="s">
        <v>3285</v>
      </c>
      <c r="C221" s="111" t="s">
        <v>2695</v>
      </c>
    </row>
    <row r="222" spans="1:3">
      <c r="A222" s="111" t="s">
        <v>2703</v>
      </c>
      <c r="B222" s="111" t="s">
        <v>265</v>
      </c>
      <c r="C222" s="111" t="s">
        <v>2562</v>
      </c>
    </row>
    <row r="223" spans="1:3">
      <c r="A223" s="111" t="s">
        <v>2703</v>
      </c>
      <c r="B223" s="111" t="s">
        <v>338</v>
      </c>
      <c r="C223" s="111" t="s">
        <v>2563</v>
      </c>
    </row>
    <row r="224" spans="1:3">
      <c r="A224" s="111" t="s">
        <v>2703</v>
      </c>
      <c r="B224" s="111" t="s">
        <v>286</v>
      </c>
      <c r="C224" s="111" t="s">
        <v>2564</v>
      </c>
    </row>
    <row r="225" spans="1:3">
      <c r="A225" s="111" t="s">
        <v>2703</v>
      </c>
      <c r="B225" s="111" t="s">
        <v>281</v>
      </c>
      <c r="C225" s="111" t="s">
        <v>2565</v>
      </c>
    </row>
    <row r="226" spans="1:3">
      <c r="A226" s="111" t="s">
        <v>2703</v>
      </c>
      <c r="B226" s="111" t="s">
        <v>339</v>
      </c>
      <c r="C226" s="111" t="s">
        <v>2566</v>
      </c>
    </row>
    <row r="227" spans="1:3">
      <c r="A227" s="111" t="s">
        <v>2703</v>
      </c>
      <c r="B227" s="111" t="s">
        <v>288</v>
      </c>
      <c r="C227" s="111" t="s">
        <v>2567</v>
      </c>
    </row>
    <row r="228" spans="1:3">
      <c r="A228" s="111" t="s">
        <v>2703</v>
      </c>
      <c r="B228" s="111" t="s">
        <v>282</v>
      </c>
      <c r="C228" s="111" t="s">
        <v>2568</v>
      </c>
    </row>
    <row r="229" spans="1:3">
      <c r="A229" s="111" t="s">
        <v>2703</v>
      </c>
      <c r="B229" s="111" t="s">
        <v>3286</v>
      </c>
      <c r="C229" s="111" t="s">
        <v>2685</v>
      </c>
    </row>
    <row r="230" spans="1:3">
      <c r="A230" s="111" t="s">
        <v>2703</v>
      </c>
      <c r="B230" s="111" t="s">
        <v>346</v>
      </c>
      <c r="C230" s="111" t="s">
        <v>2569</v>
      </c>
    </row>
    <row r="231" spans="1:3">
      <c r="A231" s="111" t="s">
        <v>2703</v>
      </c>
      <c r="B231" s="111" t="s">
        <v>125</v>
      </c>
      <c r="C231" s="111" t="s">
        <v>2570</v>
      </c>
    </row>
    <row r="232" spans="1:3">
      <c r="A232" s="111" t="s">
        <v>2703</v>
      </c>
      <c r="B232" s="111" t="s">
        <v>283</v>
      </c>
      <c r="C232" s="111" t="s">
        <v>2571</v>
      </c>
    </row>
    <row r="233" spans="1:3">
      <c r="A233" s="111" t="s">
        <v>2703</v>
      </c>
      <c r="B233" s="111" t="s">
        <v>284</v>
      </c>
      <c r="C233" s="111" t="s">
        <v>2572</v>
      </c>
    </row>
    <row r="234" spans="1:3">
      <c r="A234" s="111" t="s">
        <v>2703</v>
      </c>
      <c r="B234" s="111" t="s">
        <v>285</v>
      </c>
      <c r="C234" s="111" t="s">
        <v>2573</v>
      </c>
    </row>
    <row r="235" spans="1:3">
      <c r="A235" s="111" t="s">
        <v>2703</v>
      </c>
      <c r="B235" s="111" t="s">
        <v>340</v>
      </c>
      <c r="C235" s="111" t="s">
        <v>2574</v>
      </c>
    </row>
    <row r="236" spans="1:3">
      <c r="A236" s="111" t="s">
        <v>2703</v>
      </c>
      <c r="B236" s="111" t="s">
        <v>128</v>
      </c>
      <c r="C236" s="111" t="s">
        <v>2575</v>
      </c>
    </row>
    <row r="237" spans="1:3">
      <c r="A237" s="111" t="s">
        <v>2703</v>
      </c>
      <c r="B237" s="111" t="s">
        <v>347</v>
      </c>
      <c r="C237" s="111" t="s">
        <v>2576</v>
      </c>
    </row>
    <row r="238" spans="1:3">
      <c r="A238" s="111" t="s">
        <v>2703</v>
      </c>
      <c r="B238" s="111" t="s">
        <v>292</v>
      </c>
      <c r="C238" s="111" t="s">
        <v>2577</v>
      </c>
    </row>
    <row r="239" spans="1:3">
      <c r="A239" s="111" t="s">
        <v>2703</v>
      </c>
      <c r="B239" s="111" t="s">
        <v>280</v>
      </c>
      <c r="C239" s="111" t="s">
        <v>2578</v>
      </c>
    </row>
    <row r="240" spans="1:3">
      <c r="A240" s="111" t="s">
        <v>2703</v>
      </c>
      <c r="B240" s="111" t="s">
        <v>341</v>
      </c>
      <c r="C240" s="111" t="s">
        <v>2579</v>
      </c>
    </row>
    <row r="241" spans="1:3">
      <c r="A241" s="111" t="s">
        <v>2703</v>
      </c>
      <c r="B241" s="111" t="s">
        <v>342</v>
      </c>
      <c r="C241" s="111" t="s">
        <v>2580</v>
      </c>
    </row>
    <row r="242" spans="1:3">
      <c r="A242" s="111" t="s">
        <v>2703</v>
      </c>
      <c r="B242" s="111" t="s">
        <v>287</v>
      </c>
      <c r="C242" s="111" t="s">
        <v>2581</v>
      </c>
    </row>
    <row r="243" spans="1:3">
      <c r="A243" s="111" t="s">
        <v>2703</v>
      </c>
      <c r="B243" s="111" t="s">
        <v>345</v>
      </c>
      <c r="C243" s="111" t="s">
        <v>2582</v>
      </c>
    </row>
    <row r="244" spans="1:3">
      <c r="A244" s="111" t="s">
        <v>2703</v>
      </c>
      <c r="B244" s="111" t="s">
        <v>289</v>
      </c>
      <c r="C244" s="111" t="s">
        <v>2583</v>
      </c>
    </row>
    <row r="245" spans="1:3">
      <c r="A245" s="111" t="s">
        <v>2703</v>
      </c>
      <c r="B245" s="111" t="s">
        <v>343</v>
      </c>
      <c r="C245" s="111" t="s">
        <v>2584</v>
      </c>
    </row>
    <row r="246" spans="1:3">
      <c r="A246" s="111" t="s">
        <v>2703</v>
      </c>
      <c r="B246" s="111" t="s">
        <v>344</v>
      </c>
      <c r="C246" s="111" t="s">
        <v>2585</v>
      </c>
    </row>
    <row r="247" spans="1:3">
      <c r="A247" s="111" t="s">
        <v>2703</v>
      </c>
      <c r="B247" s="111" t="s">
        <v>270</v>
      </c>
      <c r="C247" s="111" t="s">
        <v>2586</v>
      </c>
    </row>
    <row r="248" spans="1:3">
      <c r="A248" s="111" t="s">
        <v>2703</v>
      </c>
      <c r="B248" s="111" t="s">
        <v>263</v>
      </c>
      <c r="C248" s="111" t="s">
        <v>2587</v>
      </c>
    </row>
    <row r="249" spans="1:3">
      <c r="A249" s="111" t="s">
        <v>2703</v>
      </c>
      <c r="B249" s="111" t="s">
        <v>3287</v>
      </c>
      <c r="C249" s="111" t="s">
        <v>2678</v>
      </c>
    </row>
    <row r="250" spans="1:3">
      <c r="A250" s="111" t="s">
        <v>2703</v>
      </c>
      <c r="B250" s="111" t="s">
        <v>3288</v>
      </c>
      <c r="C250" s="111" t="s">
        <v>2689</v>
      </c>
    </row>
    <row r="251" spans="1:3">
      <c r="A251" s="111" t="s">
        <v>2703</v>
      </c>
      <c r="B251" s="111" t="s">
        <v>3289</v>
      </c>
      <c r="C251" s="111" t="s">
        <v>2436</v>
      </c>
    </row>
    <row r="252" spans="1:3">
      <c r="A252" s="111" t="s">
        <v>2703</v>
      </c>
      <c r="B252" s="111" t="s">
        <v>3290</v>
      </c>
      <c r="C252" s="111" t="s">
        <v>2691</v>
      </c>
    </row>
    <row r="253" spans="1:3">
      <c r="A253" s="111" t="s">
        <v>2703</v>
      </c>
      <c r="B253" s="111" t="s">
        <v>233</v>
      </c>
      <c r="C253" s="111" t="s">
        <v>2623</v>
      </c>
    </row>
    <row r="254" spans="1:3">
      <c r="A254" s="111" t="s">
        <v>2703</v>
      </c>
      <c r="B254" s="111" t="s">
        <v>3291</v>
      </c>
      <c r="C254" s="111" t="s">
        <v>2693</v>
      </c>
    </row>
    <row r="255" spans="1:3">
      <c r="A255" s="111" t="s">
        <v>2703</v>
      </c>
      <c r="B255" s="111" t="s">
        <v>3292</v>
      </c>
      <c r="C255" s="111" t="s">
        <v>2692</v>
      </c>
    </row>
    <row r="256" spans="1:3">
      <c r="A256" s="111" t="s">
        <v>2703</v>
      </c>
      <c r="B256" s="111" t="s">
        <v>361</v>
      </c>
      <c r="C256" s="111" t="s">
        <v>2588</v>
      </c>
    </row>
    <row r="257" spans="1:3">
      <c r="A257" s="111" t="s">
        <v>2703</v>
      </c>
      <c r="B257" s="111" t="s">
        <v>3293</v>
      </c>
      <c r="C257" s="111" t="s">
        <v>2696</v>
      </c>
    </row>
    <row r="258" spans="1:3">
      <c r="A258" s="111" t="s">
        <v>2703</v>
      </c>
      <c r="B258" s="111" t="s">
        <v>271</v>
      </c>
      <c r="C258" s="111" t="s">
        <v>2589</v>
      </c>
    </row>
    <row r="259" spans="1:3">
      <c r="A259" s="111" t="s">
        <v>2703</v>
      </c>
      <c r="B259" s="111" t="s">
        <v>175</v>
      </c>
      <c r="C259" s="111" t="s">
        <v>2590</v>
      </c>
    </row>
    <row r="260" spans="1:3">
      <c r="A260" s="111" t="s">
        <v>2703</v>
      </c>
      <c r="B260" s="111" t="s">
        <v>3294</v>
      </c>
      <c r="C260" s="111" t="s">
        <v>2680</v>
      </c>
    </row>
    <row r="261" spans="1:3">
      <c r="A261" s="111" t="s">
        <v>2703</v>
      </c>
      <c r="B261" s="111" t="s">
        <v>260</v>
      </c>
      <c r="C261" s="111" t="s">
        <v>2591</v>
      </c>
    </row>
    <row r="262" spans="1:3">
      <c r="A262" s="111" t="s">
        <v>2703</v>
      </c>
      <c r="B262" s="111" t="s">
        <v>261</v>
      </c>
      <c r="C262" s="111" t="s">
        <v>2592</v>
      </c>
    </row>
    <row r="263" spans="1:3">
      <c r="A263" s="111" t="s">
        <v>2703</v>
      </c>
      <c r="B263" s="111" t="s">
        <v>279</v>
      </c>
      <c r="C263" s="111" t="s">
        <v>2593</v>
      </c>
    </row>
    <row r="264" spans="1:3">
      <c r="A264" s="111" t="s">
        <v>2703</v>
      </c>
      <c r="B264" s="111" t="s">
        <v>3295</v>
      </c>
      <c r="C264" s="111" t="s">
        <v>2687</v>
      </c>
    </row>
    <row r="265" spans="1:3">
      <c r="A265" s="111" t="s">
        <v>2703</v>
      </c>
      <c r="B265" s="111" t="s">
        <v>275</v>
      </c>
      <c r="C265" s="111" t="s">
        <v>2594</v>
      </c>
    </row>
    <row r="266" spans="1:3">
      <c r="A266" s="111" t="s">
        <v>2703</v>
      </c>
      <c r="B266" s="111" t="s">
        <v>277</v>
      </c>
      <c r="C266" s="111" t="s">
        <v>2595</v>
      </c>
    </row>
    <row r="267" spans="1:3">
      <c r="A267" s="111" t="s">
        <v>2703</v>
      </c>
      <c r="B267" s="111" t="s">
        <v>3296</v>
      </c>
      <c r="C267" s="111" t="s">
        <v>2694</v>
      </c>
    </row>
    <row r="268" spans="1:3">
      <c r="A268" s="111" t="s">
        <v>2703</v>
      </c>
      <c r="B268" s="111" t="s">
        <v>272</v>
      </c>
      <c r="C268" s="111" t="s">
        <v>2596</v>
      </c>
    </row>
    <row r="269" spans="1:3">
      <c r="A269" s="111" t="s">
        <v>2703</v>
      </c>
      <c r="B269" s="111" t="s">
        <v>268</v>
      </c>
      <c r="C269" s="111" t="s">
        <v>2597</v>
      </c>
    </row>
    <row r="270" spans="1:3">
      <c r="A270" s="111" t="s">
        <v>2703</v>
      </c>
      <c r="B270" s="111" t="s">
        <v>267</v>
      </c>
      <c r="C270" s="111" t="s">
        <v>2598</v>
      </c>
    </row>
    <row r="271" spans="1:3">
      <c r="A271" s="111" t="s">
        <v>2703</v>
      </c>
      <c r="B271" s="111" t="s">
        <v>3297</v>
      </c>
      <c r="C271" s="111" t="s">
        <v>2688</v>
      </c>
    </row>
    <row r="272" spans="1:3">
      <c r="A272" s="111" t="s">
        <v>2703</v>
      </c>
      <c r="B272" s="111" t="s">
        <v>269</v>
      </c>
      <c r="C272" s="111" t="s">
        <v>2599</v>
      </c>
    </row>
    <row r="273" spans="1:3">
      <c r="A273" s="111" t="s">
        <v>2703</v>
      </c>
      <c r="B273" s="111" t="s">
        <v>273</v>
      </c>
      <c r="C273" s="111" t="s">
        <v>2600</v>
      </c>
    </row>
    <row r="274" spans="1:3">
      <c r="A274" s="111" t="s">
        <v>2703</v>
      </c>
      <c r="B274" s="111" t="s">
        <v>274</v>
      </c>
      <c r="C274" s="111" t="s">
        <v>2601</v>
      </c>
    </row>
    <row r="275" spans="1:3">
      <c r="A275" s="111" t="s">
        <v>2703</v>
      </c>
      <c r="B275" s="111" t="s">
        <v>298</v>
      </c>
      <c r="C275" s="111" t="s">
        <v>2602</v>
      </c>
    </row>
    <row r="276" spans="1:3">
      <c r="A276" s="111" t="s">
        <v>2703</v>
      </c>
      <c r="B276" s="111" t="s">
        <v>264</v>
      </c>
      <c r="C276" s="111" t="s">
        <v>2603</v>
      </c>
    </row>
    <row r="287" spans="1:3" ht="15">
      <c r="C287" s="167"/>
    </row>
    <row r="288" spans="1:3" ht="15">
      <c r="C288" s="167"/>
    </row>
    <row r="289" spans="3:3" ht="15">
      <c r="C289" s="167"/>
    </row>
    <row r="290" spans="3:3" ht="15">
      <c r="C290" s="167"/>
    </row>
    <row r="291" spans="3:3" ht="15">
      <c r="C291" s="167"/>
    </row>
    <row r="292" spans="3:3" ht="15">
      <c r="C292" s="167"/>
    </row>
    <row r="293" spans="3:3" ht="15">
      <c r="C293" s="167"/>
    </row>
    <row r="294" spans="3:3" ht="15">
      <c r="C294" s="167"/>
    </row>
    <row r="295" spans="3:3" ht="15">
      <c r="C295" s="167"/>
    </row>
    <row r="296" spans="3:3" ht="15">
      <c r="C296" s="167"/>
    </row>
    <row r="297" spans="3:3" ht="15">
      <c r="C297" s="167"/>
    </row>
    <row r="298" spans="3:3" ht="15">
      <c r="C298" s="167"/>
    </row>
    <row r="299" spans="3:3" ht="15">
      <c r="C299" s="167"/>
    </row>
    <row r="300" spans="3:3" ht="15">
      <c r="C300" s="167"/>
    </row>
    <row r="301" spans="3:3" ht="15">
      <c r="C301" s="167"/>
    </row>
    <row r="302" spans="3:3" ht="15">
      <c r="C302" s="167"/>
    </row>
    <row r="303" spans="3:3" ht="15">
      <c r="C303" s="167"/>
    </row>
    <row r="304" spans="3:3" ht="15">
      <c r="C304" s="167"/>
    </row>
    <row r="305" spans="3:3" ht="15">
      <c r="C305" s="167"/>
    </row>
    <row r="306" spans="3:3" ht="15">
      <c r="C306" s="167"/>
    </row>
    <row r="307" spans="3:3" ht="15">
      <c r="C307" s="167"/>
    </row>
    <row r="308" spans="3:3" ht="15">
      <c r="C308" s="167"/>
    </row>
    <row r="309" spans="3:3" ht="15">
      <c r="C309" s="167"/>
    </row>
    <row r="310" spans="3:3" ht="15">
      <c r="C310" s="167"/>
    </row>
    <row r="311" spans="3:3" ht="15">
      <c r="C311" s="167"/>
    </row>
    <row r="312" spans="3:3" ht="15">
      <c r="C312" s="167"/>
    </row>
    <row r="313" spans="3:3" ht="15">
      <c r="C313" s="167"/>
    </row>
    <row r="314" spans="3:3" ht="15">
      <c r="C314" s="167"/>
    </row>
    <row r="315" spans="3:3" ht="15">
      <c r="C315" s="167"/>
    </row>
    <row r="316" spans="3:3" ht="15">
      <c r="C316" s="167"/>
    </row>
    <row r="317" spans="3:3" ht="15">
      <c r="C317" s="167"/>
    </row>
    <row r="318" spans="3:3" ht="15">
      <c r="C318" s="167"/>
    </row>
    <row r="319" spans="3:3" ht="15">
      <c r="C319" s="167"/>
    </row>
    <row r="320" spans="3:3" ht="15">
      <c r="C320" s="167"/>
    </row>
    <row r="321" spans="3:3" ht="15">
      <c r="C321" s="167"/>
    </row>
    <row r="322" spans="3:3" ht="15">
      <c r="C322" s="167"/>
    </row>
    <row r="323" spans="3:3" ht="15">
      <c r="C323" s="167"/>
    </row>
    <row r="324" spans="3:3" ht="15">
      <c r="C324" s="167"/>
    </row>
    <row r="325" spans="3:3" ht="15">
      <c r="C325" s="167"/>
    </row>
    <row r="326" spans="3:3" ht="15">
      <c r="C326" s="167"/>
    </row>
    <row r="327" spans="3:3" ht="15">
      <c r="C327" s="167"/>
    </row>
    <row r="328" spans="3:3" ht="15">
      <c r="C328" s="167"/>
    </row>
    <row r="329" spans="3:3" ht="15">
      <c r="C329" s="167"/>
    </row>
    <row r="330" spans="3:3" ht="15">
      <c r="C330" s="167"/>
    </row>
    <row r="331" spans="3:3" ht="15">
      <c r="C331" s="167"/>
    </row>
    <row r="332" spans="3:3" ht="15">
      <c r="C332" s="167"/>
    </row>
    <row r="333" spans="3:3" ht="15">
      <c r="C333" s="167"/>
    </row>
    <row r="334" spans="3:3" ht="15">
      <c r="C334" s="167"/>
    </row>
    <row r="335" spans="3:3" ht="15">
      <c r="C335" s="167"/>
    </row>
    <row r="336" spans="3:3" ht="15">
      <c r="C336" s="167"/>
    </row>
    <row r="337" spans="3:3" ht="15">
      <c r="C337" s="167"/>
    </row>
    <row r="338" spans="3:3" ht="15">
      <c r="C338" s="167"/>
    </row>
    <row r="339" spans="3:3" ht="15">
      <c r="C339" s="167"/>
    </row>
    <row r="340" spans="3:3" ht="15">
      <c r="C340" s="167"/>
    </row>
    <row r="341" spans="3:3" ht="15">
      <c r="C341" s="218"/>
    </row>
    <row r="342" spans="3:3" ht="15">
      <c r="C342" s="167"/>
    </row>
    <row r="343" spans="3:3" ht="15">
      <c r="C343" s="167"/>
    </row>
    <row r="344" spans="3:3" ht="15">
      <c r="C344" s="167"/>
    </row>
    <row r="346" spans="3:3" ht="15">
      <c r="C346" s="167"/>
    </row>
    <row r="347" spans="3:3" ht="15">
      <c r="C347" s="167"/>
    </row>
    <row r="348" spans="3:3" ht="15">
      <c r="C348" s="167"/>
    </row>
    <row r="349" spans="3:3" ht="15">
      <c r="C349" s="167"/>
    </row>
    <row r="350" spans="3:3" ht="15">
      <c r="C350" s="167"/>
    </row>
    <row r="351" spans="3:3" ht="15">
      <c r="C351" s="167"/>
    </row>
    <row r="352" spans="3:3" ht="15">
      <c r="C352" s="167"/>
    </row>
    <row r="353" spans="3:3" ht="15">
      <c r="C353" s="167"/>
    </row>
    <row r="354" spans="3:3" ht="15">
      <c r="C354" s="167"/>
    </row>
    <row r="355" spans="3:3" ht="15">
      <c r="C355" s="167"/>
    </row>
    <row r="356" spans="3:3" ht="15">
      <c r="C356" s="167"/>
    </row>
    <row r="357" spans="3:3" ht="15">
      <c r="C357" s="167"/>
    </row>
    <row r="358" spans="3:3" ht="15">
      <c r="C358" s="16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93E4-E99B-404D-A52D-B8F2C31B2BF2}">
  <sheetPr>
    <tabColor theme="7"/>
  </sheetPr>
  <dimension ref="A1:E442"/>
  <sheetViews>
    <sheetView topLeftCell="A330" zoomScale="125" workbookViewId="0">
      <selection activeCell="B335" sqref="B335"/>
    </sheetView>
  </sheetViews>
  <sheetFormatPr baseColWidth="10" defaultColWidth="10.83203125" defaultRowHeight="13"/>
  <cols>
    <col min="1" max="1" width="38.33203125" customWidth="1"/>
    <col min="2" max="2" width="42.6640625" customWidth="1"/>
    <col min="3" max="3" width="61.33203125" customWidth="1"/>
    <col min="4" max="4" width="23.1640625" customWidth="1"/>
    <col min="5" max="5" width="27.6640625" customWidth="1"/>
  </cols>
  <sheetData>
    <row r="1" spans="1:5" s="110" customFormat="1">
      <c r="A1" s="109" t="s">
        <v>1711</v>
      </c>
      <c r="B1" s="109" t="s">
        <v>1712</v>
      </c>
      <c r="C1" s="109" t="s">
        <v>1713</v>
      </c>
      <c r="D1" s="109" t="s">
        <v>57</v>
      </c>
      <c r="E1" s="109"/>
    </row>
    <row r="2" spans="1:5">
      <c r="A2" s="176" t="s">
        <v>2765</v>
      </c>
      <c r="B2" s="176" t="s">
        <v>1230</v>
      </c>
      <c r="C2" s="177" t="str">
        <f t="shared" ref="C2:C65" si="0">"acfr:"&amp;A2</f>
        <v>acfr:AllowanceForChargebacksModifiedAccrual</v>
      </c>
      <c r="D2" s="1" t="str">
        <f t="shared" ref="D2:D33" si="1">IF(RIGHT(A2, 8)="Abstract", "Abstract", "Revenues")</f>
        <v>Revenues</v>
      </c>
    </row>
    <row r="3" spans="1:5">
      <c r="A3" s="176" t="s">
        <v>2766</v>
      </c>
      <c r="B3" s="176" t="s">
        <v>1231</v>
      </c>
      <c r="C3" s="177" t="str">
        <f t="shared" si="0"/>
        <v>acfr:AllowanceForRefundsModifiedAccrual</v>
      </c>
      <c r="D3" s="1" t="str">
        <f t="shared" si="1"/>
        <v>Revenues</v>
      </c>
    </row>
    <row r="4" spans="1:5">
      <c r="A4" s="176" t="s">
        <v>2904</v>
      </c>
      <c r="B4" s="176" t="s">
        <v>1246</v>
      </c>
      <c r="C4" s="177" t="str">
        <f t="shared" si="0"/>
        <v>acfr:CashOverOrShortModifiedAccrual</v>
      </c>
      <c r="D4" s="1" t="str">
        <f t="shared" si="1"/>
        <v>Revenues</v>
      </c>
    </row>
    <row r="5" spans="1:5">
      <c r="A5" s="176" t="s">
        <v>2909</v>
      </c>
      <c r="B5" s="176" t="s">
        <v>3298</v>
      </c>
      <c r="C5" s="177" t="str">
        <f t="shared" si="0"/>
        <v>acfr:ChangesInFairValueOfInvestmentsModifiedAccrual</v>
      </c>
      <c r="D5" s="1" t="str">
        <f t="shared" si="1"/>
        <v>Revenues</v>
      </c>
    </row>
    <row r="6" spans="1:5">
      <c r="A6" s="176" t="s">
        <v>2832</v>
      </c>
      <c r="B6" s="176" t="s">
        <v>3299</v>
      </c>
      <c r="C6" s="177" t="str">
        <f t="shared" si="0"/>
        <v>acfr:ChargesForServicesAndSalesModifiedAccrual</v>
      </c>
      <c r="D6" s="1" t="str">
        <f t="shared" si="1"/>
        <v>Revenues</v>
      </c>
    </row>
    <row r="7" spans="1:5">
      <c r="A7" s="176" t="s">
        <v>2826</v>
      </c>
      <c r="B7" s="176" t="s">
        <v>3300</v>
      </c>
      <c r="C7" s="177" t="str">
        <f t="shared" si="0"/>
        <v>acfr:AmbulanceTransportFeesModifiedAccrual</v>
      </c>
      <c r="D7" s="1" t="str">
        <f t="shared" si="1"/>
        <v>Revenues</v>
      </c>
    </row>
    <row r="8" spans="1:5">
      <c r="A8" s="176" t="s">
        <v>2817</v>
      </c>
      <c r="B8" s="176" t="s">
        <v>3301</v>
      </c>
      <c r="C8" s="177" t="str">
        <f t="shared" si="0"/>
        <v>acfr:AttorneyFeeReimbursementModifiedAccrual</v>
      </c>
      <c r="D8" s="1" t="str">
        <f t="shared" si="1"/>
        <v>Revenues</v>
      </c>
    </row>
    <row r="9" spans="1:5">
      <c r="A9" s="176" t="s">
        <v>2825</v>
      </c>
      <c r="B9" s="176" t="s">
        <v>3302</v>
      </c>
      <c r="C9" s="177" t="str">
        <f t="shared" si="0"/>
        <v>acfr:BuildingInspectionFeesModifiedAccrual</v>
      </c>
      <c r="D9" s="1" t="str">
        <f t="shared" si="1"/>
        <v>Revenues</v>
      </c>
    </row>
    <row r="10" spans="1:5">
      <c r="A10" s="176" t="s">
        <v>2814</v>
      </c>
      <c r="B10" s="176" t="s">
        <v>3303</v>
      </c>
      <c r="C10" s="177" t="str">
        <f t="shared" si="0"/>
        <v>acfr:CourtFilingFeesModifiedAccrual</v>
      </c>
      <c r="D10" s="1" t="str">
        <f t="shared" si="1"/>
        <v>Revenues</v>
      </c>
    </row>
    <row r="11" spans="1:5">
      <c r="A11" s="176" t="s">
        <v>2812</v>
      </c>
      <c r="B11" s="176" t="s">
        <v>3304</v>
      </c>
      <c r="C11" s="177" t="str">
        <f t="shared" si="0"/>
        <v>acfr:CourtRelatedChargesModifiedAccrual</v>
      </c>
      <c r="D11" s="1" t="str">
        <f t="shared" si="1"/>
        <v>Revenues</v>
      </c>
    </row>
    <row r="12" spans="1:5">
      <c r="A12" s="176" t="s">
        <v>2820</v>
      </c>
      <c r="B12" s="176" t="s">
        <v>3305</v>
      </c>
      <c r="C12" s="177" t="str">
        <f t="shared" si="0"/>
        <v>acfr:EstateInventoryFeeModifiedAccrual</v>
      </c>
      <c r="D12" s="1" t="str">
        <f t="shared" si="1"/>
        <v>Revenues</v>
      </c>
    </row>
    <row r="13" spans="1:5">
      <c r="A13" s="176" t="s">
        <v>2813</v>
      </c>
      <c r="B13" s="176" t="s">
        <v>3306</v>
      </c>
      <c r="C13" s="177" t="str">
        <f t="shared" si="0"/>
        <v>acfr:FeesModifiedAccrual</v>
      </c>
      <c r="D13" s="1" t="str">
        <f t="shared" si="1"/>
        <v>Revenues</v>
      </c>
    </row>
    <row r="14" spans="1:5">
      <c r="A14" s="176" t="s">
        <v>2822</v>
      </c>
      <c r="B14" s="176" t="s">
        <v>3307</v>
      </c>
      <c r="C14" s="177" t="str">
        <f t="shared" si="0"/>
        <v>acfr:FriendOfTheCourtServiceFeeModifiedAccrual</v>
      </c>
      <c r="D14" s="1" t="str">
        <f t="shared" si="1"/>
        <v>Revenues</v>
      </c>
    </row>
    <row r="15" spans="1:5">
      <c r="A15" s="176" t="s">
        <v>2821</v>
      </c>
      <c r="B15" s="176" t="s">
        <v>3308</v>
      </c>
      <c r="C15" s="177" t="str">
        <f t="shared" si="0"/>
        <v>acfr:FriendOfTheCourtStatutoryHandlingFeeModifiedAccrual</v>
      </c>
      <c r="D15" s="1" t="str">
        <f t="shared" si="1"/>
        <v>Revenues</v>
      </c>
    </row>
    <row r="16" spans="1:5">
      <c r="A16" s="176" t="s">
        <v>2818</v>
      </c>
      <c r="B16" s="176" t="s">
        <v>3309</v>
      </c>
      <c r="C16" s="177" t="str">
        <f t="shared" si="0"/>
        <v>acfr:GuardianAdLitemReimbursementModifiedAccrual</v>
      </c>
      <c r="D16" s="1" t="str">
        <f t="shared" si="1"/>
        <v>Revenues</v>
      </c>
    </row>
    <row r="17" spans="1:4">
      <c r="A17" s="176" t="s">
        <v>2815</v>
      </c>
      <c r="B17" s="176" t="s">
        <v>3310</v>
      </c>
      <c r="C17" s="177" t="str">
        <f t="shared" si="0"/>
        <v>acfr:JuryDemandFeesModifiedAccrual</v>
      </c>
      <c r="D17" s="1" t="str">
        <f t="shared" si="1"/>
        <v>Revenues</v>
      </c>
    </row>
    <row r="18" spans="1:4">
      <c r="A18" s="176" t="s">
        <v>2823</v>
      </c>
      <c r="B18" s="176" t="s">
        <v>3311</v>
      </c>
      <c r="C18" s="177" t="str">
        <f t="shared" si="0"/>
        <v>acfr:MiscellaneousCourtCostsAndFeesModifiedAccrual</v>
      </c>
      <c r="D18" s="1" t="str">
        <f t="shared" si="1"/>
        <v>Revenues</v>
      </c>
    </row>
    <row r="19" spans="1:4">
      <c r="A19" s="176" t="s">
        <v>2831</v>
      </c>
      <c r="B19" s="176" t="s">
        <v>3312</v>
      </c>
      <c r="C19" s="177" t="str">
        <f t="shared" si="0"/>
        <v>acfr:ParkingFeesModifiedAccrual</v>
      </c>
      <c r="D19" s="1" t="str">
        <f t="shared" si="1"/>
        <v>Revenues</v>
      </c>
    </row>
    <row r="20" spans="1:4">
      <c r="A20" s="176" t="s">
        <v>2828</v>
      </c>
      <c r="B20" s="176" t="s">
        <v>3313</v>
      </c>
      <c r="C20" s="177" t="str">
        <f t="shared" si="0"/>
        <v>acfr:PreForfeitureMailingNoticeCostModifiedAccrual</v>
      </c>
      <c r="D20" s="1" t="str">
        <f t="shared" si="1"/>
        <v>Revenues</v>
      </c>
    </row>
    <row r="21" spans="1:4">
      <c r="A21" s="176" t="s">
        <v>2819</v>
      </c>
      <c r="B21" s="176" t="s">
        <v>3314</v>
      </c>
      <c r="C21" s="177" t="str">
        <f t="shared" si="0"/>
        <v>acfr:ProbationOversightFeeModifiedAccrual</v>
      </c>
      <c r="D21" s="1" t="str">
        <f t="shared" si="1"/>
        <v>Revenues</v>
      </c>
    </row>
    <row r="22" spans="1:4">
      <c r="A22" s="176" t="s">
        <v>2829</v>
      </c>
      <c r="B22" s="176" t="s">
        <v>3315</v>
      </c>
      <c r="C22" s="177" t="str">
        <f t="shared" si="0"/>
        <v>acfr:SalesModifiedAccrual</v>
      </c>
      <c r="D22" s="1" t="str">
        <f t="shared" si="1"/>
        <v>Revenues</v>
      </c>
    </row>
    <row r="23" spans="1:4">
      <c r="A23" s="176" t="s">
        <v>2824</v>
      </c>
      <c r="B23" s="176" t="s">
        <v>3316</v>
      </c>
      <c r="C23" s="177" t="str">
        <f t="shared" si="0"/>
        <v>acfr:ServicesRenderedModifiedAccrual</v>
      </c>
      <c r="D23" s="1" t="str">
        <f t="shared" si="1"/>
        <v>Revenues</v>
      </c>
    </row>
    <row r="24" spans="1:4">
      <c r="A24" s="176" t="s">
        <v>2827</v>
      </c>
      <c r="B24" s="176" t="s">
        <v>3317</v>
      </c>
      <c r="C24" s="177" t="str">
        <f t="shared" si="0"/>
        <v>acfr:TitleSearchFeeModifiedAccrual</v>
      </c>
      <c r="D24" s="1" t="str">
        <f t="shared" si="1"/>
        <v>Revenues</v>
      </c>
    </row>
    <row r="25" spans="1:4">
      <c r="A25" s="176" t="s">
        <v>2830</v>
      </c>
      <c r="B25" s="176" t="s">
        <v>3318</v>
      </c>
      <c r="C25" s="177" t="str">
        <f t="shared" si="0"/>
        <v>acfr:UseAndAdmissionFeesModifiedAccrual</v>
      </c>
      <c r="D25" s="1" t="str">
        <f t="shared" si="1"/>
        <v>Revenues</v>
      </c>
    </row>
    <row r="26" spans="1:4">
      <c r="A26" s="176" t="s">
        <v>2816</v>
      </c>
      <c r="B26" s="176" t="s">
        <v>3319</v>
      </c>
      <c r="C26" s="177" t="str">
        <f t="shared" si="0"/>
        <v>acfr:WritOfGarnishmentRestitutionAttachmentOrExecutionModifiedAccrual</v>
      </c>
      <c r="D26" s="1" t="str">
        <f t="shared" si="1"/>
        <v>Revenues</v>
      </c>
    </row>
    <row r="27" spans="1:4">
      <c r="A27" s="176" t="s">
        <v>2772</v>
      </c>
      <c r="B27" s="176" t="s">
        <v>1306</v>
      </c>
      <c r="C27" s="177" t="str">
        <f t="shared" si="0"/>
        <v>acfr:CommercialForestReserveModifiedAccrual</v>
      </c>
      <c r="D27" s="1" t="str">
        <f t="shared" si="1"/>
        <v>Revenues</v>
      </c>
    </row>
    <row r="28" spans="1:4">
      <c r="A28" s="176" t="s">
        <v>2811</v>
      </c>
      <c r="B28" s="176" t="s">
        <v>3320</v>
      </c>
      <c r="C28" s="177" t="str">
        <f t="shared" si="0"/>
        <v>acfr:ContributionsFromLocalUnitsModifiedAccrual</v>
      </c>
      <c r="D28" s="1" t="str">
        <f t="shared" si="1"/>
        <v>Revenues</v>
      </c>
    </row>
    <row r="29" spans="1:4">
      <c r="A29" s="176" t="s">
        <v>2907</v>
      </c>
      <c r="B29" s="176" t="s">
        <v>3321</v>
      </c>
      <c r="C29" s="177" t="str">
        <f t="shared" si="0"/>
        <v>acfr:ContributionsFromPrimaryGovernmentModifiedAccrual</v>
      </c>
      <c r="D29" s="1" t="str">
        <f t="shared" si="1"/>
        <v>Revenues</v>
      </c>
    </row>
    <row r="30" spans="1:4">
      <c r="A30" s="176" t="s">
        <v>2908</v>
      </c>
      <c r="B30" s="176" t="s">
        <v>3322</v>
      </c>
      <c r="C30" s="177" t="str">
        <f t="shared" si="0"/>
        <v>acfr:ContributionsToPermanentFundModifiedAccrual</v>
      </c>
      <c r="D30" s="1" t="str">
        <f t="shared" si="1"/>
        <v>Revenues</v>
      </c>
    </row>
    <row r="31" spans="1:4">
      <c r="A31" s="176" t="s">
        <v>2792</v>
      </c>
      <c r="B31" s="176" t="s">
        <v>2117</v>
      </c>
      <c r="C31" s="177" t="str">
        <f t="shared" si="0"/>
        <v>acfr:FederalCapitalGrantsModifiedAccrual</v>
      </c>
      <c r="D31" s="1" t="str">
        <f t="shared" si="1"/>
        <v>Revenues</v>
      </c>
    </row>
    <row r="32" spans="1:4">
      <c r="A32" s="176" t="s">
        <v>2791</v>
      </c>
      <c r="B32" s="176" t="s">
        <v>3323</v>
      </c>
      <c r="C32" s="177" t="str">
        <f t="shared" si="0"/>
        <v>acfr:FederalAidGrantsAndContributionsCDBGModifiedAccrual</v>
      </c>
      <c r="D32" s="1" t="str">
        <f t="shared" si="1"/>
        <v>Revenues</v>
      </c>
    </row>
    <row r="33" spans="1:4">
      <c r="A33" s="176" t="s">
        <v>2790</v>
      </c>
      <c r="B33" s="176" t="s">
        <v>2113</v>
      </c>
      <c r="C33" s="177" t="str">
        <f t="shared" si="0"/>
        <v>acfr:FederalAidGrantsAndContributionsCultureAndRecreationModifiedAccrual</v>
      </c>
      <c r="D33" s="1" t="str">
        <f t="shared" si="1"/>
        <v>Revenues</v>
      </c>
    </row>
    <row r="34" spans="1:4">
      <c r="A34" s="176" t="s">
        <v>2785</v>
      </c>
      <c r="B34" s="176" t="s">
        <v>2103</v>
      </c>
      <c r="C34" s="177" t="str">
        <f t="shared" si="0"/>
        <v>acfr:FederalAidGrantsAndContributionsGeneralGovernmentModifiedAccrual</v>
      </c>
      <c r="D34" s="1" t="str">
        <f t="shared" ref="D34:D65" si="2">IF(RIGHT(A34, 8)="Abstract", "Abstract", "Revenues")</f>
        <v>Revenues</v>
      </c>
    </row>
    <row r="35" spans="1:4">
      <c r="A35" s="176" t="s">
        <v>2788</v>
      </c>
      <c r="B35" s="176" t="s">
        <v>2109</v>
      </c>
      <c r="C35" s="177" t="str">
        <f t="shared" si="0"/>
        <v>acfr:FederalAidGrantsAndContributionsHealthAndHospitalModifiedAccrual</v>
      </c>
      <c r="D35" s="1" t="str">
        <f t="shared" si="2"/>
        <v>Revenues</v>
      </c>
    </row>
    <row r="36" spans="1:4">
      <c r="A36" s="176" t="s">
        <v>2786</v>
      </c>
      <c r="B36" s="176" t="s">
        <v>2105</v>
      </c>
      <c r="C36" s="177" t="str">
        <f t="shared" si="0"/>
        <v>acfr:FederalAidGrantsAndContributionsPublicSafetyModifiedAccrual</v>
      </c>
      <c r="D36" s="1" t="str">
        <f t="shared" si="2"/>
        <v>Revenues</v>
      </c>
    </row>
    <row r="37" spans="1:4">
      <c r="A37" s="176" t="s">
        <v>2787</v>
      </c>
      <c r="B37" s="176" t="s">
        <v>2107</v>
      </c>
      <c r="C37" s="177" t="str">
        <f t="shared" si="0"/>
        <v>acfr:FederalAidGrantsAndContributionsSanitationModifiedAccrual</v>
      </c>
      <c r="D37" s="1" t="str">
        <f t="shared" si="2"/>
        <v>Revenues</v>
      </c>
    </row>
    <row r="38" spans="1:4">
      <c r="A38" s="176" t="s">
        <v>2789</v>
      </c>
      <c r="B38" s="176" t="s">
        <v>2111</v>
      </c>
      <c r="C38" s="177" t="str">
        <f t="shared" si="0"/>
        <v>acfr:FederalAidGrantsAndContributionsWelfareModifiedAccrual</v>
      </c>
      <c r="D38" s="1" t="str">
        <f t="shared" si="2"/>
        <v>Revenues</v>
      </c>
    </row>
    <row r="39" spans="1:4">
      <c r="A39" s="176" t="s">
        <v>2793</v>
      </c>
      <c r="B39" s="176" t="s">
        <v>1239</v>
      </c>
      <c r="C39" s="177" t="str">
        <f t="shared" si="0"/>
        <v>acfr:GrantsContributionsAndDonationsFromFederalGovernmentalEntitiesModifiedAccrual</v>
      </c>
      <c r="D39" s="1" t="str">
        <f t="shared" si="2"/>
        <v>Revenues</v>
      </c>
    </row>
    <row r="40" spans="1:4">
      <c r="A40" s="176" t="s">
        <v>2899</v>
      </c>
      <c r="B40" s="176" t="s">
        <v>1242</v>
      </c>
      <c r="C40" s="177" t="str">
        <f t="shared" si="0"/>
        <v>acfr:GrantsContributionsAndDonationsFromOthersModifiedAccrual</v>
      </c>
      <c r="D40" s="1" t="str">
        <f t="shared" si="2"/>
        <v>Revenues</v>
      </c>
    </row>
    <row r="41" spans="1:4">
      <c r="A41" s="176" t="s">
        <v>2810</v>
      </c>
      <c r="B41" s="176" t="s">
        <v>1240</v>
      </c>
      <c r="C41" s="177" t="str">
        <f t="shared" si="0"/>
        <v>acfr:GrantsContributionsAndDonationsFromStateGovernmentalEntitiesModifiedAccrual</v>
      </c>
      <c r="D41" s="1" t="str">
        <f t="shared" si="2"/>
        <v>Revenues</v>
      </c>
    </row>
    <row r="42" spans="1:4">
      <c r="A42" s="176" t="s">
        <v>2845</v>
      </c>
      <c r="B42" s="176" t="s">
        <v>1235</v>
      </c>
      <c r="C42" s="177" t="str">
        <f t="shared" si="0"/>
        <v>acfr:InvestmentGainsLossesModifiedAccrual</v>
      </c>
      <c r="D42" s="1" t="str">
        <f t="shared" si="2"/>
        <v>Revenues</v>
      </c>
    </row>
    <row r="43" spans="1:4">
      <c r="A43" s="176" t="s">
        <v>2847</v>
      </c>
      <c r="B43" s="176" t="s">
        <v>1238</v>
      </c>
      <c r="C43" s="177" t="str">
        <f t="shared" si="0"/>
        <v>acfr:InvestmentIncomeAndRentalsModifiedAccrual</v>
      </c>
      <c r="D43" s="1" t="str">
        <f t="shared" si="2"/>
        <v>Revenues</v>
      </c>
    </row>
    <row r="44" spans="1:4">
      <c r="A44" s="176" t="s">
        <v>2846</v>
      </c>
      <c r="B44" s="176" t="s">
        <v>1237</v>
      </c>
      <c r="C44" s="177" t="str">
        <f t="shared" si="0"/>
        <v>acfr:LeaseInvestmentIncomeModifiedAccrual</v>
      </c>
      <c r="D44" s="1" t="str">
        <f t="shared" si="2"/>
        <v>Revenues</v>
      </c>
    </row>
    <row r="45" spans="1:4">
      <c r="A45" s="176" t="s">
        <v>2911</v>
      </c>
      <c r="B45" s="176" t="s">
        <v>3324</v>
      </c>
      <c r="C45" s="177" t="str">
        <f t="shared" si="0"/>
        <v>acfr:OtherRevenuesModifiedAccrual</v>
      </c>
      <c r="D45" s="1" t="str">
        <f t="shared" si="2"/>
        <v>Revenues</v>
      </c>
    </row>
    <row r="46" spans="1:4">
      <c r="A46" s="176" t="s">
        <v>2775</v>
      </c>
      <c r="B46" s="176" t="s">
        <v>1233</v>
      </c>
      <c r="C46" s="177" t="str">
        <f t="shared" si="0"/>
        <v>acfr:PaymentInLieuOfTaxesModifiedAccrual</v>
      </c>
      <c r="D46" s="1" t="str">
        <f t="shared" si="2"/>
        <v>Revenues</v>
      </c>
    </row>
    <row r="47" spans="1:4">
      <c r="A47" s="176" t="s">
        <v>2903</v>
      </c>
      <c r="B47" s="176" t="s">
        <v>1245</v>
      </c>
      <c r="C47" s="177" t="str">
        <f t="shared" si="0"/>
        <v>acfr:PublicAndPrivateContributionsModifiedAccrual</v>
      </c>
      <c r="D47" s="1" t="str">
        <f t="shared" si="2"/>
        <v>Revenues</v>
      </c>
    </row>
    <row r="48" spans="1:4">
      <c r="A48" s="176" t="s">
        <v>2776</v>
      </c>
      <c r="B48" s="176" t="s">
        <v>3325</v>
      </c>
      <c r="C48" s="177" t="str">
        <f t="shared" si="0"/>
        <v>acfr:PropertyTaxAdministrationFeesModifiedAccrual</v>
      </c>
      <c r="D48" s="1" t="str">
        <f t="shared" si="2"/>
        <v>Revenues</v>
      </c>
    </row>
    <row r="49" spans="1:4">
      <c r="A49" s="176" t="s">
        <v>2910</v>
      </c>
      <c r="B49" s="176" t="s">
        <v>1248</v>
      </c>
      <c r="C49" s="177" t="str">
        <f t="shared" si="0"/>
        <v>acfr:RecoveryOfCostIncurredModifiedAccrual</v>
      </c>
      <c r="D49" s="1" t="str">
        <f t="shared" si="2"/>
        <v>Revenues</v>
      </c>
    </row>
    <row r="50" spans="1:4">
      <c r="A50" s="176" t="s">
        <v>2770</v>
      </c>
      <c r="B50" s="176" t="s">
        <v>1232</v>
      </c>
      <c r="C50" s="177" t="str">
        <f t="shared" si="0"/>
        <v>acfr:RedemptionsAndReconveyanceModifiedAccrual</v>
      </c>
      <c r="D50" s="1" t="str">
        <f t="shared" si="2"/>
        <v>Revenues</v>
      </c>
    </row>
    <row r="51" spans="1:4">
      <c r="A51" s="176" t="s">
        <v>2905</v>
      </c>
      <c r="B51" s="176" t="s">
        <v>1325</v>
      </c>
      <c r="C51" s="177" t="str">
        <f t="shared" si="0"/>
        <v>acfr:RefundsAndRebatesModifiedAccrual</v>
      </c>
      <c r="D51" s="1" t="str">
        <f t="shared" si="2"/>
        <v>Revenues</v>
      </c>
    </row>
    <row r="52" spans="1:4">
      <c r="A52" s="176" t="s">
        <v>2906</v>
      </c>
      <c r="B52" s="176" t="s">
        <v>1326</v>
      </c>
      <c r="C52" s="177" t="str">
        <f t="shared" si="0"/>
        <v>acfr:ReimbursementsModifiedAccrual</v>
      </c>
      <c r="D52" s="1" t="str">
        <f t="shared" si="2"/>
        <v>Revenues</v>
      </c>
    </row>
    <row r="53" spans="1:4">
      <c r="A53" s="176" t="s">
        <v>2892</v>
      </c>
      <c r="B53" s="176" t="s">
        <v>3338</v>
      </c>
      <c r="C53" s="177" t="str">
        <f t="shared" si="0"/>
        <v>acfr:RevenuesFromCommunityEconomicDevelopmentAbstractDepartmentModifiedAccrual</v>
      </c>
      <c r="D53" s="1" t="str">
        <f t="shared" si="2"/>
        <v>Revenues</v>
      </c>
    </row>
    <row r="54" spans="1:4">
      <c r="A54" s="176" t="s">
        <v>2744</v>
      </c>
      <c r="B54" s="176" t="s">
        <v>3512</v>
      </c>
      <c r="C54" s="177" t="str">
        <f t="shared" si="0"/>
        <v>acfr:RevenueFromAccomodationsTaxModifiedAccrual</v>
      </c>
      <c r="D54" s="1" t="str">
        <f t="shared" si="2"/>
        <v>Revenues</v>
      </c>
    </row>
    <row r="55" spans="1:4">
      <c r="A55" s="176" t="s">
        <v>2884</v>
      </c>
      <c r="B55" s="176" t="s">
        <v>3341</v>
      </c>
      <c r="C55" s="177" t="str">
        <f t="shared" si="0"/>
        <v>acfr:RevenueFromHealthAndWelfareAgencyOnAgingModifiedAccrual</v>
      </c>
      <c r="D55" s="1" t="str">
        <f t="shared" si="2"/>
        <v>Revenues</v>
      </c>
    </row>
    <row r="56" spans="1:4">
      <c r="A56" s="176" t="s">
        <v>2873</v>
      </c>
      <c r="B56" s="176" t="s">
        <v>3342</v>
      </c>
      <c r="C56" s="177" t="str">
        <f t="shared" si="0"/>
        <v>acfr:RevenuesFromPublicWorksAirportServicesModifiedAccrual</v>
      </c>
      <c r="D56" s="1" t="str">
        <f t="shared" si="2"/>
        <v>Revenues</v>
      </c>
    </row>
    <row r="57" spans="1:4">
      <c r="A57" s="176" t="s">
        <v>2880</v>
      </c>
      <c r="B57" s="176" t="s">
        <v>3513</v>
      </c>
      <c r="C57" s="177" t="str">
        <f t="shared" si="0"/>
        <v>acfr:RevenuesForAmbulanceAndEmergencyModifiedAccrual</v>
      </c>
      <c r="D57" s="1" t="str">
        <f t="shared" si="2"/>
        <v>Revenues</v>
      </c>
    </row>
    <row r="58" spans="1:4">
      <c r="A58" s="176" t="s">
        <v>2889</v>
      </c>
      <c r="B58" s="176" t="s">
        <v>3344</v>
      </c>
      <c r="C58" s="177" t="str">
        <f t="shared" si="0"/>
        <v>acfr:RevenuesFromPublicSafetyAnimalShelterDogWardenModifiedAccrual</v>
      </c>
      <c r="D58" s="1" t="str">
        <f t="shared" si="2"/>
        <v>Revenues</v>
      </c>
    </row>
    <row r="59" spans="1:4">
      <c r="A59" s="176" t="s">
        <v>2837</v>
      </c>
      <c r="B59" s="176" t="s">
        <v>3175</v>
      </c>
      <c r="C59" s="177" t="str">
        <f t="shared" si="0"/>
        <v>acfr:RevenueFromFinesAndForfeituresBondForfeituresAndBondCostsModifiedAccrual</v>
      </c>
      <c r="D59" s="1" t="str">
        <f t="shared" si="2"/>
        <v>Revenues</v>
      </c>
    </row>
    <row r="60" spans="1:4">
      <c r="A60" s="176" t="s">
        <v>2868</v>
      </c>
      <c r="B60" s="176" t="s">
        <v>3351</v>
      </c>
      <c r="C60" s="177" t="str">
        <f t="shared" si="0"/>
        <v>acfr:RevenuesFromOtherGeneralGovernmentBuildingAuthorityModifiedAccrual</v>
      </c>
      <c r="D60" s="1" t="str">
        <f t="shared" si="2"/>
        <v>Revenues</v>
      </c>
    </row>
    <row r="61" spans="1:4">
      <c r="A61" s="176" t="s">
        <v>2757</v>
      </c>
      <c r="B61" s="176" t="s">
        <v>3514</v>
      </c>
      <c r="C61" s="177" t="str">
        <f t="shared" si="0"/>
        <v>acfr:RevenueFromBusinessLicenseTaxModifiedAccrual</v>
      </c>
      <c r="D61" s="1" t="str">
        <f t="shared" si="2"/>
        <v>Revenues</v>
      </c>
    </row>
    <row r="62" spans="1:4">
      <c r="A62" s="176" t="s">
        <v>2781</v>
      </c>
      <c r="B62" s="176" t="s">
        <v>3176</v>
      </c>
      <c r="C62" s="177" t="str">
        <f t="shared" si="0"/>
        <v>acfr:RevenueFromBusinessLicensesAndPermitsModifiedAccrual</v>
      </c>
      <c r="D62" s="1" t="str">
        <f t="shared" si="2"/>
        <v>Revenues</v>
      </c>
    </row>
    <row r="63" spans="1:4">
      <c r="A63" s="176" t="s">
        <v>2783</v>
      </c>
      <c r="B63" s="176" t="s">
        <v>3515</v>
      </c>
      <c r="C63" s="177" t="str">
        <f t="shared" si="0"/>
        <v>acfr:RevenueFromCableFranchiseFeesModifiedAccrual</v>
      </c>
      <c r="D63" s="1" t="str">
        <f t="shared" si="2"/>
        <v>Revenues</v>
      </c>
    </row>
    <row r="64" spans="1:4">
      <c r="A64" s="176" t="s">
        <v>2882</v>
      </c>
      <c r="B64" s="176" t="s">
        <v>3357</v>
      </c>
      <c r="C64" s="177" t="str">
        <f t="shared" si="0"/>
        <v>acfr:RevenuesFromHealthAndWelfareChildCareDepartmentOfHumanServicesModifiedAccrual</v>
      </c>
      <c r="D64" s="1" t="str">
        <f t="shared" si="2"/>
        <v>Revenues</v>
      </c>
    </row>
    <row r="65" spans="1:4">
      <c r="A65" s="176" t="s">
        <v>2881</v>
      </c>
      <c r="B65" s="176" t="s">
        <v>3358</v>
      </c>
      <c r="C65" s="177" t="str">
        <f t="shared" si="0"/>
        <v>acfr:RevenuesFromHealthAndWelfareChildCareFamilyDivisionOfCircuitCourtModifiedAccrual</v>
      </c>
      <c r="D65" s="1" t="str">
        <f t="shared" si="2"/>
        <v>Revenues</v>
      </c>
    </row>
    <row r="66" spans="1:4">
      <c r="A66" s="176" t="s">
        <v>2852</v>
      </c>
      <c r="B66" s="176" t="s">
        <v>3359</v>
      </c>
      <c r="C66" s="177" t="str">
        <f t="shared" ref="C66:C129" si="3">"acfr:"&amp;A66</f>
        <v>acfr:RevenuesFromJudicialCircuitCourtModifiedAccrual</v>
      </c>
      <c r="D66" s="1" t="str">
        <f t="shared" ref="D66:D97" si="4">IF(RIGHT(A66, 8)="Abstract", "Abstract", "Revenues")</f>
        <v>Revenues</v>
      </c>
    </row>
    <row r="67" spans="1:4">
      <c r="A67" s="176" t="s">
        <v>2755</v>
      </c>
      <c r="B67" s="176" t="s">
        <v>3516</v>
      </c>
      <c r="C67" s="177" t="str">
        <f t="shared" si="3"/>
        <v>acfr:RevenueFromCityUtilityUsersTaxModifiedAccrual</v>
      </c>
      <c r="D67" s="1" t="str">
        <f t="shared" si="4"/>
        <v>Revenues</v>
      </c>
    </row>
    <row r="68" spans="1:4">
      <c r="A68" s="176" t="s">
        <v>2860</v>
      </c>
      <c r="B68" s="176" t="s">
        <v>3361</v>
      </c>
      <c r="C68" s="177" t="str">
        <f t="shared" si="3"/>
        <v>acfr:RevenuesFromFinancialAndTaxAdministrationClerkModifiedAccrual</v>
      </c>
      <c r="D68" s="1" t="str">
        <f t="shared" si="4"/>
        <v>Revenues</v>
      </c>
    </row>
    <row r="69" spans="1:4">
      <c r="A69" s="176" t="s">
        <v>2742</v>
      </c>
      <c r="B69" s="176" t="s">
        <v>3517</v>
      </c>
      <c r="C69" s="177" t="str">
        <f t="shared" si="3"/>
        <v>acfr:RevenueFromCommercialFacilitiesTaxModifiedAccrual</v>
      </c>
      <c r="D69" s="1" t="str">
        <f t="shared" si="4"/>
        <v>Revenues</v>
      </c>
    </row>
    <row r="70" spans="1:4">
      <c r="A70" s="176" t="s">
        <v>2893</v>
      </c>
      <c r="B70" s="176" t="s">
        <v>3366</v>
      </c>
      <c r="C70" s="177" t="str">
        <f t="shared" si="3"/>
        <v>acfr:RevenuesFromCommunityAndEconomicDevelopmentServicesModifiedAccrual</v>
      </c>
      <c r="D70" s="1" t="str">
        <f t="shared" si="4"/>
        <v>Revenues</v>
      </c>
    </row>
    <row r="71" spans="1:4">
      <c r="A71" s="176" t="s">
        <v>2769</v>
      </c>
      <c r="B71" s="176" t="s">
        <v>3518</v>
      </c>
      <c r="C71" s="177" t="str">
        <f t="shared" si="3"/>
        <v>acfr:RevenueFromCommunityWideSpecialAssessmentsModifiedAccrual</v>
      </c>
      <c r="D71" s="1" t="str">
        <f t="shared" si="4"/>
        <v>Revenues</v>
      </c>
    </row>
    <row r="72" spans="1:4">
      <c r="A72" s="176" t="s">
        <v>2771</v>
      </c>
      <c r="B72" s="176" t="s">
        <v>3519</v>
      </c>
      <c r="C72" s="177" t="str">
        <f t="shared" si="3"/>
        <v>acfr:RevenueFromCountyExpenseOfSaleModifiedAccrual</v>
      </c>
      <c r="D72" s="1" t="str">
        <f t="shared" si="4"/>
        <v>Revenues</v>
      </c>
    </row>
    <row r="73" spans="1:4">
      <c r="A73" s="176" t="s">
        <v>2751</v>
      </c>
      <c r="B73" s="176" t="s">
        <v>3520</v>
      </c>
      <c r="C73" s="177" t="str">
        <f t="shared" si="3"/>
        <v>acfr:RevenueFromCurrentPersonalPropertyTaxModifiedAccrual</v>
      </c>
      <c r="D73" s="1" t="str">
        <f t="shared" si="4"/>
        <v>Revenues</v>
      </c>
    </row>
    <row r="74" spans="1:4">
      <c r="A74" s="176" t="s">
        <v>2750</v>
      </c>
      <c r="B74" s="176" t="s">
        <v>3521</v>
      </c>
      <c r="C74" s="177" t="str">
        <f t="shared" si="3"/>
        <v>acfr:RevenueFromCurrentPropertyTaxesExtraOrSpecialVotedModifiedAccrual</v>
      </c>
      <c r="D74" s="1" t="str">
        <f t="shared" si="4"/>
        <v>Revenues</v>
      </c>
    </row>
    <row r="75" spans="1:4">
      <c r="A75" s="176" t="s">
        <v>2752</v>
      </c>
      <c r="B75" s="176" t="s">
        <v>3522</v>
      </c>
      <c r="C75" s="177" t="str">
        <f t="shared" si="3"/>
        <v>acfr:RevenueFromDelinquentPersonalPropertyTaxModifiedAccrual</v>
      </c>
      <c r="D75" s="1" t="str">
        <f t="shared" si="4"/>
        <v>Revenues</v>
      </c>
    </row>
    <row r="76" spans="1:4">
      <c r="A76" s="176" t="s">
        <v>2753</v>
      </c>
      <c r="B76" s="176" t="s">
        <v>3523</v>
      </c>
      <c r="C76" s="177" t="str">
        <f t="shared" si="3"/>
        <v>acfr:RevenueFromDelinquentRealPropertyTaxModifiedAccrual</v>
      </c>
      <c r="D76" s="1" t="str">
        <f t="shared" si="4"/>
        <v>Revenues</v>
      </c>
    </row>
    <row r="77" spans="1:4">
      <c r="A77" s="176" t="s">
        <v>2864</v>
      </c>
      <c r="B77" s="176" t="s">
        <v>3381</v>
      </c>
      <c r="C77" s="177" t="str">
        <f t="shared" si="3"/>
        <v>acfr:RevenuesFromFinancialAndTaxAdministrationDelinquentTaxPropertySalesModifiedAccrual</v>
      </c>
      <c r="D77" s="1" t="str">
        <f t="shared" si="4"/>
        <v>Revenues</v>
      </c>
    </row>
    <row r="78" spans="1:4">
      <c r="A78" s="176" t="s">
        <v>2883</v>
      </c>
      <c r="B78" s="176" t="s">
        <v>3382</v>
      </c>
      <c r="C78" s="177" t="str">
        <f t="shared" si="3"/>
        <v>acfr:RevenueFromHealthAndWelfareDepartmentOfHumanServicesModifiedAccrual</v>
      </c>
      <c r="D78" s="1" t="str">
        <f t="shared" si="4"/>
        <v>Revenues</v>
      </c>
    </row>
    <row r="79" spans="1:4">
      <c r="A79" s="176" t="s">
        <v>2871</v>
      </c>
      <c r="B79" s="176" t="s">
        <v>3383</v>
      </c>
      <c r="C79" s="177" t="str">
        <f t="shared" si="3"/>
        <v>acfr:RevenuesFromDepartmentOfPublicWorksModifiedAccrual</v>
      </c>
      <c r="D79" s="1" t="str">
        <f t="shared" si="4"/>
        <v>Revenues</v>
      </c>
    </row>
    <row r="80" spans="1:4">
      <c r="A80" s="176" t="s">
        <v>2853</v>
      </c>
      <c r="B80" s="176" t="s">
        <v>3384</v>
      </c>
      <c r="C80" s="177" t="str">
        <f t="shared" si="3"/>
        <v>acfr:RevenuesFromJudicialDistrictAndMunicipalCourtModifiedAccrual</v>
      </c>
      <c r="D80" s="1" t="str">
        <f t="shared" si="4"/>
        <v>Revenues</v>
      </c>
    </row>
    <row r="81" spans="1:4">
      <c r="A81" s="176" t="s">
        <v>2840</v>
      </c>
      <c r="B81" s="176" t="s">
        <v>3524</v>
      </c>
      <c r="C81" s="177" t="str">
        <f t="shared" si="3"/>
        <v>acfr:RevenuesFromDividendsModifiedAccrual</v>
      </c>
      <c r="D81" s="1" t="str">
        <f t="shared" si="4"/>
        <v>Revenues</v>
      </c>
    </row>
    <row r="82" spans="1:4">
      <c r="A82" s="176" t="s">
        <v>2759</v>
      </c>
      <c r="B82" s="176" t="s">
        <v>3525</v>
      </c>
      <c r="C82" s="177" t="str">
        <f t="shared" si="3"/>
        <v>acfr:RevenueFromDocumentsTransferTaxModifiedAccrual</v>
      </c>
      <c r="D82" s="1" t="str">
        <f t="shared" si="4"/>
        <v>Revenues</v>
      </c>
    </row>
    <row r="83" spans="1:4">
      <c r="A83" s="176" t="s">
        <v>2865</v>
      </c>
      <c r="B83" s="176" t="s">
        <v>3397</v>
      </c>
      <c r="C83" s="177" t="str">
        <f t="shared" si="3"/>
        <v>acfr:RevenuesFromFinancialAndTaxAdministrationModifiedAccrual</v>
      </c>
      <c r="D83" s="1" t="str">
        <f t="shared" si="4"/>
        <v>Revenues</v>
      </c>
    </row>
    <row r="84" spans="1:4">
      <c r="A84" s="176" t="s">
        <v>2838</v>
      </c>
      <c r="B84" s="176" t="s">
        <v>3526</v>
      </c>
      <c r="C84" s="177" t="str">
        <f t="shared" si="3"/>
        <v>acfr:RevenueFromFinesAndForfeituresAndPenaltiesModifiedAccrual</v>
      </c>
      <c r="D84" s="1" t="str">
        <f t="shared" si="4"/>
        <v>Revenues</v>
      </c>
    </row>
    <row r="85" spans="1:4">
      <c r="A85" s="176" t="s">
        <v>2901</v>
      </c>
      <c r="B85" s="176" t="s">
        <v>3527</v>
      </c>
      <c r="C85" s="177" t="str">
        <f t="shared" si="3"/>
        <v>acfr:RevenueFromGrantsAndEntitlementsNotRestrictedForSpecificProgramsModifiedAccrual</v>
      </c>
      <c r="D85" s="1" t="str">
        <f t="shared" si="4"/>
        <v>Revenues</v>
      </c>
    </row>
    <row r="86" spans="1:4">
      <c r="A86" s="176" t="s">
        <v>2900</v>
      </c>
      <c r="B86" s="176" t="s">
        <v>3528</v>
      </c>
      <c r="C86" s="177" t="str">
        <f t="shared" si="3"/>
        <v>acfr:RevenueFromGrantsAndEntitlementsRestrictedForSpecificProgramsModifiedAccrual</v>
      </c>
      <c r="D86" s="1" t="str">
        <f t="shared" si="4"/>
        <v>Revenues</v>
      </c>
    </row>
    <row r="87" spans="1:4">
      <c r="A87" s="176" t="s">
        <v>2885</v>
      </c>
      <c r="B87" s="176" t="s">
        <v>3413</v>
      </c>
      <c r="C87" s="177" t="str">
        <f t="shared" si="3"/>
        <v>acfr:RevenuesFromHealthAndWelfareModifiedAccrual</v>
      </c>
      <c r="D87" s="1" t="str">
        <f t="shared" si="4"/>
        <v>Revenues</v>
      </c>
    </row>
    <row r="88" spans="1:4">
      <c r="A88" s="176" t="s">
        <v>2877</v>
      </c>
      <c r="B88" s="176" t="s">
        <v>3416</v>
      </c>
      <c r="C88" s="177" t="str">
        <f t="shared" si="3"/>
        <v>acfr:RevenuesFromHealthAndWelfareHealthDepartmentModifiedAccrual</v>
      </c>
      <c r="D88" s="1" t="str">
        <f t="shared" si="4"/>
        <v>Revenues</v>
      </c>
    </row>
    <row r="89" spans="1:4">
      <c r="A89" s="176" t="s">
        <v>2748</v>
      </c>
      <c r="B89" s="176" t="s">
        <v>3529</v>
      </c>
      <c r="C89" s="177" t="str">
        <f t="shared" si="3"/>
        <v>acfr:RevenueFromIncomeTaxModifiedAccrual</v>
      </c>
      <c r="D89" s="1" t="str">
        <f t="shared" si="4"/>
        <v>Revenues</v>
      </c>
    </row>
    <row r="90" spans="1:4">
      <c r="A90" s="176" t="s">
        <v>2747</v>
      </c>
      <c r="B90" s="176" t="s">
        <v>3530</v>
      </c>
      <c r="C90" s="177" t="str">
        <f t="shared" si="3"/>
        <v>acfr:RevenueFromIndustrialFacilitiesTaxModifiedAccrual</v>
      </c>
      <c r="D90" s="1" t="str">
        <f t="shared" si="4"/>
        <v>Revenues</v>
      </c>
    </row>
    <row r="91" spans="1:4">
      <c r="A91" s="176" t="s">
        <v>2861</v>
      </c>
      <c r="B91" s="176" t="s">
        <v>3424</v>
      </c>
      <c r="C91" s="177" t="str">
        <f t="shared" si="3"/>
        <v>acfr:RevenuesFromFinancialAndTaxAdministrationInformationTechnologyModifiedAccrual</v>
      </c>
      <c r="D91" s="1" t="str">
        <f t="shared" si="4"/>
        <v>Revenues</v>
      </c>
    </row>
    <row r="92" spans="1:4">
      <c r="A92" s="176" t="s">
        <v>2842</v>
      </c>
      <c r="B92" s="176" t="s">
        <v>3531</v>
      </c>
      <c r="C92" s="177" t="str">
        <f t="shared" si="3"/>
        <v>acfr:RevenueFromInterestAndDividendsModifiedAccrual</v>
      </c>
      <c r="D92" s="1" t="str">
        <f t="shared" si="4"/>
        <v>Revenues</v>
      </c>
    </row>
    <row r="93" spans="1:4">
      <c r="A93" s="176" t="s">
        <v>2779</v>
      </c>
      <c r="B93" s="176" t="s">
        <v>3532</v>
      </c>
      <c r="C93" s="177" t="str">
        <f t="shared" si="3"/>
        <v>acfr:RevenueFromInterestAndPenaltiesOnSpecialAssessmentsModifiedAccrual</v>
      </c>
      <c r="D93" s="1" t="str">
        <f t="shared" si="4"/>
        <v>Revenues</v>
      </c>
    </row>
    <row r="94" spans="1:4">
      <c r="A94" s="176" t="s">
        <v>2844</v>
      </c>
      <c r="B94" s="176" t="s">
        <v>3533</v>
      </c>
      <c r="C94" s="177" t="str">
        <f t="shared" si="3"/>
        <v>acfr:RevenueFromInterestAndRentsModifiedAccrual</v>
      </c>
      <c r="D94" s="1" t="str">
        <f t="shared" si="4"/>
        <v>Revenues</v>
      </c>
    </row>
    <row r="95" spans="1:4">
      <c r="A95" s="176" t="s">
        <v>2841</v>
      </c>
      <c r="B95" s="176" t="s">
        <v>3534</v>
      </c>
      <c r="C95" s="177" t="str">
        <f t="shared" si="3"/>
        <v>acfr:RevenuesFromInterestModifiedAccrual</v>
      </c>
      <c r="D95" s="1" t="str">
        <f t="shared" si="4"/>
        <v>Revenues</v>
      </c>
    </row>
    <row r="96" spans="1:4">
      <c r="A96" s="176" t="s">
        <v>2854</v>
      </c>
      <c r="B96" s="176" t="s">
        <v>3535</v>
      </c>
      <c r="C96" s="177" t="str">
        <f t="shared" si="3"/>
        <v>acfr:RevenuesFromJudicialFriendOfTheCourtModifiedAccrual</v>
      </c>
      <c r="D96" s="1" t="str">
        <f t="shared" si="4"/>
        <v>Revenues</v>
      </c>
    </row>
    <row r="97" spans="1:4">
      <c r="A97" s="176" t="s">
        <v>2858</v>
      </c>
      <c r="B97" s="176" t="s">
        <v>3536</v>
      </c>
      <c r="C97" s="177" t="str">
        <f t="shared" si="3"/>
        <v>acfr:RevenuesFromJudicialActivitiesModifiedAccrual</v>
      </c>
      <c r="D97" s="1" t="str">
        <f t="shared" si="4"/>
        <v>Revenues</v>
      </c>
    </row>
    <row r="98" spans="1:4">
      <c r="A98" s="176" t="s">
        <v>2855</v>
      </c>
      <c r="B98" s="176" t="s">
        <v>3432</v>
      </c>
      <c r="C98" s="177" t="str">
        <f t="shared" si="3"/>
        <v>acfr:RevenuesFromJudicialLawLibraryModifiedAccrual</v>
      </c>
      <c r="D98" s="1" t="str">
        <f t="shared" ref="D98:D129" si="5">IF(RIGHT(A98, 8)="Abstract", "Abstract", "Revenues")</f>
        <v>Revenues</v>
      </c>
    </row>
    <row r="99" spans="1:4">
      <c r="A99" s="176" t="s">
        <v>2896</v>
      </c>
      <c r="B99" s="176" t="s">
        <v>3436</v>
      </c>
      <c r="C99" s="177" t="str">
        <f t="shared" si="3"/>
        <v>acfr:RevenuesFromRecreationAndCultureLibraryModifiedAccrual</v>
      </c>
      <c r="D99" s="1" t="str">
        <f t="shared" si="5"/>
        <v>Revenues</v>
      </c>
    </row>
    <row r="100" spans="1:4">
      <c r="A100" s="176" t="s">
        <v>2784</v>
      </c>
      <c r="B100" s="176" t="s">
        <v>3178</v>
      </c>
      <c r="C100" s="177" t="str">
        <f t="shared" si="3"/>
        <v>acfr:RevenueFromLicensesAndPermitsAndFranchiseFeesModifiedAccrual</v>
      </c>
      <c r="D100" s="1" t="str">
        <f t="shared" si="5"/>
        <v>Revenues</v>
      </c>
    </row>
    <row r="101" spans="1:4">
      <c r="A101" s="176" t="s">
        <v>2762</v>
      </c>
      <c r="B101" s="176" t="s">
        <v>3537</v>
      </c>
      <c r="C101" s="177" t="str">
        <f t="shared" si="3"/>
        <v>acfr:RevenueFromMarijuanaTaxModifiedAccrual</v>
      </c>
      <c r="D101" s="1" t="str">
        <f t="shared" si="5"/>
        <v>Revenues</v>
      </c>
    </row>
    <row r="102" spans="1:4">
      <c r="A102" s="176" t="s">
        <v>2746</v>
      </c>
      <c r="B102" s="176" t="s">
        <v>3538</v>
      </c>
      <c r="C102" s="177" t="str">
        <f t="shared" si="3"/>
        <v>acfr:RevenueFromMealsTaxModifiedAccrual</v>
      </c>
      <c r="D102" s="1" t="str">
        <f t="shared" si="5"/>
        <v>Revenues</v>
      </c>
    </row>
    <row r="103" spans="1:4">
      <c r="A103" s="176" t="s">
        <v>2878</v>
      </c>
      <c r="B103" s="176" t="s">
        <v>3442</v>
      </c>
      <c r="C103" s="177" t="str">
        <f t="shared" si="3"/>
        <v>acfr:RevenuesFromHealthAndWelfareMosquitoControlModifiedAccrual</v>
      </c>
      <c r="D103" s="1" t="str">
        <f t="shared" si="5"/>
        <v>Revenues</v>
      </c>
    </row>
    <row r="104" spans="1:4">
      <c r="A104" s="176" t="s">
        <v>2741</v>
      </c>
      <c r="B104" s="176" t="s">
        <v>3539</v>
      </c>
      <c r="C104" s="177" t="str">
        <f t="shared" si="3"/>
        <v>acfr:TaxesNationalForestReserveModifiedAccrual</v>
      </c>
      <c r="D104" s="1" t="str">
        <f t="shared" si="5"/>
        <v>Revenues</v>
      </c>
    </row>
    <row r="105" spans="1:4">
      <c r="A105" s="176" t="s">
        <v>2782</v>
      </c>
      <c r="B105" s="176" t="s">
        <v>3179</v>
      </c>
      <c r="C105" s="177" t="str">
        <f t="shared" si="3"/>
        <v>acfr:RevenueFromNonBusinessLicensesAndPermitsModifiedAccrual</v>
      </c>
      <c r="D105" s="1" t="str">
        <f t="shared" si="5"/>
        <v>Revenues</v>
      </c>
    </row>
    <row r="106" spans="1:4">
      <c r="A106" s="176" t="s">
        <v>2835</v>
      </c>
      <c r="B106" s="176" t="s">
        <v>3180</v>
      </c>
      <c r="C106" s="177" t="str">
        <f t="shared" si="3"/>
        <v>acfr:RevenueFromFinesAndForfeituresOrdinanceFinesAndCostsModifiedAccrual</v>
      </c>
      <c r="D106" s="1" t="str">
        <f t="shared" si="5"/>
        <v>Revenues</v>
      </c>
    </row>
    <row r="107" spans="1:4">
      <c r="A107" s="176" t="s">
        <v>2869</v>
      </c>
      <c r="B107" s="176" t="s">
        <v>3540</v>
      </c>
      <c r="C107" s="177" t="str">
        <f t="shared" si="3"/>
        <v>acfr:RevenuesFromOtherGeneralGovernmentModifiedAccrual</v>
      </c>
      <c r="D107" s="1" t="str">
        <f t="shared" si="5"/>
        <v>Revenues</v>
      </c>
    </row>
    <row r="108" spans="1:4">
      <c r="A108" s="176" t="s">
        <v>2763</v>
      </c>
      <c r="B108" s="176" t="s">
        <v>3541</v>
      </c>
      <c r="C108" s="177" t="str">
        <f t="shared" si="3"/>
        <v>acfr:RevenueFromOtherTaxesModifiedAccrual</v>
      </c>
      <c r="D108" s="1" t="str">
        <f t="shared" si="5"/>
        <v>Revenues</v>
      </c>
    </row>
    <row r="109" spans="1:4">
      <c r="A109" s="176" t="s">
        <v>2745</v>
      </c>
      <c r="B109" s="176" t="s">
        <v>3542</v>
      </c>
      <c r="C109" s="177" t="str">
        <f t="shared" si="3"/>
        <v>acfr:RevenueFromParkingOccupancyTaxModifiedAccrual</v>
      </c>
      <c r="D109" s="1" t="str">
        <f t="shared" si="5"/>
        <v>Revenues</v>
      </c>
    </row>
    <row r="110" spans="1:4">
      <c r="A110" s="176" t="s">
        <v>2895</v>
      </c>
      <c r="B110" s="176" t="s">
        <v>3447</v>
      </c>
      <c r="C110" s="177" t="str">
        <f t="shared" si="3"/>
        <v>acfr:RevenuesFromRecreationAndCultureParksAndRecreationDepartmentModifiedAccrual</v>
      </c>
      <c r="D110" s="1" t="str">
        <f t="shared" si="5"/>
        <v>Revenues</v>
      </c>
    </row>
    <row r="111" spans="1:4">
      <c r="A111" s="176" t="s">
        <v>2856</v>
      </c>
      <c r="B111" s="176" t="s">
        <v>3458</v>
      </c>
      <c r="C111" s="177" t="str">
        <f t="shared" si="3"/>
        <v>acfr:RevenuesFromJudicialProbateCourtModifiedAccrual</v>
      </c>
      <c r="D111" s="1" t="str">
        <f t="shared" si="5"/>
        <v>Revenues</v>
      </c>
    </row>
    <row r="112" spans="1:4">
      <c r="A112" s="176" t="s">
        <v>2857</v>
      </c>
      <c r="B112" s="176" t="s">
        <v>3459</v>
      </c>
      <c r="C112" s="177" t="str">
        <f t="shared" si="3"/>
        <v>acfr:RevenuesFromJudicialProbationModifiedAccrual</v>
      </c>
      <c r="D112" s="1" t="str">
        <f t="shared" si="5"/>
        <v>Revenues</v>
      </c>
    </row>
    <row r="113" spans="1:4">
      <c r="A113" s="176" t="s">
        <v>2862</v>
      </c>
      <c r="B113" s="176" t="s">
        <v>3462</v>
      </c>
      <c r="C113" s="177" t="str">
        <f t="shared" si="3"/>
        <v>acfr:RevenuesFromFinancialAndTaxAdministrationPropertyDescriptionModifiedAccrual</v>
      </c>
      <c r="D113" s="1" t="str">
        <f t="shared" si="5"/>
        <v>Revenues</v>
      </c>
    </row>
    <row r="114" spans="1:4">
      <c r="A114" s="176" t="s">
        <v>2749</v>
      </c>
      <c r="B114" s="176" t="s">
        <v>3543</v>
      </c>
      <c r="C114" s="177" t="str">
        <f t="shared" si="3"/>
        <v>acfr:RevenueFromPropertyTaxModifiedAccrual</v>
      </c>
      <c r="D114" s="1" t="str">
        <f t="shared" si="5"/>
        <v>Revenues</v>
      </c>
    </row>
    <row r="115" spans="1:4">
      <c r="A115" s="176" t="s">
        <v>2758</v>
      </c>
      <c r="B115" s="176" t="s">
        <v>3544</v>
      </c>
      <c r="C115" s="177" t="str">
        <f t="shared" si="3"/>
        <v>acfr:RevenueFromPropertyTransferTaxModifiedAccrual</v>
      </c>
      <c r="D115" s="1" t="str">
        <f t="shared" si="5"/>
        <v>Revenues</v>
      </c>
    </row>
    <row r="116" spans="1:4">
      <c r="A116" s="176" t="s">
        <v>2890</v>
      </c>
      <c r="B116" s="176" t="s">
        <v>3467</v>
      </c>
      <c r="C116" s="177" t="str">
        <f t="shared" si="3"/>
        <v>acfr:RevenuesFromPublicSafetyServicesModifiedAccrual</v>
      </c>
      <c r="D116" s="1" t="str">
        <f t="shared" si="5"/>
        <v>Revenues</v>
      </c>
    </row>
    <row r="117" spans="1:4">
      <c r="A117" s="176" t="s">
        <v>2888</v>
      </c>
      <c r="B117" s="176" t="s">
        <v>3545</v>
      </c>
      <c r="C117" s="177" t="str">
        <f t="shared" si="3"/>
        <v>acfr:RevenuesFromPublicSafetyFireDepartmentModifiedAccrual</v>
      </c>
      <c r="D117" s="1" t="str">
        <f t="shared" si="5"/>
        <v>Revenues</v>
      </c>
    </row>
    <row r="118" spans="1:4">
      <c r="A118" s="176" t="s">
        <v>2887</v>
      </c>
      <c r="B118" s="176" t="s">
        <v>3546</v>
      </c>
      <c r="C118" s="177" t="str">
        <f t="shared" si="3"/>
        <v>acfr:RevenueFromPublicSafetyPoliceSheriffAndConstableModifiedAccrual</v>
      </c>
      <c r="D118" s="1" t="str">
        <f t="shared" si="5"/>
        <v>Revenues</v>
      </c>
    </row>
    <row r="119" spans="1:4">
      <c r="A119" s="176" t="s">
        <v>2875</v>
      </c>
      <c r="B119" s="176" t="s">
        <v>3470</v>
      </c>
      <c r="C119" s="177" t="str">
        <f t="shared" si="3"/>
        <v>acfr:RevenuesFromPublicWorksServicesModifiedAccrual</v>
      </c>
      <c r="D119" s="1" t="str">
        <f t="shared" si="5"/>
        <v>Revenues</v>
      </c>
    </row>
    <row r="120" spans="1:4">
      <c r="A120" s="176" t="s">
        <v>2897</v>
      </c>
      <c r="B120" s="176" t="s">
        <v>3472</v>
      </c>
      <c r="C120" s="177" t="str">
        <f t="shared" si="3"/>
        <v>acfr:RevenuesFromRecreationAndCultureModifiedAccrual</v>
      </c>
      <c r="D120" s="1" t="str">
        <f t="shared" si="5"/>
        <v>Revenues</v>
      </c>
    </row>
    <row r="121" spans="1:4">
      <c r="A121" s="176" t="s">
        <v>2850</v>
      </c>
      <c r="B121" s="176" t="s">
        <v>3547</v>
      </c>
      <c r="C121" s="177" t="str">
        <f t="shared" si="3"/>
        <v>acfr:RevenueFromRentsAndRoyaltiesModifiedAccrual</v>
      </c>
      <c r="D121" s="1" t="str">
        <f t="shared" si="5"/>
        <v>Revenues</v>
      </c>
    </row>
    <row r="122" spans="1:4">
      <c r="A122" s="176" t="s">
        <v>2849</v>
      </c>
      <c r="B122" s="176" t="s">
        <v>3548</v>
      </c>
      <c r="C122" s="177" t="str">
        <f t="shared" si="3"/>
        <v>acfr:RevenueFromRentsModifiedAccrual</v>
      </c>
      <c r="D122" s="1" t="str">
        <f t="shared" si="5"/>
        <v>Revenues</v>
      </c>
    </row>
    <row r="123" spans="1:4">
      <c r="A123" s="176" t="s">
        <v>2867</v>
      </c>
      <c r="B123" s="176" t="s">
        <v>3479</v>
      </c>
      <c r="C123" s="177" t="str">
        <f t="shared" si="3"/>
        <v>acfr:RevenuesFromOtherGeneralGovernmentRetirementBoardModifiedAccrual</v>
      </c>
      <c r="D123" s="1" t="str">
        <f t="shared" si="5"/>
        <v>Revenues</v>
      </c>
    </row>
    <row r="124" spans="1:4">
      <c r="A124" s="176" t="s">
        <v>2848</v>
      </c>
      <c r="B124" s="176" t="s">
        <v>3549</v>
      </c>
      <c r="C124" s="177" t="str">
        <f t="shared" si="3"/>
        <v>acfr:RevenuesFromRoyaltiesModifiedAccrual</v>
      </c>
      <c r="D124" s="1" t="str">
        <f t="shared" si="5"/>
        <v>Revenues</v>
      </c>
    </row>
    <row r="125" spans="1:4">
      <c r="A125" s="176" t="s">
        <v>2756</v>
      </c>
      <c r="B125" s="176" t="s">
        <v>3550</v>
      </c>
      <c r="C125" s="177" t="str">
        <f t="shared" si="3"/>
        <v>acfr:RevenueFromSalesAndUseTaxModifiedAccrual</v>
      </c>
      <c r="D125" s="1" t="str">
        <f t="shared" si="5"/>
        <v>Revenues</v>
      </c>
    </row>
    <row r="126" spans="1:4">
      <c r="A126" s="176" t="s">
        <v>2754</v>
      </c>
      <c r="B126" s="176" t="s">
        <v>3551</v>
      </c>
      <c r="C126" s="177" t="str">
        <f t="shared" si="3"/>
        <v>acfr:RevenueFromSalesTaxModifiedAccrual</v>
      </c>
      <c r="D126" s="1" t="str">
        <f t="shared" si="5"/>
        <v>Revenues</v>
      </c>
    </row>
    <row r="127" spans="1:4">
      <c r="A127" s="176" t="s">
        <v>2902</v>
      </c>
      <c r="B127" s="176" t="s">
        <v>3552</v>
      </c>
      <c r="C127" s="177" t="str">
        <f t="shared" si="3"/>
        <v>acfr:RevenueFromSharedRevenueModifiedAccrual</v>
      </c>
      <c r="D127" s="1" t="str">
        <f t="shared" si="5"/>
        <v>Revenues</v>
      </c>
    </row>
    <row r="128" spans="1:4">
      <c r="A128" s="176" t="s">
        <v>2780</v>
      </c>
      <c r="B128" s="176" t="s">
        <v>3553</v>
      </c>
      <c r="C128" s="177" t="str">
        <f t="shared" si="3"/>
        <v>acfr:RevenueFromSpecialAssessmentsModifiedAccrual</v>
      </c>
      <c r="D128" s="1" t="str">
        <f t="shared" si="5"/>
        <v>Revenues</v>
      </c>
    </row>
    <row r="129" spans="1:4">
      <c r="A129" s="176" t="s">
        <v>2879</v>
      </c>
      <c r="B129" s="176" t="s">
        <v>3491</v>
      </c>
      <c r="C129" s="177" t="str">
        <f t="shared" si="3"/>
        <v>acfr:RevenuesFromStateInstitutionsModifiedAccrual</v>
      </c>
      <c r="D129" s="1" t="str">
        <f t="shared" si="5"/>
        <v>Revenues</v>
      </c>
    </row>
    <row r="130" spans="1:4">
      <c r="A130" s="176" t="s">
        <v>2836</v>
      </c>
      <c r="B130" s="176" t="s">
        <v>3181</v>
      </c>
      <c r="C130" s="177" t="str">
        <f t="shared" ref="C130:C193" si="6">"acfr:"&amp;A130</f>
        <v>acfr:RevenueFromFinesAndForfeituresStatuteCostsModifiedAccrual</v>
      </c>
      <c r="D130" s="1" t="str">
        <f t="shared" ref="D130:D159" si="7">IF(RIGHT(A130, 8)="Abstract", "Abstract", "Revenues")</f>
        <v>Revenues</v>
      </c>
    </row>
    <row r="131" spans="1:4">
      <c r="A131" s="176" t="s">
        <v>2774</v>
      </c>
      <c r="B131" s="176" t="s">
        <v>3554</v>
      </c>
      <c r="C131" s="177" t="str">
        <f t="shared" si="6"/>
        <v>acfr:RevenueFromTaxRevertedPropertyModifiedAccrual</v>
      </c>
      <c r="D131" s="1" t="str">
        <f t="shared" si="7"/>
        <v>Revenues</v>
      </c>
    </row>
    <row r="132" spans="1:4">
      <c r="A132" s="176" t="s">
        <v>2764</v>
      </c>
      <c r="B132" s="176" t="s">
        <v>3555</v>
      </c>
      <c r="C132" s="177" t="str">
        <f t="shared" si="6"/>
        <v>acfr:RevenueFromTaxesModifiedAccrual</v>
      </c>
      <c r="D132" s="1" t="str">
        <f t="shared" si="7"/>
        <v>Revenues</v>
      </c>
    </row>
    <row r="133" spans="1:4">
      <c r="A133" s="176" t="s">
        <v>2834</v>
      </c>
      <c r="B133" s="176" t="s">
        <v>3182</v>
      </c>
      <c r="C133" s="177" t="str">
        <f t="shared" si="6"/>
        <v>acfr:RevenueFromFinesAndForfeituresTrafficViolationsModifiedAccrual</v>
      </c>
      <c r="D133" s="1" t="str">
        <f t="shared" si="7"/>
        <v>Revenues</v>
      </c>
    </row>
    <row r="134" spans="1:4">
      <c r="A134" s="176" t="s">
        <v>2743</v>
      </c>
      <c r="B134" s="176" t="s">
        <v>3556</v>
      </c>
      <c r="C134" s="177" t="str">
        <f t="shared" si="6"/>
        <v>acfr:RevenueFromTrailerTaxModifiedAccrual</v>
      </c>
      <c r="D134" s="1" t="str">
        <f t="shared" si="7"/>
        <v>Revenues</v>
      </c>
    </row>
    <row r="135" spans="1:4">
      <c r="A135" s="176" t="s">
        <v>2760</v>
      </c>
      <c r="B135" s="176" t="s">
        <v>3557</v>
      </c>
      <c r="C135" s="177" t="str">
        <f t="shared" si="6"/>
        <v>acfr:RevenueFromTransferStampsTaxModifiedAccrual</v>
      </c>
      <c r="D135" s="1" t="str">
        <f t="shared" si="7"/>
        <v>Revenues</v>
      </c>
    </row>
    <row r="136" spans="1:4">
      <c r="A136" s="176" t="s">
        <v>2874</v>
      </c>
      <c r="B136" s="176" t="s">
        <v>3499</v>
      </c>
      <c r="C136" s="177" t="str">
        <f t="shared" si="6"/>
        <v>acfr:RevenuesFromPublicWorksTransportationServicesModifiedAccrual</v>
      </c>
      <c r="D136" s="1" t="str">
        <f t="shared" si="7"/>
        <v>Revenues</v>
      </c>
    </row>
    <row r="137" spans="1:4">
      <c r="A137" s="176" t="s">
        <v>2863</v>
      </c>
      <c r="B137" s="176" t="s">
        <v>3500</v>
      </c>
      <c r="C137" s="177" t="str">
        <f t="shared" si="6"/>
        <v>acfr:RevenuesFromFinancialAndTaxAdministrationTreasurerModifiedAccrual</v>
      </c>
      <c r="D137" s="1" t="str">
        <f t="shared" si="7"/>
        <v>Revenues</v>
      </c>
    </row>
    <row r="138" spans="1:4">
      <c r="A138" s="176" t="s">
        <v>2843</v>
      </c>
      <c r="B138" s="176" t="s">
        <v>3558</v>
      </c>
      <c r="C138" s="177" t="str">
        <f t="shared" si="6"/>
        <v>acfr:RevenueFromUseOfMoneyAndPropertyModifiedAccrual</v>
      </c>
      <c r="D138" s="1" t="str">
        <f t="shared" si="7"/>
        <v>Revenues</v>
      </c>
    </row>
    <row r="139" spans="1:4">
      <c r="A139" s="176" t="s">
        <v>2761</v>
      </c>
      <c r="B139" s="176" t="s">
        <v>3559</v>
      </c>
      <c r="C139" s="177" t="str">
        <f t="shared" si="6"/>
        <v>acfr:RevenueFromVehiclesTaxModifiedAccrual</v>
      </c>
      <c r="D139" s="1" t="str">
        <f t="shared" si="7"/>
        <v>Revenues</v>
      </c>
    </row>
    <row r="140" spans="1:4">
      <c r="A140" s="176" t="s">
        <v>2872</v>
      </c>
      <c r="B140" s="176" t="s">
        <v>3507</v>
      </c>
      <c r="C140" s="177" t="str">
        <f t="shared" si="6"/>
        <v>acfr:RevenuesFromPublicWorksWaterAndSewerSystemsModifiedAccrual</v>
      </c>
      <c r="D140" s="1" t="str">
        <f t="shared" si="7"/>
        <v>Revenues</v>
      </c>
    </row>
    <row r="141" spans="1:4">
      <c r="A141" s="176" t="s">
        <v>2809</v>
      </c>
      <c r="B141" s="176" t="s">
        <v>2152</v>
      </c>
      <c r="C141" s="177" t="str">
        <f t="shared" si="6"/>
        <v>acfr:StateCapitalGrantsModifiedAccrual</v>
      </c>
      <c r="D141" s="1" t="str">
        <f t="shared" si="7"/>
        <v>Revenues</v>
      </c>
    </row>
    <row r="142" spans="1:4">
      <c r="A142" s="176" t="s">
        <v>2798</v>
      </c>
      <c r="B142" s="176" t="s">
        <v>2130</v>
      </c>
      <c r="C142" s="177" t="str">
        <f t="shared" si="6"/>
        <v>acfr:IntergovernmentalRevenueFromStateCourtOfEquityModifiedAccrual</v>
      </c>
      <c r="D142" s="1" t="str">
        <f t="shared" si="7"/>
        <v>Revenues</v>
      </c>
    </row>
    <row r="143" spans="1:4">
      <c r="A143" s="176" t="s">
        <v>2803</v>
      </c>
      <c r="B143" s="176" t="s">
        <v>2140</v>
      </c>
      <c r="C143" s="177" t="str">
        <f t="shared" si="6"/>
        <v>acfr:IntergovernmentalRevenueFromStateCrimeVictimsRightsModifiedAccrual</v>
      </c>
      <c r="D143" s="1" t="str">
        <f t="shared" si="7"/>
        <v>Revenues</v>
      </c>
    </row>
    <row r="144" spans="1:4">
      <c r="A144" s="176" t="s">
        <v>2802</v>
      </c>
      <c r="B144" s="176" t="s">
        <v>2738</v>
      </c>
      <c r="C144" s="177" t="str">
        <f t="shared" si="6"/>
        <v>acfr:IntergovernmentalRevenueFromStateCultureAndRecreationModifiedAccrual</v>
      </c>
      <c r="D144" s="1" t="str">
        <f t="shared" si="7"/>
        <v>Revenues</v>
      </c>
    </row>
    <row r="145" spans="1:4">
      <c r="A145" s="176" t="s">
        <v>2796</v>
      </c>
      <c r="B145" s="176" t="s">
        <v>3326</v>
      </c>
      <c r="C145" s="177" t="str">
        <f t="shared" si="6"/>
        <v>acfr:IntergovernmentalRevenueFromStateDrugCaseInformationManagementModifiedAccrual</v>
      </c>
      <c r="D145" s="1" t="str">
        <f t="shared" si="7"/>
        <v>Revenues</v>
      </c>
    </row>
    <row r="146" spans="1:4">
      <c r="A146" s="176" t="s">
        <v>2795</v>
      </c>
      <c r="B146" s="176" t="s">
        <v>2124</v>
      </c>
      <c r="C146" s="177" t="str">
        <f t="shared" si="6"/>
        <v>acfr:IntergovernmentalRevenueFromStateDrunkDrivingCaseFlowAssistanceModifiedAccrual</v>
      </c>
      <c r="D146" s="1" t="str">
        <f t="shared" si="7"/>
        <v>Revenues</v>
      </c>
    </row>
    <row r="147" spans="1:4">
      <c r="A147" s="176" t="s">
        <v>2800</v>
      </c>
      <c r="B147" s="176" t="s">
        <v>2134</v>
      </c>
      <c r="C147" s="177" t="str">
        <f t="shared" si="6"/>
        <v>acfr:IntergovernmentalRevenueFromStateHealthAndHospitalsModifiedAccrual</v>
      </c>
      <c r="D147" s="1" t="str">
        <f t="shared" si="7"/>
        <v>Revenues</v>
      </c>
    </row>
    <row r="148" spans="1:4">
      <c r="A148" s="176" t="s">
        <v>2797</v>
      </c>
      <c r="B148" s="176" t="s">
        <v>2128</v>
      </c>
      <c r="C148" s="177" t="str">
        <f t="shared" si="6"/>
        <v>acfr:IntergovernmentalRevenueFromStateStreetsAndHighwaysModifiedAccrual</v>
      </c>
      <c r="D148" s="1" t="str">
        <f t="shared" si="7"/>
        <v>Revenues</v>
      </c>
    </row>
    <row r="149" spans="1:4">
      <c r="A149" s="176" t="s">
        <v>2804</v>
      </c>
      <c r="B149" s="176" t="s">
        <v>3327</v>
      </c>
      <c r="C149" s="177" t="str">
        <f t="shared" si="6"/>
        <v>acfr:IntergovernmentalRevenueFromStateIndigentDefenseModifiedAccrual</v>
      </c>
      <c r="D149" s="1" t="str">
        <f t="shared" si="7"/>
        <v>Revenues</v>
      </c>
    </row>
    <row r="150" spans="1:4">
      <c r="A150" s="176" t="s">
        <v>2806</v>
      </c>
      <c r="B150" s="176" t="s">
        <v>2146</v>
      </c>
      <c r="C150" s="177" t="str">
        <f t="shared" si="6"/>
        <v>acfr:StateGrantsLocalCommunityStabilizationShareModifiedAccrual</v>
      </c>
      <c r="D150" s="1" t="str">
        <f t="shared" si="7"/>
        <v>Revenues</v>
      </c>
    </row>
    <row r="151" spans="1:4">
      <c r="A151" s="176" t="s">
        <v>2794</v>
      </c>
      <c r="B151" s="176" t="s">
        <v>2122</v>
      </c>
      <c r="C151" s="177" t="str">
        <f t="shared" si="6"/>
        <v>acfr:IntergovernmentalRevenueFromStatePublicSafetyModifiedAccrual</v>
      </c>
      <c r="D151" s="1" t="str">
        <f t="shared" si="7"/>
        <v>Revenues</v>
      </c>
    </row>
    <row r="152" spans="1:4">
      <c r="A152" s="176" t="s">
        <v>2799</v>
      </c>
      <c r="B152" s="176" t="s">
        <v>2132</v>
      </c>
      <c r="C152" s="177" t="str">
        <f t="shared" si="6"/>
        <v>acfr:IntergovernmentalRevenueFromStateSanitationModifiedAccrual</v>
      </c>
      <c r="D152" s="1" t="str">
        <f t="shared" si="7"/>
        <v>Revenues</v>
      </c>
    </row>
    <row r="153" spans="1:4">
      <c r="A153" s="176" t="s">
        <v>2808</v>
      </c>
      <c r="B153" s="176" t="s">
        <v>2150</v>
      </c>
      <c r="C153" s="177" t="str">
        <f t="shared" si="6"/>
        <v>acfr:IntergovernmentalRevenueFromStateSpecialElectionReimbursementModifiedAccrual</v>
      </c>
      <c r="D153" s="1" t="str">
        <f t="shared" si="7"/>
        <v>Revenues</v>
      </c>
    </row>
    <row r="154" spans="1:4">
      <c r="A154" s="176" t="s">
        <v>2805</v>
      </c>
      <c r="B154" s="176" t="s">
        <v>2144</v>
      </c>
      <c r="C154" s="177" t="str">
        <f t="shared" si="6"/>
        <v>acfr:IntergovernmentalRevenueFromStateStateRevenueSharingModifiedAccrual</v>
      </c>
      <c r="D154" s="1" t="str">
        <f t="shared" si="7"/>
        <v>Revenues</v>
      </c>
    </row>
    <row r="155" spans="1:4">
      <c r="A155" s="176" t="s">
        <v>2807</v>
      </c>
      <c r="B155" s="176" t="s">
        <v>2148</v>
      </c>
      <c r="C155" s="177" t="str">
        <f t="shared" si="6"/>
        <v>acfr:IntergovernmentalRevenueFromStateSurveyAndRemonumentationModifiedAccrual</v>
      </c>
      <c r="D155" s="1" t="str">
        <f t="shared" si="7"/>
        <v>Revenues</v>
      </c>
    </row>
    <row r="156" spans="1:4">
      <c r="A156" s="176" t="s">
        <v>2801</v>
      </c>
      <c r="B156" s="176" t="s">
        <v>2136</v>
      </c>
      <c r="C156" s="177" t="str">
        <f t="shared" si="6"/>
        <v>acfr:IntergovernmentalRevenueFromStateWelfareModifiedAccrual</v>
      </c>
      <c r="D156" s="1" t="str">
        <f t="shared" si="7"/>
        <v>Revenues</v>
      </c>
    </row>
    <row r="157" spans="1:4">
      <c r="A157" s="176" t="s">
        <v>2773</v>
      </c>
      <c r="B157" s="176" t="s">
        <v>1307</v>
      </c>
      <c r="C157" s="177" t="str">
        <f t="shared" si="6"/>
        <v>acfr:SubMarginalLandActModifiedAccrual</v>
      </c>
      <c r="D157" s="1" t="str">
        <f t="shared" si="7"/>
        <v>Revenues</v>
      </c>
    </row>
    <row r="158" spans="1:4">
      <c r="A158" s="176" t="s">
        <v>2768</v>
      </c>
      <c r="B158" s="176" t="s">
        <v>3328</v>
      </c>
      <c r="C158" s="177" t="str">
        <f t="shared" si="6"/>
        <v>acfr:TaxCollectionFeesModifiedAccrual</v>
      </c>
      <c r="D158" s="1" t="str">
        <f t="shared" si="7"/>
        <v>Revenues</v>
      </c>
    </row>
    <row r="159" spans="1:4">
      <c r="A159" s="176" t="s">
        <v>2777</v>
      </c>
      <c r="B159" s="176" t="s">
        <v>3329</v>
      </c>
      <c r="C159" s="177" t="str">
        <f t="shared" si="6"/>
        <v>acfr:TaxRevenuesAndTaxRelatedRevenuesModifiedAccrual</v>
      </c>
      <c r="D159" s="1" t="str">
        <f t="shared" si="7"/>
        <v>Revenues</v>
      </c>
    </row>
    <row r="160" spans="1:4">
      <c r="A160" s="176" t="s">
        <v>3122</v>
      </c>
      <c r="B160" s="176" t="s">
        <v>3125</v>
      </c>
      <c r="C160" s="177" t="str">
        <f t="shared" si="6"/>
        <v>acfr:AdditionalOtherFinancingSourcesUses</v>
      </c>
      <c r="D160" s="1" t="str">
        <f t="shared" ref="D160:D170" si="8">IF(RIGHT(A160, 8)="Abstract", "Abstract", "Other Financing Sources")</f>
        <v>Other Financing Sources</v>
      </c>
    </row>
    <row r="161" spans="1:4">
      <c r="A161" s="176" t="s">
        <v>3115</v>
      </c>
      <c r="B161" s="176" t="s">
        <v>1258</v>
      </c>
      <c r="C161" s="177" t="str">
        <f t="shared" si="6"/>
        <v>acfr:BondOrInsuranceRecoveriesModifiedAccrual</v>
      </c>
      <c r="D161" s="1" t="str">
        <f t="shared" si="8"/>
        <v>Other Financing Sources</v>
      </c>
    </row>
    <row r="162" spans="1:4">
      <c r="A162" s="176" t="s">
        <v>3117</v>
      </c>
      <c r="B162" s="176" t="s">
        <v>1256</v>
      </c>
      <c r="C162" s="177" t="str">
        <f t="shared" si="6"/>
        <v>acfr:DiscountsOnBondsOrNotesModifiedAccrual</v>
      </c>
      <c r="D162" s="1" t="str">
        <f t="shared" si="8"/>
        <v>Other Financing Sources</v>
      </c>
    </row>
    <row r="163" spans="1:4">
      <c r="A163" s="176" t="s">
        <v>3123</v>
      </c>
      <c r="B163" s="176" t="s">
        <v>3126</v>
      </c>
      <c r="C163" s="177" t="str">
        <f t="shared" si="6"/>
        <v>acfr:OtherFinancingSourcesUses</v>
      </c>
      <c r="D163" s="1" t="str">
        <f t="shared" si="8"/>
        <v>Other Financing Sources</v>
      </c>
    </row>
    <row r="164" spans="1:4">
      <c r="A164" s="176" t="s">
        <v>3121</v>
      </c>
      <c r="B164" s="176" t="s">
        <v>1255</v>
      </c>
      <c r="C164" s="177" t="str">
        <f t="shared" si="6"/>
        <v>acfr:OtherFinancingSourcesLeaseFinancingModifiedAccrual</v>
      </c>
      <c r="D164" s="1" t="str">
        <f t="shared" si="8"/>
        <v>Other Financing Sources</v>
      </c>
    </row>
    <row r="165" spans="1:4">
      <c r="A165" s="176" t="s">
        <v>3116</v>
      </c>
      <c r="B165" s="176" t="s">
        <v>3330</v>
      </c>
      <c r="C165" s="177" t="str">
        <f t="shared" si="6"/>
        <v>acfr:PaymentsToRefundedBondEscrowAgentModifiedAccrual</v>
      </c>
      <c r="D165" s="1" t="str">
        <f t="shared" si="8"/>
        <v>Other Financing Sources</v>
      </c>
    </row>
    <row r="166" spans="1:4">
      <c r="A166" s="176" t="s">
        <v>3114</v>
      </c>
      <c r="B166" s="176" t="s">
        <v>3331</v>
      </c>
      <c r="C166" s="177" t="str">
        <f t="shared" si="6"/>
        <v>acfr:PremiumOnIssuanceOfLongTermDebtModifiedAccrual</v>
      </c>
      <c r="D166" s="1" t="str">
        <f t="shared" si="8"/>
        <v>Other Financing Sources</v>
      </c>
    </row>
    <row r="167" spans="1:4">
      <c r="A167" s="176" t="s">
        <v>3113</v>
      </c>
      <c r="B167" s="176" t="s">
        <v>1244</v>
      </c>
      <c r="C167" s="177" t="str">
        <f t="shared" si="6"/>
        <v>acfr:ProceedsFromBondAndNoteIssuanceModifiedAccrual</v>
      </c>
      <c r="D167" s="1" t="str">
        <f t="shared" si="8"/>
        <v>Other Financing Sources</v>
      </c>
    </row>
    <row r="168" spans="1:4">
      <c r="A168" s="176" t="s">
        <v>3118</v>
      </c>
      <c r="B168" s="176" t="s">
        <v>3332</v>
      </c>
      <c r="C168" s="177" t="str">
        <f t="shared" si="6"/>
        <v>acfr:SaleOfCapitalAssetsModifiedAccrual</v>
      </c>
      <c r="D168" s="1" t="str">
        <f t="shared" si="8"/>
        <v>Other Financing Sources</v>
      </c>
    </row>
    <row r="169" spans="1:4">
      <c r="A169" s="176" t="s">
        <v>3120</v>
      </c>
      <c r="B169" s="176" t="s">
        <v>3333</v>
      </c>
      <c r="C169" s="177" t="str">
        <f t="shared" si="6"/>
        <v>acfr:TransfersInModifiedAccrual</v>
      </c>
      <c r="D169" s="1" t="str">
        <f t="shared" si="8"/>
        <v>Other Financing Sources</v>
      </c>
    </row>
    <row r="170" spans="1:4">
      <c r="A170" s="176" t="s">
        <v>3119</v>
      </c>
      <c r="B170" s="176" t="s">
        <v>3334</v>
      </c>
      <c r="C170" s="177" t="str">
        <f t="shared" si="6"/>
        <v>acfr:TransfersOutModifiedAccrual</v>
      </c>
      <c r="D170" s="1" t="str">
        <f t="shared" si="8"/>
        <v>Other Financing Sources</v>
      </c>
    </row>
    <row r="171" spans="1:4">
      <c r="A171" s="176" t="s">
        <v>3076</v>
      </c>
      <c r="B171" s="176" t="s">
        <v>1128</v>
      </c>
      <c r="C171" s="177" t="str">
        <f t="shared" si="6"/>
        <v>acfr:CostOfIssueOfBondsAndSecuritiesModifiedAccrual</v>
      </c>
      <c r="D171" s="1" t="str">
        <f t="shared" ref="D171:D202" si="9">IF(RIGHT(A171, 8)="Abstract", "Abstract", "Expenditures")</f>
        <v>Expenditures</v>
      </c>
    </row>
    <row r="172" spans="1:4">
      <c r="A172" s="176" t="s">
        <v>3103</v>
      </c>
      <c r="B172" s="176" t="s">
        <v>3335</v>
      </c>
      <c r="C172" s="177" t="str">
        <f t="shared" si="6"/>
        <v>acfr:DebtServiceInterestAndFiscalChargesModifiedAccrual</v>
      </c>
      <c r="D172" s="1" t="str">
        <f t="shared" si="9"/>
        <v>Expenditures</v>
      </c>
    </row>
    <row r="173" spans="1:4">
      <c r="A173" s="176" t="s">
        <v>3104</v>
      </c>
      <c r="B173" s="176" t="s">
        <v>1126</v>
      </c>
      <c r="C173" s="177" t="str">
        <f t="shared" si="6"/>
        <v>acfr:DebtServiceModifiedAccrual</v>
      </c>
      <c r="D173" s="1" t="str">
        <f t="shared" si="9"/>
        <v>Expenditures</v>
      </c>
    </row>
    <row r="174" spans="1:4">
      <c r="A174" s="176" t="s">
        <v>3102</v>
      </c>
      <c r="B174" s="176" t="s">
        <v>3336</v>
      </c>
      <c r="C174" s="177" t="str">
        <f t="shared" si="6"/>
        <v>acfr:DebtServicePrincipalRepaymentModifiedAccrual</v>
      </c>
      <c r="D174" s="1" t="str">
        <f t="shared" si="9"/>
        <v>Expenditures</v>
      </c>
    </row>
    <row r="175" spans="1:4">
      <c r="A175" s="176" t="s">
        <v>3105</v>
      </c>
      <c r="B175" s="176" t="s">
        <v>1123</v>
      </c>
      <c r="C175" s="177" t="str">
        <f t="shared" si="6"/>
        <v>acfr:DepreciationExpenseModifiedAccrual</v>
      </c>
      <c r="D175" s="1" t="str">
        <f t="shared" si="9"/>
        <v>Expenditures</v>
      </c>
    </row>
    <row r="176" spans="1:4">
      <c r="A176" s="176" t="s">
        <v>3106</v>
      </c>
      <c r="B176" s="176" t="s">
        <v>3337</v>
      </c>
      <c r="C176" s="177" t="str">
        <f t="shared" si="6"/>
        <v>acfr:DepreciationDepletionAndAmortizationExpenseModifiedAccrual</v>
      </c>
      <c r="D176" s="1" t="str">
        <f t="shared" si="9"/>
        <v>Expenditures</v>
      </c>
    </row>
    <row r="177" spans="1:4">
      <c r="A177" s="176" t="s">
        <v>3048</v>
      </c>
      <c r="B177" s="176" t="s">
        <v>3338</v>
      </c>
      <c r="C177" s="177" t="str">
        <f t="shared" si="6"/>
        <v>acfr:ExpendituresForCommunityEconomicDevelopmentAbstractDepartmentModifiedAccrual</v>
      </c>
      <c r="D177" s="1" t="str">
        <f t="shared" si="9"/>
        <v>Expenditures</v>
      </c>
    </row>
    <row r="178" spans="1:4">
      <c r="A178" s="176" t="s">
        <v>2924</v>
      </c>
      <c r="B178" s="176" t="s">
        <v>3339</v>
      </c>
      <c r="C178" s="177" t="str">
        <f t="shared" si="6"/>
        <v>acfr:ExpendituresForFinancialAndTaxAdministrationAccountingDepartmentModifiedAccrual</v>
      </c>
      <c r="D178" s="1" t="str">
        <f t="shared" si="9"/>
        <v>Expenditures</v>
      </c>
    </row>
    <row r="179" spans="1:4">
      <c r="A179" s="176" t="s">
        <v>2962</v>
      </c>
      <c r="B179" s="176" t="s">
        <v>3340</v>
      </c>
      <c r="C179" s="177" t="str">
        <f t="shared" si="6"/>
        <v>acfr:ExpendituresForPublicSafetyAdministrationModifiedAccrual</v>
      </c>
      <c r="D179" s="1" t="str">
        <f t="shared" si="9"/>
        <v>Expenditures</v>
      </c>
    </row>
    <row r="180" spans="1:4">
      <c r="A180" s="176" t="s">
        <v>3032</v>
      </c>
      <c r="B180" s="176" t="s">
        <v>3341</v>
      </c>
      <c r="C180" s="177" t="str">
        <f t="shared" si="6"/>
        <v>acfr:ExpendituresForHealthAndWelfareAreaAgencyOnAgingModifiedAccrual</v>
      </c>
      <c r="D180" s="1" t="str">
        <f t="shared" si="9"/>
        <v>Expenditures</v>
      </c>
    </row>
    <row r="181" spans="1:4">
      <c r="A181" s="176" t="s">
        <v>3011</v>
      </c>
      <c r="B181" s="176" t="s">
        <v>3342</v>
      </c>
      <c r="C181" s="177" t="str">
        <f t="shared" si="6"/>
        <v>acfr:ExpendituresForAirportServicesModifiedAccrual</v>
      </c>
      <c r="D181" s="1" t="str">
        <f t="shared" si="9"/>
        <v>Expenditures</v>
      </c>
    </row>
    <row r="182" spans="1:4">
      <c r="A182" s="176" t="s">
        <v>3022</v>
      </c>
      <c r="B182" s="176" t="s">
        <v>3343</v>
      </c>
      <c r="C182" s="177" t="str">
        <f t="shared" si="6"/>
        <v>acfr:ExpendituresForHealthAndWelfareAlcoholismAndSubstanceAbuseModifiedAccrual</v>
      </c>
      <c r="D182" s="1" t="str">
        <f t="shared" si="9"/>
        <v>Expenditures</v>
      </c>
    </row>
    <row r="183" spans="1:4">
      <c r="A183" s="176" t="s">
        <v>2985</v>
      </c>
      <c r="B183" s="176" t="s">
        <v>3344</v>
      </c>
      <c r="C183" s="177" t="str">
        <f t="shared" si="6"/>
        <v>acfr:ExpendituresForPublicSafetyAnimalShelterDogWardenModifiedAccrual</v>
      </c>
      <c r="D183" s="1" t="str">
        <f t="shared" si="9"/>
        <v>Expenditures</v>
      </c>
    </row>
    <row r="184" spans="1:4">
      <c r="A184" s="176" t="s">
        <v>2940</v>
      </c>
      <c r="B184" s="176" t="s">
        <v>3345</v>
      </c>
      <c r="C184" s="177" t="str">
        <f t="shared" si="6"/>
        <v>acfr:ExpendituresForOtherGeneralGovernmentAttorneyCorporationCounselModifiedAccrual</v>
      </c>
      <c r="D184" s="1" t="str">
        <f t="shared" si="9"/>
        <v>Expenditures</v>
      </c>
    </row>
    <row r="185" spans="1:4">
      <c r="A185" s="176" t="s">
        <v>3070</v>
      </c>
      <c r="B185" s="176" t="s">
        <v>3346</v>
      </c>
      <c r="C185" s="177" t="str">
        <f t="shared" si="6"/>
        <v>acfr:ExpendituresForRecreationAndCultureAuditoriumCivicCenterModifiedAccrual</v>
      </c>
      <c r="D185" s="1" t="str">
        <f t="shared" si="9"/>
        <v>Expenditures</v>
      </c>
    </row>
    <row r="186" spans="1:4">
      <c r="A186" s="176" t="s">
        <v>3053</v>
      </c>
      <c r="B186" s="176" t="s">
        <v>3347</v>
      </c>
      <c r="C186" s="177" t="str">
        <f t="shared" si="6"/>
        <v>acfr:ExpendituresForCommunityEconomicDevelopmentBlightRemovalModifiedAccrual</v>
      </c>
      <c r="D186" s="1" t="str">
        <f t="shared" si="9"/>
        <v>Expenditures</v>
      </c>
    </row>
    <row r="187" spans="1:4">
      <c r="A187" s="176" t="s">
        <v>2932</v>
      </c>
      <c r="B187" s="176" t="s">
        <v>3348</v>
      </c>
      <c r="C187" s="177" t="str">
        <f t="shared" si="6"/>
        <v>acfr:ExpendituresForFinancialAndTaxAdministrationBoardOfReviewModifiedAccrual</v>
      </c>
      <c r="D187" s="1" t="str">
        <f t="shared" si="9"/>
        <v>Expenditures</v>
      </c>
    </row>
    <row r="188" spans="1:4">
      <c r="A188" s="176" t="s">
        <v>2925</v>
      </c>
      <c r="B188" s="176" t="s">
        <v>3349</v>
      </c>
      <c r="C188" s="177" t="str">
        <f t="shared" si="6"/>
        <v>acfr:ExpendituresForFinancialAndTaxAdministrationBudgetDepartmentDirectorModifiedAccrual</v>
      </c>
      <c r="D188" s="1" t="str">
        <f t="shared" si="9"/>
        <v>Expenditures</v>
      </c>
    </row>
    <row r="189" spans="1:4">
      <c r="A189" s="176" t="s">
        <v>2939</v>
      </c>
      <c r="B189" s="176" t="s">
        <v>3350</v>
      </c>
      <c r="C189" s="177" t="str">
        <f t="shared" si="6"/>
        <v>acfr:ExpendituresForOtherGeneralGovernmentBuildingAndGroundsModifiedAccrual</v>
      </c>
      <c r="D189" s="1" t="str">
        <f t="shared" si="9"/>
        <v>Expenditures</v>
      </c>
    </row>
    <row r="190" spans="1:4">
      <c r="A190" s="176" t="s">
        <v>2943</v>
      </c>
      <c r="B190" s="176" t="s">
        <v>3351</v>
      </c>
      <c r="C190" s="177" t="str">
        <f t="shared" si="6"/>
        <v>acfr:ExpendituresForOtherGeneralGovernmentBuildingAuthorityModifiedAccrual</v>
      </c>
      <c r="D190" s="1" t="str">
        <f t="shared" si="9"/>
        <v>Expenditures</v>
      </c>
    </row>
    <row r="191" spans="1:4">
      <c r="A191" s="176" t="s">
        <v>2982</v>
      </c>
      <c r="B191" s="176" t="s">
        <v>3352</v>
      </c>
      <c r="C191" s="177" t="str">
        <f t="shared" si="6"/>
        <v>acfr:ExpendituresForPublicSafetyBuildingInspectionsActivitiesModifiedAccrual</v>
      </c>
      <c r="D191" s="1" t="str">
        <f t="shared" si="9"/>
        <v>Expenditures</v>
      </c>
    </row>
    <row r="192" spans="1:4">
      <c r="A192" s="176" t="s">
        <v>3101</v>
      </c>
      <c r="B192" s="176" t="s">
        <v>3353</v>
      </c>
      <c r="C192" s="177" t="str">
        <f t="shared" si="6"/>
        <v>acfr:ExpendituresForCapitalOutlayModifiedAccrual</v>
      </c>
      <c r="D192" s="1" t="str">
        <f t="shared" si="9"/>
        <v>Expenditures</v>
      </c>
    </row>
    <row r="193" spans="1:4">
      <c r="A193" s="176" t="s">
        <v>3004</v>
      </c>
      <c r="B193" s="176" t="s">
        <v>3354</v>
      </c>
      <c r="C193" s="177" t="str">
        <f t="shared" si="6"/>
        <v>acfr:ExpendituresForPublicWorksCemeteryModifiedAccrual</v>
      </c>
      <c r="D193" s="1" t="str">
        <f t="shared" si="9"/>
        <v>Expenditures</v>
      </c>
    </row>
    <row r="194" spans="1:4">
      <c r="A194" s="176" t="s">
        <v>2921</v>
      </c>
      <c r="B194" s="176" t="s">
        <v>3355</v>
      </c>
      <c r="C194" s="177" t="str">
        <f t="shared" ref="C194:C257" si="10">"acfr:"&amp;A194</f>
        <v>acfr:ExpendituresForChiefExecutiveAdministratorManagerSuperintendentControllerModifiedAccrual</v>
      </c>
      <c r="D194" s="1" t="str">
        <f t="shared" si="9"/>
        <v>Expenditures</v>
      </c>
    </row>
    <row r="195" spans="1:4">
      <c r="A195" s="176" t="s">
        <v>2920</v>
      </c>
      <c r="B195" s="176" t="s">
        <v>3356</v>
      </c>
      <c r="C195" s="177" t="str">
        <f t="shared" si="10"/>
        <v>acfr:ExpendituresForGeneralGovernmentServicesChiefExecutiveModifiedAccrual</v>
      </c>
      <c r="D195" s="1" t="str">
        <f t="shared" si="9"/>
        <v>Expenditures</v>
      </c>
    </row>
    <row r="196" spans="1:4">
      <c r="A196" s="176" t="s">
        <v>3029</v>
      </c>
      <c r="B196" s="176" t="s">
        <v>3357</v>
      </c>
      <c r="C196" s="177" t="str">
        <f t="shared" si="10"/>
        <v>acfr:ExpendituresForHealthAndWelfareChildCareDepartmentOfHumanServicesModifiedAccrual</v>
      </c>
      <c r="D196" s="1" t="str">
        <f t="shared" si="9"/>
        <v>Expenditures</v>
      </c>
    </row>
    <row r="197" spans="1:4">
      <c r="A197" s="176" t="s">
        <v>3028</v>
      </c>
      <c r="B197" s="176" t="s">
        <v>3358</v>
      </c>
      <c r="C197" s="177" t="str">
        <f t="shared" si="10"/>
        <v>acfr:ExpendituresForHealthAndWelfareChildCareModifiedAccrual</v>
      </c>
      <c r="D197" s="1" t="str">
        <f t="shared" si="9"/>
        <v>Expenditures</v>
      </c>
    </row>
    <row r="198" spans="1:4">
      <c r="A198" s="176" t="s">
        <v>2949</v>
      </c>
      <c r="B198" s="176" t="s">
        <v>3359</v>
      </c>
      <c r="C198" s="177" t="str">
        <f t="shared" si="10"/>
        <v>acfr:ExpendituresForJudicialCircuitCourtModifiedAccrual</v>
      </c>
      <c r="D198" s="1" t="str">
        <f t="shared" si="9"/>
        <v>Expenditures</v>
      </c>
    </row>
    <row r="199" spans="1:4">
      <c r="A199" s="176" t="s">
        <v>2941</v>
      </c>
      <c r="B199" s="176" t="s">
        <v>3360</v>
      </c>
      <c r="C199" s="177" t="str">
        <f t="shared" si="10"/>
        <v>acfr:ExpendituresForOtherGeneralGovernmentCivilServiceMeritSystemModifiedAccrual</v>
      </c>
      <c r="D199" s="1" t="str">
        <f t="shared" si="9"/>
        <v>Expenditures</v>
      </c>
    </row>
    <row r="200" spans="1:4">
      <c r="A200" s="176" t="s">
        <v>2926</v>
      </c>
      <c r="B200" s="176" t="s">
        <v>3361</v>
      </c>
      <c r="C200" s="177" t="str">
        <f t="shared" si="10"/>
        <v>acfr:ExpendituresForClerkModifiedAccrual</v>
      </c>
      <c r="D200" s="1" t="str">
        <f t="shared" si="9"/>
        <v>Expenditures</v>
      </c>
    </row>
    <row r="201" spans="1:4">
      <c r="A201" s="176" t="s">
        <v>2977</v>
      </c>
      <c r="B201" s="176" t="s">
        <v>3362</v>
      </c>
      <c r="C201" s="177" t="str">
        <f t="shared" si="10"/>
        <v>acfr:ExpendituresForPublicSafetyCombinedPublicSafetyDepartmentModifiedAccrual</v>
      </c>
      <c r="D201" s="1" t="str">
        <f t="shared" si="9"/>
        <v>Expenditures</v>
      </c>
    </row>
    <row r="202" spans="1:4">
      <c r="A202" s="176" t="s">
        <v>2966</v>
      </c>
      <c r="B202" s="176" t="s">
        <v>3363</v>
      </c>
      <c r="C202" s="177" t="str">
        <f t="shared" si="10"/>
        <v>acfr:ExpendituresForCommunicationsDispatchModifiedAccrual</v>
      </c>
      <c r="D202" s="1" t="str">
        <f t="shared" si="9"/>
        <v>Expenditures</v>
      </c>
    </row>
    <row r="203" spans="1:4">
      <c r="A203" s="176" t="s">
        <v>3081</v>
      </c>
      <c r="B203" s="176" t="s">
        <v>3364</v>
      </c>
      <c r="C203" s="177" t="str">
        <f t="shared" si="10"/>
        <v>acfr:ExpendituresForCommunicationsModifiedAccrual</v>
      </c>
      <c r="D203" s="1" t="str">
        <f t="shared" ref="D203:D234" si="11">IF(RIGHT(A203, 8)="Abstract", "Abstract", "Expenditures")</f>
        <v>Expenditures</v>
      </c>
    </row>
    <row r="204" spans="1:4">
      <c r="A204" s="176" t="s">
        <v>3039</v>
      </c>
      <c r="B204" s="176" t="s">
        <v>3365</v>
      </c>
      <c r="C204" s="177" t="str">
        <f t="shared" si="10"/>
        <v>acfr:ExpendituresForHealthAndWelfareCommunityActionProgramModifiedAccrual</v>
      </c>
      <c r="D204" s="1" t="str">
        <f t="shared" si="11"/>
        <v>Expenditures</v>
      </c>
    </row>
    <row r="205" spans="1:4">
      <c r="A205" s="176" t="s">
        <v>3056</v>
      </c>
      <c r="B205" s="176" t="s">
        <v>3366</v>
      </c>
      <c r="C205" s="177" t="str">
        <f t="shared" si="10"/>
        <v>acfr:ExpendituresForCommunityAndEconomicDevelopmentServicesModifiedAccrual</v>
      </c>
      <c r="D205" s="1" t="str">
        <f t="shared" si="11"/>
        <v>Expenditures</v>
      </c>
    </row>
    <row r="206" spans="1:4">
      <c r="A206" s="176" t="s">
        <v>3040</v>
      </c>
      <c r="B206" s="176" t="s">
        <v>3367</v>
      </c>
      <c r="C206" s="177" t="str">
        <f t="shared" si="10"/>
        <v>acfr:ExpendituresForHealthAndWelfareCommunityDevelopmentBlockGrantModifiedAccrual</v>
      </c>
      <c r="D206" s="1" t="str">
        <f t="shared" si="11"/>
        <v>Expenditures</v>
      </c>
    </row>
    <row r="207" spans="1:4">
      <c r="A207" s="176" t="s">
        <v>3082</v>
      </c>
      <c r="B207" s="176" t="s">
        <v>3368</v>
      </c>
      <c r="C207" s="177" t="str">
        <f t="shared" si="10"/>
        <v>acfr:ExpendituresForCommunityPromotionModifiedAccrual</v>
      </c>
      <c r="D207" s="1" t="str">
        <f t="shared" si="11"/>
        <v>Expenditures</v>
      </c>
    </row>
    <row r="208" spans="1:4">
      <c r="A208" s="176" t="s">
        <v>3055</v>
      </c>
      <c r="B208" s="176" t="s">
        <v>3369</v>
      </c>
      <c r="C208" s="177" t="str">
        <f t="shared" si="10"/>
        <v>acfr:ExpendituresForCommunityServicesModifiedAccrual</v>
      </c>
      <c r="D208" s="1" t="str">
        <f t="shared" si="11"/>
        <v>Expenditures</v>
      </c>
    </row>
    <row r="209" spans="1:4">
      <c r="A209" s="176" t="s">
        <v>3072</v>
      </c>
      <c r="B209" s="176" t="s">
        <v>3370</v>
      </c>
      <c r="C209" s="177" t="str">
        <f t="shared" si="10"/>
        <v>acfr:ExpendituresForConservationServicesModifiedAccrual</v>
      </c>
      <c r="D209" s="1" t="str">
        <f t="shared" si="11"/>
        <v>Expenditures</v>
      </c>
    </row>
    <row r="210" spans="1:4">
      <c r="A210" s="176" t="s">
        <v>3073</v>
      </c>
      <c r="B210" s="176" t="s">
        <v>3371</v>
      </c>
      <c r="C210" s="177" t="str">
        <f t="shared" si="10"/>
        <v>acfr:ExpendituresForConservationRecreationParksAndCulturalServicesModifiedAccrual</v>
      </c>
      <c r="D210" s="1" t="str">
        <f t="shared" si="11"/>
        <v>Expenditures</v>
      </c>
    </row>
    <row r="211" spans="1:4">
      <c r="A211" s="176" t="s">
        <v>3017</v>
      </c>
      <c r="B211" s="176" t="s">
        <v>3372</v>
      </c>
      <c r="C211" s="177" t="str">
        <f t="shared" si="10"/>
        <v>acfr:ExpendituresForHealthAndWelfareContagiousDiseasesModifiedAccrual</v>
      </c>
      <c r="D211" s="1" t="str">
        <f t="shared" si="11"/>
        <v>Expenditures</v>
      </c>
    </row>
    <row r="212" spans="1:4">
      <c r="A212" s="176" t="s">
        <v>3099</v>
      </c>
      <c r="B212" s="176" t="s">
        <v>3373</v>
      </c>
      <c r="C212" s="177" t="str">
        <f t="shared" si="10"/>
        <v>acfr:ExpendituresForContingencyServicesModifiedAccrual</v>
      </c>
      <c r="D212" s="1" t="str">
        <f t="shared" si="11"/>
        <v>Expenditures</v>
      </c>
    </row>
    <row r="213" spans="1:4">
      <c r="A213" s="176" t="s">
        <v>3093</v>
      </c>
      <c r="B213" s="176" t="s">
        <v>3374</v>
      </c>
      <c r="C213" s="177" t="str">
        <f t="shared" si="10"/>
        <v>acfr:ExpendituresForContributionsToOtherGovernmentsModifiedAccrual</v>
      </c>
      <c r="D213" s="1" t="str">
        <f t="shared" si="11"/>
        <v>Expenditures</v>
      </c>
    </row>
    <row r="214" spans="1:4">
      <c r="A214" s="176" t="s">
        <v>3071</v>
      </c>
      <c r="B214" s="176" t="s">
        <v>3375</v>
      </c>
      <c r="C214" s="177" t="str">
        <f t="shared" si="10"/>
        <v>acfr:ExpendituresForConventionCenterServicesModifiedAccrual</v>
      </c>
      <c r="D214" s="1" t="str">
        <f t="shared" si="11"/>
        <v>Expenditures</v>
      </c>
    </row>
    <row r="215" spans="1:4">
      <c r="A215" s="176" t="s">
        <v>3046</v>
      </c>
      <c r="B215" s="176" t="s">
        <v>3376</v>
      </c>
      <c r="C215" s="177" t="str">
        <f t="shared" si="10"/>
        <v>acfr:ExpendituresForCommunityEconomicDevelopmentCooperativeExtensionModifiedAccrual</v>
      </c>
      <c r="D215" s="1" t="str">
        <f t="shared" si="11"/>
        <v>Expenditures</v>
      </c>
    </row>
    <row r="216" spans="1:4">
      <c r="A216" s="176" t="s">
        <v>2978</v>
      </c>
      <c r="B216" s="176" t="s">
        <v>3377</v>
      </c>
      <c r="C216" s="177" t="str">
        <f t="shared" si="10"/>
        <v>acfr:ExpendituresForPublicSafetyCorrectionsJailModifiedAccrual</v>
      </c>
      <c r="D216" s="1" t="str">
        <f t="shared" si="11"/>
        <v>Expenditures</v>
      </c>
    </row>
    <row r="217" spans="1:4">
      <c r="A217" s="176" t="s">
        <v>2980</v>
      </c>
      <c r="B217" s="176" t="s">
        <v>3378</v>
      </c>
      <c r="C217" s="177" t="str">
        <f t="shared" si="10"/>
        <v>acfr:ExpendituresForCorrectionsTrainingModifiedAccrual</v>
      </c>
      <c r="D217" s="1" t="str">
        <f t="shared" si="11"/>
        <v>Expenditures</v>
      </c>
    </row>
    <row r="218" spans="1:4">
      <c r="A218" s="176" t="s">
        <v>2931</v>
      </c>
      <c r="B218" s="176" t="s">
        <v>3379</v>
      </c>
      <c r="C218" s="177" t="str">
        <f t="shared" si="10"/>
        <v>acfr:ExpendituresForFinancialAndTaxAdministrationCountySurveyAndRemonumentationModifiedAccrual</v>
      </c>
      <c r="D218" s="1" t="str">
        <f t="shared" si="11"/>
        <v>Expenditures</v>
      </c>
    </row>
    <row r="219" spans="1:4">
      <c r="A219" s="176" t="s">
        <v>2963</v>
      </c>
      <c r="B219" s="176" t="s">
        <v>3380</v>
      </c>
      <c r="C219" s="177" t="str">
        <f t="shared" si="10"/>
        <v>acfr:ExpendituresForCrimeControlAndInvestigationModifiedAccrual</v>
      </c>
      <c r="D219" s="1" t="str">
        <f t="shared" si="11"/>
        <v>Expenditures</v>
      </c>
    </row>
    <row r="220" spans="1:4">
      <c r="A220" s="176" t="s">
        <v>3069</v>
      </c>
      <c r="B220" s="176" t="s">
        <v>3204</v>
      </c>
      <c r="C220" s="177" t="str">
        <f t="shared" si="10"/>
        <v>acfr:ExpendituresForRecreationAndCultureCulturalActivitiesModifiedAccrual</v>
      </c>
      <c r="D220" s="1" t="str">
        <f t="shared" si="11"/>
        <v>Expenditures</v>
      </c>
    </row>
    <row r="221" spans="1:4">
      <c r="A221" s="176" t="s">
        <v>2934</v>
      </c>
      <c r="B221" s="176" t="s">
        <v>3381</v>
      </c>
      <c r="C221" s="177" t="str">
        <f t="shared" si="10"/>
        <v>acfr:ExpendituresForFinancialAndTaxAdministrationDelinquentTaxPropertySalesModifiedAccrual</v>
      </c>
      <c r="D221" s="1" t="str">
        <f t="shared" si="11"/>
        <v>Expenditures</v>
      </c>
    </row>
    <row r="222" spans="1:4">
      <c r="A222" s="176" t="s">
        <v>3030</v>
      </c>
      <c r="B222" s="176" t="s">
        <v>3382</v>
      </c>
      <c r="C222" s="177" t="str">
        <f t="shared" si="10"/>
        <v>acfr:ExpendituresForHealthAndWelfareHumanServicesMedicalCareModifiedAccrual</v>
      </c>
      <c r="D222" s="1" t="str">
        <f t="shared" si="11"/>
        <v>Expenditures</v>
      </c>
    </row>
    <row r="223" spans="1:4">
      <c r="A223" s="176" t="s">
        <v>2990</v>
      </c>
      <c r="B223" s="176" t="s">
        <v>3383</v>
      </c>
      <c r="C223" s="177" t="str">
        <f t="shared" si="10"/>
        <v>acfr:ExpendituresForPublicWorksDepartmentOfPublicWorksModifiedAccrual</v>
      </c>
      <c r="D223" s="1" t="str">
        <f t="shared" si="11"/>
        <v>Expenditures</v>
      </c>
    </row>
    <row r="224" spans="1:4">
      <c r="A224" s="176" t="s">
        <v>2950</v>
      </c>
      <c r="B224" s="176" t="s">
        <v>3384</v>
      </c>
      <c r="C224" s="177" t="str">
        <f t="shared" si="10"/>
        <v>acfr:ExpendituresForJudicialDistrictAndMunicipalCourtModifiedAccrual</v>
      </c>
      <c r="D224" s="1" t="str">
        <f t="shared" si="11"/>
        <v>Expenditures</v>
      </c>
    </row>
    <row r="225" spans="1:4">
      <c r="A225" s="176" t="s">
        <v>2991</v>
      </c>
      <c r="B225" s="176" t="s">
        <v>3385</v>
      </c>
      <c r="C225" s="177" t="str">
        <f t="shared" si="10"/>
        <v>acfr:ExpendituresForPublicWorksDrainCommissionerWaterResourceCommissionerModifiedAccrual</v>
      </c>
      <c r="D225" s="1" t="str">
        <f t="shared" si="11"/>
        <v>Expenditures</v>
      </c>
    </row>
    <row r="226" spans="1:4">
      <c r="A226" s="176" t="s">
        <v>2993</v>
      </c>
      <c r="B226" s="176" t="s">
        <v>3386</v>
      </c>
      <c r="C226" s="177" t="str">
        <f t="shared" si="10"/>
        <v>acfr:ExpendituresForPublicWorksDrainsPublicBenefitModifiedAccrual</v>
      </c>
      <c r="D226" s="1" t="str">
        <f t="shared" si="11"/>
        <v>Expenditures</v>
      </c>
    </row>
    <row r="227" spans="1:4">
      <c r="A227" s="176" t="s">
        <v>3050</v>
      </c>
      <c r="B227" s="176" t="s">
        <v>3387</v>
      </c>
      <c r="C227" s="177" t="str">
        <f t="shared" si="10"/>
        <v>acfr:ExpendituresForEconomicDevelopmentServicesModifiedAccrual</v>
      </c>
      <c r="D227" s="1" t="str">
        <f t="shared" si="11"/>
        <v>Expenditures</v>
      </c>
    </row>
    <row r="228" spans="1:4">
      <c r="A228" s="176" t="s">
        <v>3096</v>
      </c>
      <c r="B228" s="176" t="s">
        <v>3388</v>
      </c>
      <c r="C228" s="177" t="str">
        <f t="shared" si="10"/>
        <v>acfr:ExpendituresForEducationServicesModifiedAccrual</v>
      </c>
      <c r="D228" s="1" t="str">
        <f t="shared" si="11"/>
        <v>Expenditures</v>
      </c>
    </row>
    <row r="229" spans="1:4">
      <c r="A229" s="176" t="s">
        <v>2938</v>
      </c>
      <c r="B229" s="176" t="s">
        <v>3389</v>
      </c>
      <c r="C229" s="177" t="str">
        <f t="shared" si="10"/>
        <v>acfr:ExpendituresForOtherGeneralGovernmentElectionsModifiedAccrual</v>
      </c>
      <c r="D229" s="1" t="str">
        <f t="shared" si="11"/>
        <v>Expenditures</v>
      </c>
    </row>
    <row r="230" spans="1:4">
      <c r="A230" s="176" t="s">
        <v>3010</v>
      </c>
      <c r="B230" s="176" t="s">
        <v>3390</v>
      </c>
      <c r="C230" s="177" t="str">
        <f t="shared" si="10"/>
        <v>acfr:ExpendituresForElectricityAndPowerServicesModifiedAccrual</v>
      </c>
      <c r="D230" s="1" t="str">
        <f t="shared" si="11"/>
        <v>Expenditures</v>
      </c>
    </row>
    <row r="231" spans="1:4">
      <c r="A231" s="176" t="s">
        <v>2983</v>
      </c>
      <c r="B231" s="176" t="s">
        <v>3391</v>
      </c>
      <c r="C231" s="177" t="str">
        <f t="shared" si="10"/>
        <v>acfr:ExpendituresForPublicSafetyEmergencyManagementHomelandSecurityModifiedAccrual</v>
      </c>
      <c r="D231" s="1" t="str">
        <f t="shared" si="11"/>
        <v>Expenditures</v>
      </c>
    </row>
    <row r="232" spans="1:4">
      <c r="A232" s="176" t="s">
        <v>3027</v>
      </c>
      <c r="B232" s="176" t="s">
        <v>3392</v>
      </c>
      <c r="C232" s="177" t="str">
        <f t="shared" si="10"/>
        <v>acfr:ExpendituresForHealthAndWelfareEmergencyServicesModifiedAccrual</v>
      </c>
      <c r="D232" s="1" t="str">
        <f t="shared" si="11"/>
        <v>Expenditures</v>
      </c>
    </row>
    <row r="233" spans="1:4">
      <c r="A233" s="176" t="s">
        <v>2995</v>
      </c>
      <c r="B233" s="176" t="s">
        <v>3393</v>
      </c>
      <c r="C233" s="177" t="str">
        <f t="shared" si="10"/>
        <v>acfr:ExpendituresForPublicWorksEngineeringModifiedAccrual</v>
      </c>
      <c r="D233" s="1" t="str">
        <f t="shared" si="11"/>
        <v>Expenditures</v>
      </c>
    </row>
    <row r="234" spans="1:4">
      <c r="A234" s="176" t="s">
        <v>2935</v>
      </c>
      <c r="B234" s="176" t="s">
        <v>3394</v>
      </c>
      <c r="C234" s="177" t="str">
        <f t="shared" si="10"/>
        <v>acfr:ExpendituresForGeneralGovernmentServicesAssessingEqualizationModifiedAccrual</v>
      </c>
      <c r="D234" s="1" t="str">
        <f t="shared" si="11"/>
        <v>Expenditures</v>
      </c>
    </row>
    <row r="235" spans="1:4">
      <c r="A235" s="176" t="s">
        <v>3085</v>
      </c>
      <c r="B235" s="176" t="s">
        <v>3395</v>
      </c>
      <c r="C235" s="177" t="str">
        <f t="shared" si="10"/>
        <v>acfr:ExpendituresForFacilitiesMaintenanceModifiedAccrual</v>
      </c>
      <c r="D235" s="1" t="str">
        <f t="shared" ref="D235:D266" si="12">IF(RIGHT(A235, 8)="Abstract", "Abstract", "Expenditures")</f>
        <v>Expenditures</v>
      </c>
    </row>
    <row r="236" spans="1:4">
      <c r="A236" s="176" t="s">
        <v>2958</v>
      </c>
      <c r="B236" s="176" t="s">
        <v>3396</v>
      </c>
      <c r="C236" s="177" t="str">
        <f t="shared" si="10"/>
        <v>acfr:ExpendituresForJudicialFamilyCounselingServicesModifiedAccrual</v>
      </c>
      <c r="D236" s="1" t="str">
        <f t="shared" si="12"/>
        <v>Expenditures</v>
      </c>
    </row>
    <row r="237" spans="1:4">
      <c r="A237" s="176" t="s">
        <v>2936</v>
      </c>
      <c r="B237" s="176" t="s">
        <v>3397</v>
      </c>
      <c r="C237" s="177" t="str">
        <f t="shared" si="10"/>
        <v>acfr:ExpendituresForGeneralGovernmentServicesFinanceAndTaxAdministrationModifiedAccrual</v>
      </c>
      <c r="D237" s="1" t="str">
        <f t="shared" si="12"/>
        <v>Expenditures</v>
      </c>
    </row>
    <row r="238" spans="1:4">
      <c r="A238" s="176" t="s">
        <v>2971</v>
      </c>
      <c r="B238" s="176" t="s">
        <v>3398</v>
      </c>
      <c r="C238" s="177" t="str">
        <f t="shared" si="10"/>
        <v>acfr:ExpendituresForPublicSafetyFireDepartmentAdministrationModifiedAccrual</v>
      </c>
      <c r="D238" s="1" t="str">
        <f t="shared" si="12"/>
        <v>Expenditures</v>
      </c>
    </row>
    <row r="239" spans="1:4">
      <c r="A239" s="176" t="s">
        <v>2975</v>
      </c>
      <c r="B239" s="176" t="s">
        <v>3399</v>
      </c>
      <c r="C239" s="177" t="str">
        <f t="shared" si="10"/>
        <v>acfr:ExpendituresForPublicSafetyFireDepartmentCommunicationModifiedAccrual</v>
      </c>
      <c r="D239" s="1" t="str">
        <f t="shared" si="12"/>
        <v>Expenditures</v>
      </c>
    </row>
    <row r="240" spans="1:4">
      <c r="A240" s="176" t="s">
        <v>2976</v>
      </c>
      <c r="B240" s="176" t="s">
        <v>3400</v>
      </c>
      <c r="C240" s="177" t="str">
        <f t="shared" si="10"/>
        <v>acfr:ExpendituresForPublicSafetyFireDepartmentModifiedAccrual</v>
      </c>
      <c r="D240" s="1" t="str">
        <f t="shared" si="12"/>
        <v>Expenditures</v>
      </c>
    </row>
    <row r="241" spans="1:4">
      <c r="A241" s="176" t="s">
        <v>2972</v>
      </c>
      <c r="B241" s="176" t="s">
        <v>3401</v>
      </c>
      <c r="C241" s="177" t="str">
        <f t="shared" si="10"/>
        <v>acfr:ExpendituresForPublicSafetyFireFightingModifiedAccrual</v>
      </c>
      <c r="D241" s="1" t="str">
        <f t="shared" si="12"/>
        <v>Expenditures</v>
      </c>
    </row>
    <row r="242" spans="1:4">
      <c r="A242" s="176" t="s">
        <v>2973</v>
      </c>
      <c r="B242" s="176" t="s">
        <v>3402</v>
      </c>
      <c r="C242" s="177" t="str">
        <f t="shared" si="10"/>
        <v>acfr:ExpendituresForPublicSafetyFirePreventionModifiedAccrual</v>
      </c>
      <c r="D242" s="1" t="str">
        <f t="shared" si="12"/>
        <v>Expenditures</v>
      </c>
    </row>
    <row r="243" spans="1:4">
      <c r="A243" s="176" t="s">
        <v>2974</v>
      </c>
      <c r="B243" s="176" t="s">
        <v>3403</v>
      </c>
      <c r="C243" s="177" t="str">
        <f t="shared" si="10"/>
        <v>acfr:ExpendituresForPublicSafetyFireTrainingModifiedAccrual</v>
      </c>
      <c r="D243" s="1" t="str">
        <f t="shared" si="12"/>
        <v>Expenditures</v>
      </c>
    </row>
    <row r="244" spans="1:4">
      <c r="A244" s="176" t="s">
        <v>2952</v>
      </c>
      <c r="B244" s="176" t="s">
        <v>3404</v>
      </c>
      <c r="C244" s="177" t="str">
        <f t="shared" si="10"/>
        <v>acfr:ExpendituresForJudicialFriendOfTheCourtCooperativeReimbursementProgramModifiedAccrual</v>
      </c>
      <c r="D244" s="1" t="str">
        <f t="shared" si="12"/>
        <v>Expenditures</v>
      </c>
    </row>
    <row r="245" spans="1:4">
      <c r="A245" s="176" t="s">
        <v>2951</v>
      </c>
      <c r="B245" s="176" t="s">
        <v>3405</v>
      </c>
      <c r="C245" s="177" t="str">
        <f t="shared" si="10"/>
        <v>acfr:ExpendituresForJudicialFriendOfTheCourtModifiedAccrual</v>
      </c>
      <c r="D245" s="1" t="str">
        <f t="shared" si="12"/>
        <v>Expenditures</v>
      </c>
    </row>
    <row r="246" spans="1:4">
      <c r="A246" s="176" t="s">
        <v>3097</v>
      </c>
      <c r="B246" s="176" t="s">
        <v>3406</v>
      </c>
      <c r="C246" s="177" t="str">
        <f t="shared" si="10"/>
        <v>acfr:ExpendituresForGarageServicesModifiedAccrual</v>
      </c>
      <c r="D246" s="1" t="str">
        <f t="shared" si="12"/>
        <v>Expenditures</v>
      </c>
    </row>
    <row r="247" spans="1:4">
      <c r="A247" s="176" t="s">
        <v>2914</v>
      </c>
      <c r="B247" s="176" t="s">
        <v>3407</v>
      </c>
      <c r="C247" s="177" t="str">
        <f t="shared" si="10"/>
        <v>acfr:ExpendituresForGeneralGovernmentServicesAdministrationModifiedAccrual</v>
      </c>
      <c r="D247" s="1" t="str">
        <f t="shared" si="12"/>
        <v>Expenditures</v>
      </c>
    </row>
    <row r="248" spans="1:4">
      <c r="A248" s="176" t="s">
        <v>2946</v>
      </c>
      <c r="B248" s="176" t="s">
        <v>3408</v>
      </c>
      <c r="C248" s="177" t="str">
        <f t="shared" si="10"/>
        <v>acfr:ExpendituresForGeneralGovernmentServicesModifiedAccrual</v>
      </c>
      <c r="D248" s="1" t="str">
        <f t="shared" si="12"/>
        <v>Expenditures</v>
      </c>
    </row>
    <row r="249" spans="1:4">
      <c r="A249" s="176" t="s">
        <v>2945</v>
      </c>
      <c r="B249" s="176" t="s">
        <v>3409</v>
      </c>
      <c r="C249" s="177" t="str">
        <f t="shared" si="10"/>
        <v>acfr:ExpendituresForGeneralGovernmentServicesOthersModifiedAccrual</v>
      </c>
      <c r="D249" s="1" t="str">
        <f t="shared" si="12"/>
        <v>Expenditures</v>
      </c>
    </row>
    <row r="250" spans="1:4">
      <c r="A250" s="176" t="s">
        <v>2916</v>
      </c>
      <c r="B250" s="176" t="s">
        <v>3410</v>
      </c>
      <c r="C250" s="177" t="str">
        <f t="shared" si="10"/>
        <v>acfr:ExpendituresForLegislativeGoverningBodyModifiedAccrual</v>
      </c>
      <c r="D250" s="1" t="str">
        <f t="shared" si="12"/>
        <v>Expenditures</v>
      </c>
    </row>
    <row r="251" spans="1:4">
      <c r="A251" s="176" t="s">
        <v>2957</v>
      </c>
      <c r="B251" s="176" t="s">
        <v>3411</v>
      </c>
      <c r="C251" s="177" t="str">
        <f t="shared" si="10"/>
        <v>acfr:ExpendituresForJudicialGrandJuryModifiedAccrual</v>
      </c>
      <c r="D251" s="1" t="str">
        <f t="shared" si="12"/>
        <v>Expenditures</v>
      </c>
    </row>
    <row r="252" spans="1:4">
      <c r="A252" s="176" t="s">
        <v>3013</v>
      </c>
      <c r="B252" s="176" t="s">
        <v>3412</v>
      </c>
      <c r="C252" s="177" t="str">
        <f t="shared" si="10"/>
        <v>acfr:ExpendituresForHarborMarinaModifiedAccrual</v>
      </c>
      <c r="D252" s="1" t="str">
        <f t="shared" si="12"/>
        <v>Expenditures</v>
      </c>
    </row>
    <row r="253" spans="1:4">
      <c r="A253" s="176" t="s">
        <v>3041</v>
      </c>
      <c r="B253" s="176" t="s">
        <v>3413</v>
      </c>
      <c r="C253" s="177" t="str">
        <f t="shared" si="10"/>
        <v>acfr:ExpendituresForHealthAndWelfareModifiedAccrual</v>
      </c>
      <c r="D253" s="1" t="str">
        <f t="shared" si="12"/>
        <v>Expenditures</v>
      </c>
    </row>
    <row r="254" spans="1:4">
      <c r="A254" s="176" t="s">
        <v>3018</v>
      </c>
      <c r="B254" s="176" t="s">
        <v>3414</v>
      </c>
      <c r="C254" s="177" t="str">
        <f t="shared" si="10"/>
        <v>acfr:ExpendituresForHealthAndWelfareHealthBoardModifiedAccrual</v>
      </c>
      <c r="D254" s="1" t="str">
        <f t="shared" si="12"/>
        <v>Expenditures</v>
      </c>
    </row>
    <row r="255" spans="1:4">
      <c r="A255" s="176" t="s">
        <v>3019</v>
      </c>
      <c r="B255" s="176" t="s">
        <v>3415</v>
      </c>
      <c r="C255" s="177" t="str">
        <f t="shared" si="10"/>
        <v>acfr:ExpendituresForHealthAndWelfareHealthClinicsModifiedAccrual</v>
      </c>
      <c r="D255" s="1" t="str">
        <f t="shared" si="12"/>
        <v>Expenditures</v>
      </c>
    </row>
    <row r="256" spans="1:4">
      <c r="A256" s="176" t="s">
        <v>3016</v>
      </c>
      <c r="B256" s="176" t="s">
        <v>3416</v>
      </c>
      <c r="C256" s="177" t="str">
        <f t="shared" si="10"/>
        <v>acfr:ExpendituresForHealthAndWelfareHealthDepartmentModifiedAccrual</v>
      </c>
      <c r="D256" s="1" t="str">
        <f t="shared" si="12"/>
        <v>Expenditures</v>
      </c>
    </row>
    <row r="257" spans="1:4">
      <c r="A257" s="176" t="s">
        <v>3094</v>
      </c>
      <c r="B257" s="176" t="s">
        <v>3417</v>
      </c>
      <c r="C257" s="177" t="str">
        <f t="shared" si="10"/>
        <v>acfr:ExpendituresForHealthServicesModifiedAccrual</v>
      </c>
      <c r="D257" s="1" t="str">
        <f t="shared" si="12"/>
        <v>Expenditures</v>
      </c>
    </row>
    <row r="258" spans="1:4">
      <c r="A258" s="176" t="s">
        <v>3067</v>
      </c>
      <c r="B258" s="176" t="s">
        <v>3418</v>
      </c>
      <c r="C258" s="177" t="str">
        <f t="shared" ref="C258:C321" si="13">"acfr:"&amp;A258</f>
        <v>acfr:ExpendituresForRecreationAndCultureHistoricalSocietyCommissionOrProgramModifiedAccrual</v>
      </c>
      <c r="D258" s="1" t="str">
        <f t="shared" si="12"/>
        <v>Expenditures</v>
      </c>
    </row>
    <row r="259" spans="1:4">
      <c r="A259" s="176" t="s">
        <v>3051</v>
      </c>
      <c r="B259" s="176" t="s">
        <v>3419</v>
      </c>
      <c r="C259" s="177" t="str">
        <f t="shared" si="13"/>
        <v>acfr:ExpendituresForCommunityEconomicDevelopmentHomeDemolitionModifiedAccrual</v>
      </c>
      <c r="D259" s="1" t="str">
        <f t="shared" si="12"/>
        <v>Expenditures</v>
      </c>
    </row>
    <row r="260" spans="1:4">
      <c r="A260" s="176" t="s">
        <v>3052</v>
      </c>
      <c r="B260" s="176" t="s">
        <v>3420</v>
      </c>
      <c r="C260" s="177" t="str">
        <f t="shared" si="13"/>
        <v>acfr:ExpendituresForCommunityEconomicDevelopmentHomeRenovationModifiedAccrual</v>
      </c>
      <c r="D260" s="1" t="str">
        <f t="shared" si="12"/>
        <v>Expenditures</v>
      </c>
    </row>
    <row r="261" spans="1:4">
      <c r="A261" s="176" t="s">
        <v>3023</v>
      </c>
      <c r="B261" s="176" t="s">
        <v>3421</v>
      </c>
      <c r="C261" s="177" t="str">
        <f t="shared" si="13"/>
        <v>acfr:ExpendituresForHealthAndWelfareHospitalModifiedAccrual</v>
      </c>
      <c r="D261" s="1" t="str">
        <f t="shared" si="12"/>
        <v>Expenditures</v>
      </c>
    </row>
    <row r="262" spans="1:4">
      <c r="A262" s="176" t="s">
        <v>3095</v>
      </c>
      <c r="B262" s="176" t="s">
        <v>3422</v>
      </c>
      <c r="C262" s="177" t="str">
        <f t="shared" si="13"/>
        <v>acfr:ExpendituresForHospitalizationModifiedAccrual</v>
      </c>
      <c r="D262" s="1" t="str">
        <f t="shared" si="12"/>
        <v>Expenditures</v>
      </c>
    </row>
    <row r="263" spans="1:4">
      <c r="A263" s="176" t="s">
        <v>2942</v>
      </c>
      <c r="B263" s="176" t="s">
        <v>3423</v>
      </c>
      <c r="C263" s="177" t="str">
        <f t="shared" si="13"/>
        <v>acfr:ExpendituresForOtherGeneralGovernmentHumanResourcesDepartmentModifiedAccrual</v>
      </c>
      <c r="D263" s="1" t="str">
        <f t="shared" si="12"/>
        <v>Expenditures</v>
      </c>
    </row>
    <row r="264" spans="1:4">
      <c r="A264" s="176" t="s">
        <v>2928</v>
      </c>
      <c r="B264" s="176" t="s">
        <v>3424</v>
      </c>
      <c r="C264" s="177" t="str">
        <f t="shared" si="13"/>
        <v>acfr:ExpendituresForFinancialAndTaxAdministrationInformationTechnologyModifiedAccrual</v>
      </c>
      <c r="D264" s="1" t="str">
        <f t="shared" si="12"/>
        <v>Expenditures</v>
      </c>
    </row>
    <row r="265" spans="1:4">
      <c r="A265" s="176" t="s">
        <v>2989</v>
      </c>
      <c r="B265" s="176" t="s">
        <v>3425</v>
      </c>
      <c r="C265" s="177" t="str">
        <f t="shared" si="13"/>
        <v>acfr:ExpendituresForPublicWorksInfrastructureModifiedAccrual</v>
      </c>
      <c r="D265" s="1" t="str">
        <f t="shared" si="12"/>
        <v>Expenditures</v>
      </c>
    </row>
    <row r="266" spans="1:4">
      <c r="A266" s="176" t="s">
        <v>3100</v>
      </c>
      <c r="B266" s="176" t="s">
        <v>3426</v>
      </c>
      <c r="C266" s="177" t="str">
        <f t="shared" si="13"/>
        <v>acfr:ExpendituresForInterGovernmentalActivitiesModifiedAccrual</v>
      </c>
      <c r="D266" s="1" t="str">
        <f t="shared" si="12"/>
        <v>Expenditures</v>
      </c>
    </row>
    <row r="267" spans="1:4">
      <c r="A267" s="176" t="s">
        <v>2927</v>
      </c>
      <c r="B267" s="176" t="s">
        <v>3427</v>
      </c>
      <c r="C267" s="177" t="str">
        <f t="shared" si="13"/>
        <v>acfr:ExpendituresForFinancialAndTaxAdministrationInternalAuditExternalAuditBoardOfAuditorsModifiedAccrual</v>
      </c>
      <c r="D267" s="1" t="str">
        <f t="shared" ref="D267:D298" si="14">IF(RIGHT(A267, 8)="Abstract", "Abstract", "Expenditures")</f>
        <v>Expenditures</v>
      </c>
    </row>
    <row r="268" spans="1:4">
      <c r="A268" s="176" t="s">
        <v>3098</v>
      </c>
      <c r="B268" s="176" t="s">
        <v>3428</v>
      </c>
      <c r="C268" s="177" t="str">
        <f t="shared" si="13"/>
        <v>acfr:ExpendituresForJailStoresCommissaryServicesModifiedAccrual</v>
      </c>
      <c r="D268" s="1" t="str">
        <f t="shared" si="14"/>
        <v>Expenditures</v>
      </c>
    </row>
    <row r="269" spans="1:4">
      <c r="A269" s="176" t="s">
        <v>2959</v>
      </c>
      <c r="B269" s="176" t="s">
        <v>3429</v>
      </c>
      <c r="C269" s="177" t="str">
        <f t="shared" si="13"/>
        <v>acfr:ExpendituresForJudicialActivitiesModifiedAccrual</v>
      </c>
      <c r="D269" s="1" t="str">
        <f t="shared" si="14"/>
        <v>Expenditures</v>
      </c>
    </row>
    <row r="270" spans="1:4">
      <c r="A270" s="176" t="s">
        <v>2979</v>
      </c>
      <c r="B270" s="176" t="s">
        <v>3430</v>
      </c>
      <c r="C270" s="177" t="str">
        <f t="shared" si="13"/>
        <v>acfr:ExpendituresForPublicSafetyJuvenileCorrectionalInstituteModifiedAccrual</v>
      </c>
      <c r="D270" s="1" t="str">
        <f t="shared" si="14"/>
        <v>Expenditures</v>
      </c>
    </row>
    <row r="271" spans="1:4">
      <c r="A271" s="176" t="s">
        <v>3007</v>
      </c>
      <c r="B271" s="176" t="s">
        <v>3431</v>
      </c>
      <c r="C271" s="177" t="str">
        <f t="shared" si="13"/>
        <v>acfr:ExpendituresForPublicWorksLakeImprovementsModifiedAccrual</v>
      </c>
      <c r="D271" s="1" t="str">
        <f t="shared" si="14"/>
        <v>Expenditures</v>
      </c>
    </row>
    <row r="272" spans="1:4">
      <c r="A272" s="176" t="s">
        <v>2953</v>
      </c>
      <c r="B272" s="176" t="s">
        <v>3432</v>
      </c>
      <c r="C272" s="177" t="str">
        <f t="shared" si="13"/>
        <v>acfr:ExpendituresForJudicialLawLibraryModifiedAccrual</v>
      </c>
      <c r="D272" s="1" t="str">
        <f t="shared" si="14"/>
        <v>Expenditures</v>
      </c>
    </row>
    <row r="273" spans="1:4">
      <c r="A273" s="176" t="s">
        <v>2917</v>
      </c>
      <c r="B273" s="176" t="s">
        <v>3433</v>
      </c>
      <c r="C273" s="177" t="str">
        <f t="shared" si="13"/>
        <v>acfr:ExpendituresForLegislativeCommitteeModifiedAccrual</v>
      </c>
      <c r="D273" s="1" t="str">
        <f t="shared" si="14"/>
        <v>Expenditures</v>
      </c>
    </row>
    <row r="274" spans="1:4">
      <c r="A274" s="176" t="s">
        <v>2918</v>
      </c>
      <c r="B274" s="176" t="s">
        <v>3434</v>
      </c>
      <c r="C274" s="177" t="str">
        <f t="shared" si="13"/>
        <v>acfr:ExpendituresForGeneralGovernmentServicesLegislativeAndExecutiveModifiedAccrual</v>
      </c>
      <c r="D274" s="1" t="str">
        <f t="shared" si="14"/>
        <v>Expenditures</v>
      </c>
    </row>
    <row r="275" spans="1:4">
      <c r="A275" s="176" t="s">
        <v>3066</v>
      </c>
      <c r="B275" s="176" t="s">
        <v>3435</v>
      </c>
      <c r="C275" s="177" t="str">
        <f t="shared" si="13"/>
        <v>acfr:ExpendituresForRecreationAndCultureLibraryBoardModifiedAccrual</v>
      </c>
      <c r="D275" s="1" t="str">
        <f t="shared" si="14"/>
        <v>Expenditures</v>
      </c>
    </row>
    <row r="276" spans="1:4">
      <c r="A276" s="176" t="s">
        <v>3065</v>
      </c>
      <c r="B276" s="176" t="s">
        <v>3436</v>
      </c>
      <c r="C276" s="177" t="str">
        <f t="shared" si="13"/>
        <v>acfr:ExpendituresForLibraryServicesModifiedAccrual</v>
      </c>
      <c r="D276" s="1" t="str">
        <f t="shared" si="14"/>
        <v>Expenditures</v>
      </c>
    </row>
    <row r="277" spans="1:4">
      <c r="A277" s="176" t="s">
        <v>2967</v>
      </c>
      <c r="B277" s="176" t="s">
        <v>3437</v>
      </c>
      <c r="C277" s="177" t="str">
        <f t="shared" si="13"/>
        <v>acfr:ExpendituresForLiquorLawEnforcementModifiedAccrual</v>
      </c>
      <c r="D277" s="1" t="str">
        <f t="shared" si="14"/>
        <v>Expenditures</v>
      </c>
    </row>
    <row r="278" spans="1:4">
      <c r="A278" s="176" t="s">
        <v>2968</v>
      </c>
      <c r="B278" s="176" t="s">
        <v>3438</v>
      </c>
      <c r="C278" s="177" t="str">
        <f t="shared" si="13"/>
        <v>acfr:ExpendituresForMarineLawEnforcementModifiedAccrual</v>
      </c>
      <c r="D278" s="1" t="str">
        <f t="shared" si="14"/>
        <v>Expenditures</v>
      </c>
    </row>
    <row r="279" spans="1:4">
      <c r="A279" s="176" t="s">
        <v>3031</v>
      </c>
      <c r="B279" s="176" t="s">
        <v>3439</v>
      </c>
      <c r="C279" s="177" t="str">
        <f t="shared" si="13"/>
        <v>acfr:ExpendituresForHealthAndWelfareMedicalCareFacilityModifiedAccrual</v>
      </c>
      <c r="D279" s="1" t="str">
        <f t="shared" si="14"/>
        <v>Expenditures</v>
      </c>
    </row>
    <row r="280" spans="1:4">
      <c r="A280" s="176" t="s">
        <v>3024</v>
      </c>
      <c r="B280" s="176" t="s">
        <v>3440</v>
      </c>
      <c r="C280" s="177" t="str">
        <f t="shared" si="13"/>
        <v>acfr:ExpendituresForHealthAndWelfareMedicalExaminerModifiedAccrual</v>
      </c>
      <c r="D280" s="1" t="str">
        <f t="shared" si="14"/>
        <v>Expenditures</v>
      </c>
    </row>
    <row r="281" spans="1:4">
      <c r="A281" s="176" t="s">
        <v>3025</v>
      </c>
      <c r="B281" s="176" t="s">
        <v>3441</v>
      </c>
      <c r="C281" s="177" t="str">
        <f t="shared" si="13"/>
        <v>acfr:ExpendituresForHealthAndWelfareMentalHealthModifiedAccrual</v>
      </c>
      <c r="D281" s="1" t="str">
        <f t="shared" si="14"/>
        <v>Expenditures</v>
      </c>
    </row>
    <row r="282" spans="1:4">
      <c r="A282" s="176" t="s">
        <v>3020</v>
      </c>
      <c r="B282" s="176" t="s">
        <v>3442</v>
      </c>
      <c r="C282" s="177" t="str">
        <f t="shared" si="13"/>
        <v>acfr:ExpendituresForHealthAndWelfareMosquitoControlModifiedAccrual</v>
      </c>
      <c r="D282" s="1" t="str">
        <f t="shared" si="14"/>
        <v>Expenditures</v>
      </c>
    </row>
    <row r="283" spans="1:4">
      <c r="A283" s="176" t="s">
        <v>3068</v>
      </c>
      <c r="B283" s="176" t="s">
        <v>3443</v>
      </c>
      <c r="C283" s="177" t="str">
        <f t="shared" si="13"/>
        <v>acfr:ExpendituresForRecreationAndCultureMuseumModifiedAccrual</v>
      </c>
      <c r="D283" s="1" t="str">
        <f t="shared" si="14"/>
        <v>Expenditures</v>
      </c>
    </row>
    <row r="284" spans="1:4">
      <c r="A284" s="176" t="s">
        <v>3054</v>
      </c>
      <c r="B284" s="176" t="s">
        <v>3444</v>
      </c>
      <c r="C284" s="177" t="str">
        <f t="shared" si="13"/>
        <v>acfr:ExpendituresForOtherDevelopmentServicesModifiedAccrual</v>
      </c>
      <c r="D284" s="1" t="str">
        <f t="shared" si="14"/>
        <v>Expenditures</v>
      </c>
    </row>
    <row r="285" spans="1:4">
      <c r="A285" s="176" t="s">
        <v>3090</v>
      </c>
      <c r="B285" s="176" t="s">
        <v>3445</v>
      </c>
      <c r="C285" s="177" t="str">
        <f t="shared" si="13"/>
        <v>acfr:ExpendituresForOtherWelfareServicesModifiedAccrual</v>
      </c>
      <c r="D285" s="1" t="str">
        <f t="shared" si="14"/>
        <v>Expenditures</v>
      </c>
    </row>
    <row r="286" spans="1:4">
      <c r="A286" s="176" t="s">
        <v>3059</v>
      </c>
      <c r="B286" s="176" t="s">
        <v>3446</v>
      </c>
      <c r="C286" s="177" t="str">
        <f t="shared" si="13"/>
        <v>acfr:ExpendituresForRecreationAndCultureParksAdministrationModifiedAccrual</v>
      </c>
      <c r="D286" s="1" t="str">
        <f t="shared" si="14"/>
        <v>Expenditures</v>
      </c>
    </row>
    <row r="287" spans="1:4">
      <c r="A287" s="176" t="s">
        <v>3058</v>
      </c>
      <c r="B287" s="176" t="s">
        <v>3447</v>
      </c>
      <c r="C287" s="177" t="str">
        <f t="shared" si="13"/>
        <v>acfr:ExpendituresForRecreationAndCultureParksAndRecreationModifiedAccrual</v>
      </c>
      <c r="D287" s="1" t="str">
        <f t="shared" si="14"/>
        <v>Expenditures</v>
      </c>
    </row>
    <row r="288" spans="1:4">
      <c r="A288" s="176" t="s">
        <v>3060</v>
      </c>
      <c r="B288" s="176" t="s">
        <v>3448</v>
      </c>
      <c r="C288" s="177" t="str">
        <f t="shared" si="13"/>
        <v>acfr:ExpendituresForRecreationAndCultureParksFacilitiesModifiedAccrual</v>
      </c>
      <c r="D288" s="1" t="str">
        <f t="shared" si="14"/>
        <v>Expenditures</v>
      </c>
    </row>
    <row r="289" spans="1:4">
      <c r="A289" s="176" t="s">
        <v>3063</v>
      </c>
      <c r="B289" s="176" t="s">
        <v>3449</v>
      </c>
      <c r="C289" s="177" t="str">
        <f t="shared" si="13"/>
        <v>acfr:ExpendituresForRecreationAndCultureParksLightingModifiedAccrual</v>
      </c>
      <c r="D289" s="1" t="str">
        <f t="shared" si="14"/>
        <v>Expenditures</v>
      </c>
    </row>
    <row r="290" spans="1:4">
      <c r="A290" s="176" t="s">
        <v>3064</v>
      </c>
      <c r="B290" s="176" t="s">
        <v>3450</v>
      </c>
      <c r="C290" s="177" t="str">
        <f t="shared" si="13"/>
        <v>acfr:ExpendituresForRecreationAndCultureParksMaintenanceModifiedAccrual</v>
      </c>
      <c r="D290" s="1" t="str">
        <f t="shared" si="14"/>
        <v>Expenditures</v>
      </c>
    </row>
    <row r="291" spans="1:4">
      <c r="A291" s="176" t="s">
        <v>3062</v>
      </c>
      <c r="B291" s="176" t="s">
        <v>3451</v>
      </c>
      <c r="C291" s="177" t="str">
        <f t="shared" si="13"/>
        <v>acfr:ExpendituresForRecreationAndCultureParksPolicingModifiedAccrual</v>
      </c>
      <c r="D291" s="1" t="str">
        <f t="shared" si="14"/>
        <v>Expenditures</v>
      </c>
    </row>
    <row r="292" spans="1:4">
      <c r="A292" s="176" t="s">
        <v>3061</v>
      </c>
      <c r="B292" s="176" t="s">
        <v>3452</v>
      </c>
      <c r="C292" s="177" t="str">
        <f t="shared" si="13"/>
        <v>acfr:ExpendituresForRecreationAndCultureParksSupervisionModifiedAccrual</v>
      </c>
      <c r="D292" s="1" t="str">
        <f t="shared" si="14"/>
        <v>Expenditures</v>
      </c>
    </row>
    <row r="293" spans="1:4">
      <c r="A293" s="176" t="s">
        <v>2981</v>
      </c>
      <c r="B293" s="176" t="s">
        <v>3453</v>
      </c>
      <c r="C293" s="177" t="str">
        <f t="shared" si="13"/>
        <v>acfr:ExpendituresForPublicSafetyParoleModifiedAccrual</v>
      </c>
      <c r="D293" s="1" t="str">
        <f t="shared" si="14"/>
        <v>Expenditures</v>
      </c>
    </row>
    <row r="294" spans="1:4">
      <c r="A294" s="176" t="s">
        <v>3044</v>
      </c>
      <c r="B294" s="176" t="s">
        <v>3454</v>
      </c>
      <c r="C294" s="177" t="str">
        <f t="shared" si="13"/>
        <v>acfr:ExpendituresForCommunityEconomicDevelopmentPlanningModifiedAccrual</v>
      </c>
      <c r="D294" s="1" t="str">
        <f t="shared" si="14"/>
        <v>Expenditures</v>
      </c>
    </row>
    <row r="295" spans="1:4">
      <c r="A295" s="176" t="s">
        <v>2961</v>
      </c>
      <c r="B295" s="176" t="s">
        <v>3455</v>
      </c>
      <c r="C295" s="177" t="str">
        <f t="shared" si="13"/>
        <v>acfr:ExpendituresForPublicSafetyPoliceSheriffAndConstableModifiedAccrual</v>
      </c>
      <c r="D295" s="1" t="str">
        <f t="shared" si="14"/>
        <v>Expenditures</v>
      </c>
    </row>
    <row r="296" spans="1:4">
      <c r="A296" s="176" t="s">
        <v>3021</v>
      </c>
      <c r="B296" s="176" t="s">
        <v>3456</v>
      </c>
      <c r="C296" s="177" t="str">
        <f t="shared" si="13"/>
        <v>acfr:ExpendituresForHealthAndWelfarePollutionControlModifiedAccrual</v>
      </c>
      <c r="D296" s="1" t="str">
        <f t="shared" si="14"/>
        <v>Expenditures</v>
      </c>
    </row>
    <row r="297" spans="1:4">
      <c r="A297" s="176" t="s">
        <v>3088</v>
      </c>
      <c r="B297" s="176" t="s">
        <v>3457</v>
      </c>
      <c r="C297" s="177" t="str">
        <f t="shared" si="13"/>
        <v>acfr:ExpendituresForPrintingAndPublishingModifiedAccrual</v>
      </c>
      <c r="D297" s="1" t="str">
        <f t="shared" si="14"/>
        <v>Expenditures</v>
      </c>
    </row>
    <row r="298" spans="1:4">
      <c r="A298" s="176" t="s">
        <v>2954</v>
      </c>
      <c r="B298" s="176" t="s">
        <v>3458</v>
      </c>
      <c r="C298" s="177" t="str">
        <f t="shared" si="13"/>
        <v>acfr:ExpendituresForJudicialProbateCourtModifiedAccrual</v>
      </c>
      <c r="D298" s="1" t="str">
        <f t="shared" si="14"/>
        <v>Expenditures</v>
      </c>
    </row>
    <row r="299" spans="1:4">
      <c r="A299" s="176" t="s">
        <v>2955</v>
      </c>
      <c r="B299" s="176" t="s">
        <v>3459</v>
      </c>
      <c r="C299" s="177" t="str">
        <f t="shared" si="13"/>
        <v>acfr:ExpendituresForJudicialProbationModifiedAccrual</v>
      </c>
      <c r="D299" s="1" t="str">
        <f t="shared" ref="D299:D330" si="15">IF(RIGHT(A299, 8)="Abstract", "Abstract", "Expenditures")</f>
        <v>Expenditures</v>
      </c>
    </row>
    <row r="300" spans="1:4">
      <c r="A300" s="176" t="s">
        <v>3080</v>
      </c>
      <c r="B300" s="176" t="s">
        <v>3460</v>
      </c>
      <c r="C300" s="177" t="str">
        <f t="shared" si="13"/>
        <v>acfr:ExpendituresForProfessionalAndContractualServicesModifiedAccrual</v>
      </c>
      <c r="D300" s="1" t="str">
        <f t="shared" si="15"/>
        <v>Expenditures</v>
      </c>
    </row>
    <row r="301" spans="1:4">
      <c r="A301" s="176" t="s">
        <v>3086</v>
      </c>
      <c r="B301" s="176" t="s">
        <v>3461</v>
      </c>
      <c r="C301" s="177" t="str">
        <f t="shared" si="13"/>
        <v>acfr:ExpendituresForProjectCostsModifiedAccrual</v>
      </c>
      <c r="D301" s="1" t="str">
        <f t="shared" si="15"/>
        <v>Expenditures</v>
      </c>
    </row>
    <row r="302" spans="1:4">
      <c r="A302" s="176" t="s">
        <v>2930</v>
      </c>
      <c r="B302" s="176" t="s">
        <v>3462</v>
      </c>
      <c r="C302" s="177" t="str">
        <f t="shared" si="13"/>
        <v>acfr:ExpendituresForFinancialAndTaxAdministrationPropertyDescriptionModifiedAccrual</v>
      </c>
      <c r="D302" s="1" t="str">
        <f t="shared" si="15"/>
        <v>Expenditures</v>
      </c>
    </row>
    <row r="303" spans="1:4">
      <c r="A303" s="176" t="s">
        <v>2956</v>
      </c>
      <c r="B303" s="176" t="s">
        <v>3463</v>
      </c>
      <c r="C303" s="177" t="str">
        <f t="shared" si="13"/>
        <v>acfr:ExpendituresForJudicialProsecutingAttorneyModifiedAccrual</v>
      </c>
      <c r="D303" s="1" t="str">
        <f t="shared" si="15"/>
        <v>Expenditures</v>
      </c>
    </row>
    <row r="304" spans="1:4">
      <c r="A304" s="176" t="s">
        <v>3079</v>
      </c>
      <c r="B304" s="176" t="s">
        <v>3464</v>
      </c>
      <c r="C304" s="177" t="str">
        <f t="shared" si="13"/>
        <v>acfr:ExpendituresForPublicAssistanceServicesModifiedAccrual</v>
      </c>
      <c r="D304" s="1" t="str">
        <f t="shared" si="15"/>
        <v>Expenditures</v>
      </c>
    </row>
    <row r="305" spans="1:4">
      <c r="A305" s="176" t="s">
        <v>3042</v>
      </c>
      <c r="B305" s="176" t="s">
        <v>3465</v>
      </c>
      <c r="C305" s="177" t="str">
        <f t="shared" si="13"/>
        <v>acfr:ExpendituresForPublicHealthAndSanitationServicesModifiedAccrual</v>
      </c>
      <c r="D305" s="1" t="str">
        <f t="shared" si="15"/>
        <v>Expenditures</v>
      </c>
    </row>
    <row r="306" spans="1:4">
      <c r="A306" s="176" t="s">
        <v>3038</v>
      </c>
      <c r="B306" s="176" t="s">
        <v>3466</v>
      </c>
      <c r="C306" s="177" t="str">
        <f t="shared" si="13"/>
        <v>acfr:ExpendituresForHealthAndWelfarePublicHousingModifiedAccrual</v>
      </c>
      <c r="D306" s="1" t="str">
        <f t="shared" si="15"/>
        <v>Expenditures</v>
      </c>
    </row>
    <row r="307" spans="1:4">
      <c r="A307" s="176" t="s">
        <v>2987</v>
      </c>
      <c r="B307" s="176" t="s">
        <v>3467</v>
      </c>
      <c r="C307" s="177" t="str">
        <f t="shared" si="13"/>
        <v>acfr:ExpendituresForPublicSafetyServicesModifiedAccrual</v>
      </c>
      <c r="D307" s="1" t="str">
        <f t="shared" si="15"/>
        <v>Expenditures</v>
      </c>
    </row>
    <row r="308" spans="1:4">
      <c r="A308" s="176" t="s">
        <v>3077</v>
      </c>
      <c r="B308" s="176" t="s">
        <v>3468</v>
      </c>
      <c r="C308" s="177" t="str">
        <f t="shared" si="13"/>
        <v>acfr:ExpendituresForPublicSchoolsServicesModifiedAccrual</v>
      </c>
      <c r="D308" s="1" t="str">
        <f t="shared" si="15"/>
        <v>Expenditures</v>
      </c>
    </row>
    <row r="309" spans="1:4">
      <c r="A309" s="176" t="s">
        <v>3078</v>
      </c>
      <c r="B309" s="176" t="s">
        <v>3469</v>
      </c>
      <c r="C309" s="177" t="str">
        <f t="shared" si="13"/>
        <v>acfr:ExpendituresForPublicWaysAndFacilitiesServicesModifiedAccrual</v>
      </c>
      <c r="D309" s="1" t="str">
        <f t="shared" si="15"/>
        <v>Expenditures</v>
      </c>
    </row>
    <row r="310" spans="1:4">
      <c r="A310" s="176" t="s">
        <v>3014</v>
      </c>
      <c r="B310" s="176" t="s">
        <v>3470</v>
      </c>
      <c r="C310" s="177" t="str">
        <f t="shared" si="13"/>
        <v>acfr:ExpendituresForPublicWorksServicesModifiedAccrual</v>
      </c>
      <c r="D310" s="1" t="str">
        <f t="shared" si="15"/>
        <v>Expenditures</v>
      </c>
    </row>
    <row r="311" spans="1:4">
      <c r="A311" s="176" t="s">
        <v>2929</v>
      </c>
      <c r="B311" s="176" t="s">
        <v>3471</v>
      </c>
      <c r="C311" s="177" t="str">
        <f t="shared" si="13"/>
        <v>acfr:ExpendituresForFinancialAndTaxAdministrationPurchasingModifiedAccrual</v>
      </c>
      <c r="D311" s="1" t="str">
        <f t="shared" si="15"/>
        <v>Expenditures</v>
      </c>
    </row>
    <row r="312" spans="1:4">
      <c r="A312" s="176" t="s">
        <v>3074</v>
      </c>
      <c r="B312" s="176" t="s">
        <v>3472</v>
      </c>
      <c r="C312" s="177" t="str">
        <f t="shared" si="13"/>
        <v>acfr:ExpendituresForRecreationAndCultureModifiedAccrual</v>
      </c>
      <c r="D312" s="1" t="str">
        <f t="shared" si="15"/>
        <v>Expenditures</v>
      </c>
    </row>
    <row r="313" spans="1:4">
      <c r="A313" s="176" t="s">
        <v>3037</v>
      </c>
      <c r="B313" s="176" t="s">
        <v>3473</v>
      </c>
      <c r="C313" s="177" t="str">
        <f t="shared" si="13"/>
        <v>acfr:ExpendituresForHealthAndWelfareRedevelopmentAndHousingModifiedAccrual</v>
      </c>
      <c r="D313" s="1" t="str">
        <f t="shared" si="15"/>
        <v>Expenditures</v>
      </c>
    </row>
    <row r="314" spans="1:4">
      <c r="A314" s="176" t="s">
        <v>3084</v>
      </c>
      <c r="B314" s="176" t="s">
        <v>3474</v>
      </c>
      <c r="C314" s="177" t="str">
        <f t="shared" si="13"/>
        <v>acfr:ExpendituresForRefundsAndRebatesModifiedAccrual</v>
      </c>
      <c r="D314" s="1" t="str">
        <f t="shared" si="15"/>
        <v>Expenditures</v>
      </c>
    </row>
    <row r="315" spans="1:4">
      <c r="A315" s="176" t="s">
        <v>3047</v>
      </c>
      <c r="B315" s="176" t="s">
        <v>3475</v>
      </c>
      <c r="C315" s="177" t="str">
        <f t="shared" si="13"/>
        <v>acfr:ExpendituresForCommunityEconomicDevelopmentRegisterOfDeedsModifiedAccrual</v>
      </c>
      <c r="D315" s="1" t="str">
        <f t="shared" si="15"/>
        <v>Expenditures</v>
      </c>
    </row>
    <row r="316" spans="1:4">
      <c r="A316" s="176" t="s">
        <v>3089</v>
      </c>
      <c r="B316" s="176" t="s">
        <v>3476</v>
      </c>
      <c r="C316" s="177" t="str">
        <f t="shared" si="13"/>
        <v>acfr:ExpendituresForRentalsModifiedAccrual</v>
      </c>
      <c r="D316" s="1" t="str">
        <f t="shared" si="15"/>
        <v>Expenditures</v>
      </c>
    </row>
    <row r="317" spans="1:4">
      <c r="A317" s="176" t="s">
        <v>3083</v>
      </c>
      <c r="B317" s="176" t="s">
        <v>3477</v>
      </c>
      <c r="C317" s="177" t="str">
        <f t="shared" si="13"/>
        <v>acfr:ExpendituresForRepairsModifiedAccrual</v>
      </c>
      <c r="D317" s="1" t="str">
        <f t="shared" si="15"/>
        <v>Expenditures</v>
      </c>
    </row>
    <row r="318" spans="1:4">
      <c r="A318" s="176" t="s">
        <v>3091</v>
      </c>
      <c r="B318" s="176" t="s">
        <v>3478</v>
      </c>
      <c r="C318" s="177" t="str">
        <f t="shared" si="13"/>
        <v>acfr:ExpendituresForRetirementBenefitsToRetireesModifiedAccrual</v>
      </c>
      <c r="D318" s="1" t="str">
        <f t="shared" si="15"/>
        <v>Expenditures</v>
      </c>
    </row>
    <row r="319" spans="1:4">
      <c r="A319" s="176" t="s">
        <v>2944</v>
      </c>
      <c r="B319" s="176" t="s">
        <v>3479</v>
      </c>
      <c r="C319" s="177" t="str">
        <f t="shared" si="13"/>
        <v>acfr:ExpendituresForOtherGeneralGovernmentRetirementBoardModifiedAccrual</v>
      </c>
      <c r="D319" s="1" t="str">
        <f t="shared" si="15"/>
        <v>Expenditures</v>
      </c>
    </row>
    <row r="320" spans="1:4">
      <c r="A320" s="176" t="s">
        <v>2997</v>
      </c>
      <c r="B320" s="176" t="s">
        <v>3480</v>
      </c>
      <c r="C320" s="177" t="str">
        <f t="shared" si="13"/>
        <v>acfr:ExpendituresForPublicWorksRoadCommissionStreetDepartmentModifiedAccrual</v>
      </c>
      <c r="D320" s="1" t="str">
        <f t="shared" si="15"/>
        <v>Expenditures</v>
      </c>
    </row>
    <row r="321" spans="1:4">
      <c r="A321" s="176" t="s">
        <v>2994</v>
      </c>
      <c r="B321" s="176" t="s">
        <v>3481</v>
      </c>
      <c r="C321" s="177" t="str">
        <f t="shared" si="13"/>
        <v>acfr:ExpendituresForPublicWorksRoadsStreetsBridgesModifiedAccrual</v>
      </c>
      <c r="D321" s="1" t="str">
        <f t="shared" si="15"/>
        <v>Expenditures</v>
      </c>
    </row>
    <row r="322" spans="1:4">
      <c r="A322" s="176" t="s">
        <v>3002</v>
      </c>
      <c r="B322" s="176" t="s">
        <v>3482</v>
      </c>
      <c r="C322" s="177" t="str">
        <f t="shared" ref="C322:C385" si="16">"acfr:"&amp;A322</f>
        <v>acfr:ExpendituresForPublicWorksRubbishCollectionDisposalModifiedAccrual</v>
      </c>
      <c r="D322" s="1" t="str">
        <f t="shared" si="15"/>
        <v>Expenditures</v>
      </c>
    </row>
    <row r="323" spans="1:4">
      <c r="A323" s="176" t="s">
        <v>3000</v>
      </c>
      <c r="B323" s="176" t="s">
        <v>3483</v>
      </c>
      <c r="C323" s="177" t="str">
        <f t="shared" si="16"/>
        <v>acfr:ExpendituresForPublicWorksSanitaryLandfillModifiedAccrual</v>
      </c>
      <c r="D323" s="1" t="str">
        <f t="shared" si="15"/>
        <v>Expenditures</v>
      </c>
    </row>
    <row r="324" spans="1:4">
      <c r="A324" s="176" t="s">
        <v>3008</v>
      </c>
      <c r="B324" s="176" t="s">
        <v>3484</v>
      </c>
      <c r="C324" s="177" t="str">
        <f t="shared" si="16"/>
        <v>acfr:ExpendituresForSanitarySewerServicesModifiedAccrual</v>
      </c>
      <c r="D324" s="1" t="str">
        <f t="shared" si="15"/>
        <v>Expenditures</v>
      </c>
    </row>
    <row r="325" spans="1:4">
      <c r="A325" s="176" t="s">
        <v>2998</v>
      </c>
      <c r="B325" s="176" t="s">
        <v>3485</v>
      </c>
      <c r="C325" s="177" t="str">
        <f t="shared" si="16"/>
        <v>acfr:ExpendituresForPublicWorksSanitationDepartmentModifiedAccrual</v>
      </c>
      <c r="D325" s="1" t="str">
        <f t="shared" si="15"/>
        <v>Expenditures</v>
      </c>
    </row>
    <row r="326" spans="1:4">
      <c r="A326" s="176" t="s">
        <v>2986</v>
      </c>
      <c r="B326" s="176" t="s">
        <v>3486</v>
      </c>
      <c r="C326" s="177" t="str">
        <f t="shared" si="16"/>
        <v>acfr:ExpendituresForSecurityOfPersonsAndPropertyServicesModifiedAccrual</v>
      </c>
      <c r="D326" s="1" t="str">
        <f t="shared" si="15"/>
        <v>Expenditures</v>
      </c>
    </row>
    <row r="327" spans="1:4">
      <c r="A327" s="176" t="s">
        <v>3001</v>
      </c>
      <c r="B327" s="176" t="s">
        <v>3487</v>
      </c>
      <c r="C327" s="177" t="str">
        <f t="shared" si="16"/>
        <v>acfr:ExpendituresForPublicWorksSewageDisposalModifiedAccrual</v>
      </c>
      <c r="D327" s="1" t="str">
        <f t="shared" si="15"/>
        <v>Expenditures</v>
      </c>
    </row>
    <row r="328" spans="1:4">
      <c r="A328" s="176" t="s">
        <v>2992</v>
      </c>
      <c r="B328" s="176" t="s">
        <v>3488</v>
      </c>
      <c r="C328" s="177" t="str">
        <f t="shared" si="16"/>
        <v>acfr:ExpendituresForPublicWorksSidewalksModifiedAccrual</v>
      </c>
      <c r="D328" s="1" t="str">
        <f t="shared" si="15"/>
        <v>Expenditures</v>
      </c>
    </row>
    <row r="329" spans="1:4">
      <c r="A329" s="176" t="s">
        <v>2969</v>
      </c>
      <c r="B329" s="176" t="s">
        <v>3489</v>
      </c>
      <c r="C329" s="177" t="str">
        <f t="shared" si="16"/>
        <v>acfr:ExpendituresForSnowmobileLawEnforcementModifiedAccrual</v>
      </c>
      <c r="D329" s="1" t="str">
        <f t="shared" si="15"/>
        <v>Expenditures</v>
      </c>
    </row>
    <row r="330" spans="1:4">
      <c r="A330" s="176" t="s">
        <v>3005</v>
      </c>
      <c r="B330" s="176" t="s">
        <v>3490</v>
      </c>
      <c r="C330" s="177" t="str">
        <f t="shared" si="16"/>
        <v>acfr:ExpendituresForPublicWorksSoilConservationModifiedAccrual</v>
      </c>
      <c r="D330" s="1" t="str">
        <f t="shared" si="15"/>
        <v>Expenditures</v>
      </c>
    </row>
    <row r="331" spans="1:4">
      <c r="A331" s="176" t="s">
        <v>3026</v>
      </c>
      <c r="B331" s="176" t="s">
        <v>3491</v>
      </c>
      <c r="C331" s="177" t="str">
        <f t="shared" si="16"/>
        <v>acfr:ExpendituresForHealthAndWelfareStateInstitutionsModifiedAccrual</v>
      </c>
      <c r="D331" s="1" t="str">
        <f t="shared" ref="D331:D352" si="17">IF(RIGHT(A331, 8)="Abstract", "Abstract", "Expenditures")</f>
        <v>Expenditures</v>
      </c>
    </row>
    <row r="332" spans="1:4">
      <c r="A332" s="176" t="s">
        <v>3092</v>
      </c>
      <c r="B332" s="176" t="s">
        <v>3492</v>
      </c>
      <c r="C332" s="177" t="str">
        <f t="shared" si="16"/>
        <v>acfr:ExpendituresForStateTrunklineOverheadModifiedAccrual</v>
      </c>
      <c r="D332" s="1" t="str">
        <f t="shared" si="17"/>
        <v>Expenditures</v>
      </c>
    </row>
    <row r="333" spans="1:4">
      <c r="A333" s="176" t="s">
        <v>3009</v>
      </c>
      <c r="B333" s="176" t="s">
        <v>3493</v>
      </c>
      <c r="C333" s="177" t="str">
        <f t="shared" si="16"/>
        <v>acfr:ExpendituresForStormSewerServicesModifiedAccrual</v>
      </c>
      <c r="D333" s="1" t="str">
        <f t="shared" si="17"/>
        <v>Expenditures</v>
      </c>
    </row>
    <row r="334" spans="1:4">
      <c r="A334" s="176" t="s">
        <v>2999</v>
      </c>
      <c r="B334" s="176" t="s">
        <v>3494</v>
      </c>
      <c r="C334" s="177" t="str">
        <f t="shared" si="16"/>
        <v>acfr:ExpendituresForPublicWorksStreetCleaningModifiedAccrual</v>
      </c>
      <c r="D334" s="1" t="str">
        <f t="shared" si="17"/>
        <v>Expenditures</v>
      </c>
    </row>
    <row r="335" spans="1:4">
      <c r="A335" s="176" t="s">
        <v>2996</v>
      </c>
      <c r="B335" s="176" t="s">
        <v>3495</v>
      </c>
      <c r="C335" s="177" t="str">
        <f t="shared" si="16"/>
        <v>acfr:ExpendituresForPublicWorksStreetLightingModifiedAccrual</v>
      </c>
      <c r="D335" s="1" t="str">
        <f t="shared" si="17"/>
        <v>Expenditures</v>
      </c>
    </row>
    <row r="336" spans="1:4">
      <c r="A336" s="176" t="s">
        <v>3049</v>
      </c>
      <c r="B336" s="176" t="s">
        <v>3496</v>
      </c>
      <c r="C336" s="177" t="str">
        <f t="shared" si="16"/>
        <v>acfr:ExpendituresForCommunityEconomicDevelopmentSurveyorModifiedAccrual</v>
      </c>
      <c r="D336" s="1" t="str">
        <f t="shared" si="17"/>
        <v>Expenditures</v>
      </c>
    </row>
    <row r="337" spans="1:4">
      <c r="A337" s="176" t="s">
        <v>2964</v>
      </c>
      <c r="B337" s="176" t="s">
        <v>3497</v>
      </c>
      <c r="C337" s="177" t="str">
        <f t="shared" si="16"/>
        <v>acfr:ExpendituresForTrafficAndSafetyProgramModifiedAccrual</v>
      </c>
      <c r="D337" s="1" t="str">
        <f t="shared" si="17"/>
        <v>Expenditures</v>
      </c>
    </row>
    <row r="338" spans="1:4">
      <c r="A338" s="176" t="s">
        <v>2965</v>
      </c>
      <c r="B338" s="176" t="s">
        <v>3498</v>
      </c>
      <c r="C338" s="177" t="str">
        <f t="shared" si="16"/>
        <v>acfr:ExpendituresForTrainingModifiedAccrual</v>
      </c>
      <c r="D338" s="1" t="str">
        <f t="shared" si="17"/>
        <v>Expenditures</v>
      </c>
    </row>
    <row r="339" spans="1:4">
      <c r="A339" s="176" t="s">
        <v>3012</v>
      </c>
      <c r="B339" s="176" t="s">
        <v>3499</v>
      </c>
      <c r="C339" s="177" t="str">
        <f t="shared" si="16"/>
        <v>acfr:ExpendituresForTransportationServicesModifiedAccrual</v>
      </c>
      <c r="D339" s="1" t="str">
        <f t="shared" si="17"/>
        <v>Expenditures</v>
      </c>
    </row>
    <row r="340" spans="1:4">
      <c r="A340" s="176" t="s">
        <v>2933</v>
      </c>
      <c r="B340" s="176" t="s">
        <v>3500</v>
      </c>
      <c r="C340" s="177" t="str">
        <f t="shared" si="16"/>
        <v>acfr:ExpendituresForGeneralGovernmentServicesTreasurerModifiedAccrual</v>
      </c>
      <c r="D340" s="1" t="str">
        <f t="shared" si="17"/>
        <v>Expenditures</v>
      </c>
    </row>
    <row r="341" spans="1:4">
      <c r="A341" s="176" t="s">
        <v>2948</v>
      </c>
      <c r="B341" s="176" t="s">
        <v>3501</v>
      </c>
      <c r="C341" s="177" t="str">
        <f t="shared" si="16"/>
        <v>acfr:ExpendituresForJudicialTrialCourtModifiedAccrual</v>
      </c>
      <c r="D341" s="1" t="str">
        <f t="shared" si="17"/>
        <v>Expenditures</v>
      </c>
    </row>
    <row r="342" spans="1:4">
      <c r="A342" s="176" t="s">
        <v>3087</v>
      </c>
      <c r="B342" s="176" t="s">
        <v>3502</v>
      </c>
      <c r="C342" s="177" t="str">
        <f t="shared" si="16"/>
        <v>acfr:ExpendituresForUtilitiesModifiedAccrual</v>
      </c>
      <c r="D342" s="1" t="str">
        <f t="shared" si="17"/>
        <v>Expenditures</v>
      </c>
    </row>
    <row r="343" spans="1:4">
      <c r="A343" s="176" t="s">
        <v>3033</v>
      </c>
      <c r="B343" s="176" t="s">
        <v>3503</v>
      </c>
      <c r="C343" s="177" t="str">
        <f t="shared" si="16"/>
        <v>acfr:ExpendituresForHealthAndWelfareVeteransBurialsModifiedAccrual</v>
      </c>
      <c r="D343" s="1" t="str">
        <f t="shared" si="17"/>
        <v>Expenditures</v>
      </c>
    </row>
    <row r="344" spans="1:4">
      <c r="A344" s="176" t="s">
        <v>3034</v>
      </c>
      <c r="B344" s="176" t="s">
        <v>3504</v>
      </c>
      <c r="C344" s="177" t="str">
        <f t="shared" si="16"/>
        <v>acfr:ExpendituresForHealthAndWelfareVeteransCounselorModifiedAccrual</v>
      </c>
      <c r="D344" s="1" t="str">
        <f t="shared" si="17"/>
        <v>Expenditures</v>
      </c>
    </row>
    <row r="345" spans="1:4">
      <c r="A345" s="176" t="s">
        <v>3036</v>
      </c>
      <c r="B345" s="176" t="s">
        <v>3505</v>
      </c>
      <c r="C345" s="177" t="str">
        <f t="shared" si="16"/>
        <v>acfr:ExpendituresForHealthAndWelfareVeteransReliefModifiedAccrual</v>
      </c>
      <c r="D345" s="1" t="str">
        <f t="shared" si="17"/>
        <v>Expenditures</v>
      </c>
    </row>
    <row r="346" spans="1:4">
      <c r="A346" s="176" t="s">
        <v>3035</v>
      </c>
      <c r="B346" s="176" t="s">
        <v>3506</v>
      </c>
      <c r="C346" s="177" t="str">
        <f t="shared" si="16"/>
        <v>acfr:ExpendituresForHealthAndWelfareVeteransTrustBoardModifiedAccrual</v>
      </c>
      <c r="D346" s="1" t="str">
        <f t="shared" si="17"/>
        <v>Expenditures</v>
      </c>
    </row>
    <row r="347" spans="1:4">
      <c r="A347" s="176" t="s">
        <v>3003</v>
      </c>
      <c r="B347" s="176" t="s">
        <v>3507</v>
      </c>
      <c r="C347" s="177" t="str">
        <f t="shared" si="16"/>
        <v>acfr:ExpendituresForPublicWorksWaterAndSewerSystemsModifiedAccrual</v>
      </c>
      <c r="D347" s="1" t="str">
        <f t="shared" si="17"/>
        <v>Expenditures</v>
      </c>
    </row>
    <row r="348" spans="1:4">
      <c r="A348" s="176" t="s">
        <v>2984</v>
      </c>
      <c r="B348" s="176" t="s">
        <v>3508</v>
      </c>
      <c r="C348" s="177" t="str">
        <f t="shared" si="16"/>
        <v>acfr:ExpendituresForPublicSafetyWaterSafetyCouncilModifiedAccrual</v>
      </c>
      <c r="D348" s="1" t="str">
        <f t="shared" si="17"/>
        <v>Expenditures</v>
      </c>
    </row>
    <row r="349" spans="1:4">
      <c r="A349" s="176" t="s">
        <v>3006</v>
      </c>
      <c r="B349" s="176" t="s">
        <v>3509</v>
      </c>
      <c r="C349" s="177" t="str">
        <f t="shared" si="16"/>
        <v>acfr:ExpendituresForPublicWorksWatershedCouncilModifiedAccrual</v>
      </c>
      <c r="D349" s="1" t="str">
        <f t="shared" si="17"/>
        <v>Expenditures</v>
      </c>
    </row>
    <row r="350" spans="1:4">
      <c r="A350" s="176" t="s">
        <v>3045</v>
      </c>
      <c r="B350" s="176" t="s">
        <v>3205</v>
      </c>
      <c r="C350" s="177" t="str">
        <f t="shared" si="16"/>
        <v>acfr:ExpendituresForCommunityEconomicDevelopmentZoningModifiedAccrual</v>
      </c>
      <c r="D350" s="1" t="str">
        <f t="shared" si="17"/>
        <v>Expenditures</v>
      </c>
    </row>
    <row r="351" spans="1:4">
      <c r="A351" s="176" t="s">
        <v>2922</v>
      </c>
      <c r="B351" s="176" t="s">
        <v>2912</v>
      </c>
      <c r="C351" s="177" t="str">
        <f t="shared" si="16"/>
        <v>acfr:ExpensesForChiefExecutiveOrganizationUnit</v>
      </c>
      <c r="D351" s="1" t="str">
        <f t="shared" si="17"/>
        <v>Expenditures</v>
      </c>
    </row>
    <row r="352" spans="1:4">
      <c r="A352" s="176" t="s">
        <v>3107</v>
      </c>
      <c r="B352" s="176" t="s">
        <v>3510</v>
      </c>
      <c r="C352" s="177" t="str">
        <f t="shared" si="16"/>
        <v>acfr:OtherExpendituresModifiedAccrual</v>
      </c>
      <c r="D352" s="1" t="str">
        <f t="shared" si="17"/>
        <v>Expenditures</v>
      </c>
    </row>
    <row r="353" spans="1:4">
      <c r="A353" s="176" t="s">
        <v>2073</v>
      </c>
      <c r="B353" s="176" t="s">
        <v>2074</v>
      </c>
      <c r="C353" s="177" t="str">
        <f t="shared" si="16"/>
        <v>acfr:RevenueFromAllowanceForTaxesAbstract</v>
      </c>
      <c r="D353" s="1" t="str">
        <f>IF(RIGHT(A353, 8)="Abstract", "Abstract", "Revenues")</f>
        <v>Abstract</v>
      </c>
    </row>
    <row r="354" spans="1:4">
      <c r="A354" s="176" t="s">
        <v>1758</v>
      </c>
      <c r="B354" s="176" t="s">
        <v>1759</v>
      </c>
      <c r="C354" s="177" t="str">
        <f t="shared" si="16"/>
        <v>acfr:ChargesForServicesAbstract</v>
      </c>
      <c r="D354" s="1" t="str">
        <f>IF(RIGHT(A354, 8)="Abstract", "Abstract", "Revenues")</f>
        <v>Abstract</v>
      </c>
    </row>
    <row r="355" spans="1:4">
      <c r="A355" s="176" t="s">
        <v>1786</v>
      </c>
      <c r="B355" s="176" t="s">
        <v>1787</v>
      </c>
      <c r="C355" s="177" t="str">
        <f t="shared" si="16"/>
        <v>acfr:ChargesForServicesLicensesAndPermitsRevenuesAbstract</v>
      </c>
      <c r="D355" s="1" t="str">
        <f>IF(RIGHT(A355, 8)="Abstract", "Abstract", "Revenues")</f>
        <v>Abstract</v>
      </c>
    </row>
    <row r="356" spans="1:4">
      <c r="A356" s="176" t="s">
        <v>1726</v>
      </c>
      <c r="B356" s="176" t="s">
        <v>1727</v>
      </c>
      <c r="C356" s="177" t="str">
        <f t="shared" si="16"/>
        <v>acfr:ContributionsFromLocalUnitsAbstract</v>
      </c>
      <c r="D356" s="1" t="str">
        <f>IF(RIGHT(A356, 8)="Abstract", "Abstract", "Revenues")</f>
        <v>Abstract</v>
      </c>
    </row>
    <row r="357" spans="1:4">
      <c r="A357" s="176" t="s">
        <v>3111</v>
      </c>
      <c r="B357" s="176" t="s">
        <v>3110</v>
      </c>
      <c r="C357" s="177" t="str">
        <f t="shared" si="16"/>
        <v>acfr:ExpendituresAbstract</v>
      </c>
      <c r="D357" s="1" t="str">
        <f t="shared" ref="D357:D370" si="18">IF(RIGHT(A357, 8)="Abstract", "Abstract", "Expenditures")</f>
        <v>Abstract</v>
      </c>
    </row>
    <row r="358" spans="1:4">
      <c r="A358" s="176" t="s">
        <v>2919</v>
      </c>
      <c r="B358" s="176" t="s">
        <v>3206</v>
      </c>
      <c r="C358" s="177" t="str">
        <f t="shared" si="16"/>
        <v>acfr:ExpendituresForChiefExecutiveAbstract</v>
      </c>
      <c r="D358" s="1" t="str">
        <f t="shared" si="18"/>
        <v>Abstract</v>
      </c>
    </row>
    <row r="359" spans="1:4">
      <c r="A359" s="176" t="s">
        <v>3043</v>
      </c>
      <c r="B359" s="176" t="s">
        <v>3207</v>
      </c>
      <c r="C359" s="177" t="str">
        <f t="shared" si="16"/>
        <v>acfr:ExpendituresForCommunityAndEconomicDevelopmentAbstract</v>
      </c>
      <c r="D359" s="1" t="str">
        <f t="shared" si="18"/>
        <v>Abstract</v>
      </c>
    </row>
    <row r="360" spans="1:4">
      <c r="A360" s="176" t="s">
        <v>2923</v>
      </c>
      <c r="B360" s="176" t="s">
        <v>3208</v>
      </c>
      <c r="C360" s="177" t="str">
        <f t="shared" si="16"/>
        <v>acfr:ExpendituresForFinancialAndTaxAdministrationAbstract</v>
      </c>
      <c r="D360" s="1" t="str">
        <f t="shared" si="18"/>
        <v>Abstract</v>
      </c>
    </row>
    <row r="361" spans="1:4">
      <c r="A361" s="176" t="s">
        <v>2970</v>
      </c>
      <c r="B361" s="176" t="s">
        <v>3209</v>
      </c>
      <c r="C361" s="177" t="str">
        <f t="shared" si="16"/>
        <v>acfr:ExpendituresForFireDepartmentAbstract</v>
      </c>
      <c r="D361" s="1" t="str">
        <f t="shared" si="18"/>
        <v>Abstract</v>
      </c>
    </row>
    <row r="362" spans="1:4">
      <c r="A362" s="176" t="s">
        <v>2913</v>
      </c>
      <c r="B362" s="176" t="s">
        <v>3210</v>
      </c>
      <c r="C362" s="177" t="str">
        <f t="shared" si="16"/>
        <v>acfr:ExpendituresForGeneralGovernmentAbstract</v>
      </c>
      <c r="D362" s="1" t="str">
        <f t="shared" si="18"/>
        <v>Abstract</v>
      </c>
    </row>
    <row r="363" spans="1:4">
      <c r="A363" s="176" t="s">
        <v>3015</v>
      </c>
      <c r="B363" s="176" t="s">
        <v>3211</v>
      </c>
      <c r="C363" s="177" t="str">
        <f t="shared" si="16"/>
        <v>acfr:ExpendituresForHealthAndWelfareAbstract</v>
      </c>
      <c r="D363" s="1" t="str">
        <f t="shared" si="18"/>
        <v>Abstract</v>
      </c>
    </row>
    <row r="364" spans="1:4">
      <c r="A364" s="176" t="s">
        <v>2947</v>
      </c>
      <c r="B364" s="176" t="s">
        <v>3212</v>
      </c>
      <c r="C364" s="177" t="str">
        <f t="shared" si="16"/>
        <v>acfr:ExpendituresForJudicialAbstract</v>
      </c>
      <c r="D364" s="1" t="str">
        <f t="shared" si="18"/>
        <v>Abstract</v>
      </c>
    </row>
    <row r="365" spans="1:4">
      <c r="A365" s="176" t="s">
        <v>2915</v>
      </c>
      <c r="B365" s="176" t="s">
        <v>3213</v>
      </c>
      <c r="C365" s="177" t="str">
        <f t="shared" si="16"/>
        <v>acfr:ExpendituresForLegislativeAbstract</v>
      </c>
      <c r="D365" s="1" t="str">
        <f t="shared" si="18"/>
        <v>Abstract</v>
      </c>
    </row>
    <row r="366" spans="1:4">
      <c r="A366" s="176" t="s">
        <v>3075</v>
      </c>
      <c r="B366" s="176" t="s">
        <v>3214</v>
      </c>
      <c r="C366" s="177" t="str">
        <f t="shared" si="16"/>
        <v>acfr:ExpendituresForOtherAbstract</v>
      </c>
      <c r="D366" s="1" t="str">
        <f t="shared" si="18"/>
        <v>Abstract</v>
      </c>
    </row>
    <row r="367" spans="1:4">
      <c r="A367" s="176" t="s">
        <v>2937</v>
      </c>
      <c r="B367" s="176" t="s">
        <v>3215</v>
      </c>
      <c r="C367" s="177" t="str">
        <f t="shared" si="16"/>
        <v>acfr:ExpendituresForOtherGeneralGovernmentAbstract</v>
      </c>
      <c r="D367" s="1" t="str">
        <f t="shared" si="18"/>
        <v>Abstract</v>
      </c>
    </row>
    <row r="368" spans="1:4">
      <c r="A368" s="176" t="s">
        <v>2960</v>
      </c>
      <c r="B368" s="176" t="s">
        <v>3216</v>
      </c>
      <c r="C368" s="177" t="str">
        <f t="shared" si="16"/>
        <v>acfr:ExpendituresForPublicSafetyAbstract</v>
      </c>
      <c r="D368" s="1" t="str">
        <f t="shared" si="18"/>
        <v>Abstract</v>
      </c>
    </row>
    <row r="369" spans="1:4">
      <c r="A369" s="176" t="s">
        <v>2988</v>
      </c>
      <c r="B369" s="176" t="s">
        <v>3217</v>
      </c>
      <c r="C369" s="177" t="str">
        <f t="shared" si="16"/>
        <v>acfr:ExpendituresForPublicWorksAbstract</v>
      </c>
      <c r="D369" s="1" t="str">
        <f t="shared" si="18"/>
        <v>Abstract</v>
      </c>
    </row>
    <row r="370" spans="1:4">
      <c r="A370" s="176" t="s">
        <v>3057</v>
      </c>
      <c r="B370" s="176" t="s">
        <v>3218</v>
      </c>
      <c r="C370" s="177" t="str">
        <f t="shared" si="16"/>
        <v>acfr:ExpendituresForRecreationAndCultureAbstract</v>
      </c>
      <c r="D370" s="1" t="str">
        <f t="shared" si="18"/>
        <v>Abstract</v>
      </c>
    </row>
    <row r="371" spans="1:4">
      <c r="A371" s="176" t="s">
        <v>2833</v>
      </c>
      <c r="B371" s="176" t="s">
        <v>2739</v>
      </c>
      <c r="C371" s="177" t="str">
        <f t="shared" si="16"/>
        <v>acfr:FinesForfeituresAndPenaltiesAbstract</v>
      </c>
      <c r="D371" s="1" t="str">
        <f>IF(RIGHT(A371, 8)="Abstract", "Abstract", "Revenues")</f>
        <v>Abstract</v>
      </c>
    </row>
    <row r="372" spans="1:4">
      <c r="A372" s="176" t="s">
        <v>1730</v>
      </c>
      <c r="B372" s="176" t="s">
        <v>1731</v>
      </c>
      <c r="C372" s="177" t="str">
        <f t="shared" si="16"/>
        <v>acfr:IntergovernmentalRevenueAbstract</v>
      </c>
      <c r="D372" s="1" t="str">
        <f>IF(RIGHT(A372, 8)="Abstract", "Abstract", "Revenues")</f>
        <v>Abstract</v>
      </c>
    </row>
    <row r="373" spans="1:4">
      <c r="A373" s="176" t="s">
        <v>2100</v>
      </c>
      <c r="B373" s="176" t="s">
        <v>3560</v>
      </c>
      <c r="C373" s="177" t="str">
        <f t="shared" si="16"/>
        <v>acfr:IntergovernmentalRevenueFromFederalGovernmentAbstract</v>
      </c>
      <c r="D373" s="1" t="str">
        <f>IF(RIGHT(A373, 8)="Abstract", "Abstract", "Revenues")</f>
        <v>Abstract</v>
      </c>
    </row>
    <row r="374" spans="1:4">
      <c r="A374" s="176" t="s">
        <v>2119</v>
      </c>
      <c r="B374" s="176" t="s">
        <v>3561</v>
      </c>
      <c r="C374" s="177" t="str">
        <f t="shared" si="16"/>
        <v>acfr:IntergovernmentalRevenueFromStateGovernmentAbstract</v>
      </c>
      <c r="D374" s="1" t="str">
        <f>IF(RIGHT(A374, 8)="Abstract", "Abstract", "Revenues")</f>
        <v>Abstract</v>
      </c>
    </row>
    <row r="375" spans="1:4">
      <c r="A375" s="176" t="s">
        <v>2839</v>
      </c>
      <c r="B375" s="176" t="s">
        <v>1753</v>
      </c>
      <c r="C375" s="177" t="str">
        <f t="shared" si="16"/>
        <v>acfr:InvestmentIncomeAndRentalsAbstract</v>
      </c>
      <c r="D375" s="1" t="str">
        <f>IF(RIGHT(A375, 8)="Abstract", "Abstract", "Revenues")</f>
        <v>Abstract</v>
      </c>
    </row>
    <row r="376" spans="1:4">
      <c r="A376" s="176" t="s">
        <v>3112</v>
      </c>
      <c r="B376" s="176" t="s">
        <v>3124</v>
      </c>
      <c r="C376" s="177" t="str">
        <f t="shared" si="16"/>
        <v>acfr:OtherFinancingSourcesUsesAbstract</v>
      </c>
      <c r="D376" s="1" t="str">
        <f>IF(RIGHT(A376, 8)="Abstract", "Abstract", "Other Financing Sources")</f>
        <v>Abstract</v>
      </c>
    </row>
    <row r="377" spans="1:4">
      <c r="A377" s="176" t="s">
        <v>2898</v>
      </c>
      <c r="B377" s="176" t="s">
        <v>2740</v>
      </c>
      <c r="C377" s="177" t="str">
        <f t="shared" si="16"/>
        <v>acfr:OtherRevenuesAbstract</v>
      </c>
      <c r="D377" s="1" t="str">
        <f t="shared" ref="D377:D392" si="19">IF(RIGHT(A377, 8)="Abstract", "Abstract", "Revenues")</f>
        <v>Abstract</v>
      </c>
    </row>
    <row r="378" spans="1:4">
      <c r="A378" s="176" t="s">
        <v>1754</v>
      </c>
      <c r="B378" s="176" t="s">
        <v>1755</v>
      </c>
      <c r="C378" s="177" t="str">
        <f t="shared" si="16"/>
        <v>acfr:RevenueFromInterestAndDividendsAbstract</v>
      </c>
      <c r="D378" s="1" t="str">
        <f t="shared" si="19"/>
        <v>Abstract</v>
      </c>
    </row>
    <row r="379" spans="1:4">
      <c r="A379" s="176" t="s">
        <v>3109</v>
      </c>
      <c r="B379" s="176" t="s">
        <v>3108</v>
      </c>
      <c r="C379" s="177" t="str">
        <f t="shared" si="16"/>
        <v>acfr:RevenuesAbstract</v>
      </c>
      <c r="D379" s="1" t="str">
        <f t="shared" si="19"/>
        <v>Abstract</v>
      </c>
    </row>
    <row r="380" spans="1:4">
      <c r="A380" s="176" t="s">
        <v>2891</v>
      </c>
      <c r="B380" s="176" t="s">
        <v>3207</v>
      </c>
      <c r="C380" s="177" t="str">
        <f t="shared" si="16"/>
        <v>acfr:RevenuesFromCommunityAndEconomicDevelopmentAbstract</v>
      </c>
      <c r="D380" s="1" t="str">
        <f t="shared" si="19"/>
        <v>Abstract</v>
      </c>
    </row>
    <row r="381" spans="1:4">
      <c r="A381" s="176" t="s">
        <v>2859</v>
      </c>
      <c r="B381" s="176" t="s">
        <v>3208</v>
      </c>
      <c r="C381" s="177" t="str">
        <f t="shared" si="16"/>
        <v>acfr:RevenuesFromFinancialAndTaxAdministrationAbstract</v>
      </c>
      <c r="D381" s="1" t="str">
        <f t="shared" si="19"/>
        <v>Abstract</v>
      </c>
    </row>
    <row r="382" spans="1:4">
      <c r="A382" s="176" t="s">
        <v>2876</v>
      </c>
      <c r="B382" s="176" t="s">
        <v>3211</v>
      </c>
      <c r="C382" s="177" t="str">
        <f t="shared" si="16"/>
        <v>acfr:RevenuesFromHealthAndWelfareAbstract</v>
      </c>
      <c r="D382" s="1" t="str">
        <f t="shared" si="19"/>
        <v>Abstract</v>
      </c>
    </row>
    <row r="383" spans="1:4">
      <c r="A383" s="176" t="s">
        <v>2851</v>
      </c>
      <c r="B383" s="176" t="s">
        <v>3212</v>
      </c>
      <c r="C383" s="177" t="str">
        <f t="shared" si="16"/>
        <v>acfr:RevenuesFromJudicialAbstract</v>
      </c>
      <c r="D383" s="1" t="str">
        <f t="shared" si="19"/>
        <v>Abstract</v>
      </c>
    </row>
    <row r="384" spans="1:4">
      <c r="A384" s="176" t="s">
        <v>2866</v>
      </c>
      <c r="B384" s="176" t="s">
        <v>3215</v>
      </c>
      <c r="C384" s="177" t="str">
        <f t="shared" si="16"/>
        <v>acfr:RevenuesFromOtherGeneralGovernmentAbstract</v>
      </c>
      <c r="D384" s="1" t="str">
        <f t="shared" si="19"/>
        <v>Abstract</v>
      </c>
    </row>
    <row r="385" spans="1:4">
      <c r="A385" s="176" t="s">
        <v>2886</v>
      </c>
      <c r="B385" s="176" t="s">
        <v>3216</v>
      </c>
      <c r="C385" s="177" t="str">
        <f t="shared" si="16"/>
        <v>acfr:RevenuesFromPublicSafetyAbstract</v>
      </c>
      <c r="D385" s="1" t="str">
        <f t="shared" si="19"/>
        <v>Abstract</v>
      </c>
    </row>
    <row r="386" spans="1:4">
      <c r="A386" s="176" t="s">
        <v>2870</v>
      </c>
      <c r="B386" s="176" t="s">
        <v>3217</v>
      </c>
      <c r="C386" s="177" t="str">
        <f t="shared" ref="C386:C392" si="20">"acfr:"&amp;A386</f>
        <v>acfr:RevenuesFromPublicWorksAbstract</v>
      </c>
      <c r="D386" s="1" t="str">
        <f t="shared" si="19"/>
        <v>Abstract</v>
      </c>
    </row>
    <row r="387" spans="1:4">
      <c r="A387" s="176" t="s">
        <v>2894</v>
      </c>
      <c r="B387" s="176" t="s">
        <v>3218</v>
      </c>
      <c r="C387" s="177" t="str">
        <f t="shared" si="20"/>
        <v>acfr:RevenuesFromRecreationAndCultureAbstract</v>
      </c>
      <c r="D387" s="1" t="str">
        <f t="shared" si="19"/>
        <v>Abstract</v>
      </c>
    </row>
    <row r="388" spans="1:4">
      <c r="A388" s="176" t="s">
        <v>2163</v>
      </c>
      <c r="B388" s="176" t="s">
        <v>3562</v>
      </c>
      <c r="C388" s="177" t="str">
        <f t="shared" si="20"/>
        <v>acfr:RevenuesFromRentsAndRoyaltiesAbstract</v>
      </c>
      <c r="D388" s="1" t="str">
        <f t="shared" si="19"/>
        <v>Abstract</v>
      </c>
    </row>
    <row r="389" spans="1:4">
      <c r="A389" s="176" t="s">
        <v>2778</v>
      </c>
      <c r="B389" s="176" t="s">
        <v>2737</v>
      </c>
      <c r="C389" s="177" t="str">
        <f t="shared" si="20"/>
        <v>acfr:SpecialAssessmentsRevenuesAbstract</v>
      </c>
      <c r="D389" s="1" t="str">
        <f t="shared" si="19"/>
        <v>Abstract</v>
      </c>
    </row>
    <row r="390" spans="1:4">
      <c r="A390" s="176" t="s">
        <v>1750</v>
      </c>
      <c r="B390" s="176" t="s">
        <v>1751</v>
      </c>
      <c r="C390" s="177" t="str">
        <f t="shared" si="20"/>
        <v>acfr:TaxAndTaxRelatedRevenuesAbstract</v>
      </c>
      <c r="D390" s="1" t="str">
        <f t="shared" si="19"/>
        <v>Abstract</v>
      </c>
    </row>
    <row r="391" spans="1:4">
      <c r="A391" s="176" t="s">
        <v>1996</v>
      </c>
      <c r="B391" s="176" t="s">
        <v>1998</v>
      </c>
      <c r="C391" s="177" t="str">
        <f t="shared" si="20"/>
        <v>acfr:TaxRevenuesAbstract</v>
      </c>
      <c r="D391" s="1" t="str">
        <f t="shared" si="19"/>
        <v>Abstract</v>
      </c>
    </row>
    <row r="392" spans="1:4">
      <c r="A392" s="176" t="s">
        <v>2767</v>
      </c>
      <c r="B392" s="176" t="s">
        <v>2736</v>
      </c>
      <c r="C392" s="177" t="str">
        <f t="shared" si="20"/>
        <v>acfr:TaxRelatedRevenuesAbstract</v>
      </c>
      <c r="D392" s="1" t="str">
        <f t="shared" si="19"/>
        <v>Abstract</v>
      </c>
    </row>
    <row r="401" spans="3:3" ht="15">
      <c r="C401" s="19"/>
    </row>
    <row r="403" spans="3:3" ht="15">
      <c r="C403" s="19"/>
    </row>
    <row r="404" spans="3:3" ht="15">
      <c r="C404" s="19"/>
    </row>
    <row r="405" spans="3:3" ht="15">
      <c r="C405" s="19"/>
    </row>
    <row r="406" spans="3:3" ht="15">
      <c r="C406" s="19"/>
    </row>
    <row r="407" spans="3:3" ht="15">
      <c r="C407" s="19"/>
    </row>
    <row r="408" spans="3:3" ht="15">
      <c r="C408" s="19"/>
    </row>
    <row r="409" spans="3:3" ht="15">
      <c r="C409" s="19"/>
    </row>
    <row r="410" spans="3:3" ht="15">
      <c r="C410" s="19"/>
    </row>
    <row r="411" spans="3:3" ht="15">
      <c r="C411" s="19"/>
    </row>
    <row r="412" spans="3:3" ht="15">
      <c r="C412" s="19"/>
    </row>
    <row r="413" spans="3:3" ht="15">
      <c r="C413" s="19"/>
    </row>
    <row r="414" spans="3:3" ht="15">
      <c r="C414" s="223"/>
    </row>
    <row r="415" spans="3:3" ht="15">
      <c r="C415" s="19"/>
    </row>
    <row r="416" spans="3:3" ht="15">
      <c r="C416" s="19"/>
    </row>
    <row r="417" spans="3:3" ht="15">
      <c r="C417" s="19"/>
    </row>
    <row r="418" spans="3:3" ht="15">
      <c r="C418" s="19"/>
    </row>
    <row r="419" spans="3:3" ht="15">
      <c r="C419" s="19"/>
    </row>
    <row r="420" spans="3:3" ht="15">
      <c r="C420" s="19"/>
    </row>
    <row r="421" spans="3:3" ht="15">
      <c r="C421" s="19"/>
    </row>
    <row r="422" spans="3:3" ht="15">
      <c r="C422" s="19"/>
    </row>
    <row r="423" spans="3:3" ht="15">
      <c r="C423" s="19"/>
    </row>
    <row r="424" spans="3:3" ht="15">
      <c r="C424" s="19"/>
    </row>
    <row r="425" spans="3:3" ht="15">
      <c r="C425" s="19"/>
    </row>
    <row r="426" spans="3:3" ht="15">
      <c r="C426" s="19"/>
    </row>
    <row r="427" spans="3:3" ht="15">
      <c r="C427" s="19"/>
    </row>
    <row r="428" spans="3:3" ht="15">
      <c r="C428" s="19"/>
    </row>
    <row r="429" spans="3:3" ht="15">
      <c r="C429" s="19"/>
    </row>
    <row r="430" spans="3:3" ht="15">
      <c r="C430" s="19"/>
    </row>
    <row r="431" spans="3:3" ht="15">
      <c r="C431" s="19"/>
    </row>
    <row r="432" spans="3:3" ht="15">
      <c r="C432" s="19"/>
    </row>
    <row r="433" spans="3:3" ht="15">
      <c r="C433" s="19"/>
    </row>
    <row r="434" spans="3:3" ht="15">
      <c r="C434" s="19"/>
    </row>
    <row r="435" spans="3:3" ht="15">
      <c r="C435" s="19"/>
    </row>
    <row r="436" spans="3:3" ht="15">
      <c r="C436" s="19"/>
    </row>
    <row r="437" spans="3:3" ht="15">
      <c r="C437" s="19"/>
    </row>
    <row r="438" spans="3:3" ht="15">
      <c r="C438" s="19"/>
    </row>
    <row r="439" spans="3:3" ht="15">
      <c r="C439" s="19"/>
    </row>
    <row r="440" spans="3:3" ht="15">
      <c r="C440" s="19"/>
    </row>
    <row r="441" spans="3:3" ht="15">
      <c r="C441" s="19"/>
    </row>
    <row r="442" spans="3:3" ht="15">
      <c r="C442" s="19"/>
    </row>
  </sheetData>
  <sortState xmlns:xlrd2="http://schemas.microsoft.com/office/spreadsheetml/2017/richdata2" ref="A2:E392">
    <sortCondition descending="1" ref="D2:D392"/>
    <sortCondition ref="B2:B39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4045-9781-DA4F-891C-043586E462A4}">
  <sheetPr>
    <tabColor theme="7"/>
  </sheetPr>
  <dimension ref="A1:E310"/>
  <sheetViews>
    <sheetView workbookViewId="0">
      <selection activeCell="B285" sqref="B285"/>
    </sheetView>
  </sheetViews>
  <sheetFormatPr baseColWidth="10" defaultColWidth="10.83203125" defaultRowHeight="13"/>
  <cols>
    <col min="1" max="1" width="28.33203125" style="111" bestFit="1" customWidth="1"/>
    <col min="2" max="2" width="47" style="111" customWidth="1"/>
    <col min="3" max="3" width="57.6640625" style="111" customWidth="1"/>
    <col min="5" max="5" width="45.6640625" style="111" customWidth="1"/>
    <col min="6" max="16384" width="10.83203125" style="111"/>
  </cols>
  <sheetData>
    <row r="1" spans="1:5" s="110" customFormat="1">
      <c r="A1" s="109" t="s">
        <v>57</v>
      </c>
      <c r="B1" s="109" t="s">
        <v>3128</v>
      </c>
      <c r="C1" s="109" t="s">
        <v>2258</v>
      </c>
      <c r="E1" s="109" t="s">
        <v>3129</v>
      </c>
    </row>
    <row r="2" spans="1:5">
      <c r="A2" s="111" t="str">
        <f t="shared" ref="A2:A33" si="0">IF(RIGHT(E2, 8)="Abstract", "Abstract", "Operating Revenues")</f>
        <v>Operating Revenues</v>
      </c>
      <c r="B2" s="176" t="s">
        <v>1805</v>
      </c>
      <c r="C2" s="124" t="str">
        <f>"acfr:"&amp;E2</f>
        <v>acfr:ChargesToOtherFunds</v>
      </c>
      <c r="E2" s="176" t="s">
        <v>1804</v>
      </c>
    </row>
    <row r="3" spans="1:5">
      <c r="A3" s="111" t="str">
        <f t="shared" si="0"/>
        <v>Operating Revenues</v>
      </c>
      <c r="B3" s="176" t="s">
        <v>1807</v>
      </c>
      <c r="C3" s="124" t="str">
        <f t="shared" ref="C3:C66" si="1">"acfr:"&amp;E3</f>
        <v>acfr:RevenueFares</v>
      </c>
      <c r="E3" s="176" t="s">
        <v>1806</v>
      </c>
    </row>
    <row r="4" spans="1:5">
      <c r="A4" s="111" t="str">
        <f t="shared" si="0"/>
        <v>Operating Revenues</v>
      </c>
      <c r="B4" s="176" t="s">
        <v>1797</v>
      </c>
      <c r="C4" s="124" t="str">
        <f t="shared" si="1"/>
        <v>acfr:InterestAndPenaltiesForTaxFund</v>
      </c>
      <c r="E4" s="176" t="s">
        <v>1796</v>
      </c>
    </row>
    <row r="5" spans="1:5">
      <c r="A5" s="111" t="str">
        <f t="shared" si="0"/>
        <v>Operating Revenues</v>
      </c>
      <c r="B5" s="176" t="s">
        <v>1838</v>
      </c>
      <c r="C5" s="124" t="str">
        <f t="shared" si="1"/>
        <v>acfr:OperatingContributionsAndPremiums</v>
      </c>
      <c r="E5" s="176" t="s">
        <v>1837</v>
      </c>
    </row>
    <row r="6" spans="1:5">
      <c r="A6" s="111" t="str">
        <f t="shared" si="0"/>
        <v>Operating Revenues</v>
      </c>
      <c r="B6" s="176" t="s">
        <v>1840</v>
      </c>
      <c r="C6" s="124" t="str">
        <f t="shared" si="1"/>
        <v>acfr:OperatingGrants</v>
      </c>
      <c r="E6" s="176" t="s">
        <v>1839</v>
      </c>
    </row>
    <row r="7" spans="1:5">
      <c r="A7" s="111" t="str">
        <f t="shared" si="0"/>
        <v>Operating Revenues</v>
      </c>
      <c r="B7" s="176" t="s">
        <v>1844</v>
      </c>
      <c r="C7" s="124" t="str">
        <f t="shared" si="1"/>
        <v>acfr:RevenueOperating</v>
      </c>
      <c r="E7" s="176" t="s">
        <v>1843</v>
      </c>
    </row>
    <row r="8" spans="1:5">
      <c r="A8" s="111" t="str">
        <f t="shared" si="0"/>
        <v>Operating Revenues</v>
      </c>
      <c r="B8" s="176" t="s">
        <v>1842</v>
      </c>
      <c r="C8" s="124" t="str">
        <f t="shared" si="1"/>
        <v>acfr:OtherOperatingRevenue</v>
      </c>
      <c r="E8" s="176" t="s">
        <v>1841</v>
      </c>
    </row>
    <row r="9" spans="1:5">
      <c r="A9" s="111" t="str">
        <f t="shared" si="0"/>
        <v>Operating Revenues</v>
      </c>
      <c r="B9" s="176" t="s">
        <v>1809</v>
      </c>
      <c r="C9" s="124" t="str">
        <f t="shared" si="1"/>
        <v>acfr:RegulatedOperatingRevenueWasteWater</v>
      </c>
      <c r="E9" s="176" t="s">
        <v>1808</v>
      </c>
    </row>
    <row r="10" spans="1:5">
      <c r="A10" s="111" t="str">
        <f t="shared" si="0"/>
        <v>Operating Revenues</v>
      </c>
      <c r="B10" s="176" t="s">
        <v>1811</v>
      </c>
      <c r="C10" s="124" t="str">
        <f t="shared" si="1"/>
        <v>acfr:RegulatedOperatingRevenueWater</v>
      </c>
      <c r="E10" s="176" t="s">
        <v>1810</v>
      </c>
    </row>
    <row r="11" spans="1:5">
      <c r="A11" s="111" t="str">
        <f t="shared" si="0"/>
        <v>Operating Revenues</v>
      </c>
      <c r="B11" s="176" t="s">
        <v>3183</v>
      </c>
      <c r="C11" s="124" t="str">
        <f t="shared" si="1"/>
        <v>acfr:ChargesForServicesAmbulanceTransportFees</v>
      </c>
      <c r="E11" s="176" t="s">
        <v>1774</v>
      </c>
    </row>
    <row r="12" spans="1:5">
      <c r="A12" s="111" t="str">
        <f t="shared" si="0"/>
        <v>Operating Revenues</v>
      </c>
      <c r="B12" s="176" t="s">
        <v>3184</v>
      </c>
      <c r="C12" s="124" t="str">
        <f t="shared" si="1"/>
        <v>acfr:ChargesForServicesAttorneyFeeReimbursement</v>
      </c>
      <c r="E12" s="176" t="s">
        <v>1765</v>
      </c>
    </row>
    <row r="13" spans="1:5">
      <c r="A13" s="111" t="str">
        <f t="shared" si="0"/>
        <v>Operating Revenues</v>
      </c>
      <c r="B13" s="176" t="s">
        <v>3175</v>
      </c>
      <c r="C13" s="124" t="str">
        <f t="shared" si="1"/>
        <v>acfr:ChargesForServicesBondForfeituresAndBondCosts</v>
      </c>
      <c r="E13" s="176" t="s">
        <v>1784</v>
      </c>
    </row>
    <row r="14" spans="1:5">
      <c r="A14" s="111" t="str">
        <f t="shared" si="0"/>
        <v>Operating Revenues</v>
      </c>
      <c r="B14" s="176" t="s">
        <v>3185</v>
      </c>
      <c r="C14" s="124" t="str">
        <f t="shared" si="1"/>
        <v>acfr:ChargesForServicesBuildingInspectionFees</v>
      </c>
      <c r="E14" s="176" t="s">
        <v>1773</v>
      </c>
    </row>
    <row r="15" spans="1:5">
      <c r="A15" s="111" t="str">
        <f t="shared" si="0"/>
        <v>Operating Revenues</v>
      </c>
      <c r="B15" s="176" t="s">
        <v>3176</v>
      </c>
      <c r="C15" s="124" t="str">
        <f t="shared" si="1"/>
        <v>acfr:ChargesForServicesBusinessLicensesAndPermits</v>
      </c>
      <c r="E15" s="176" t="s">
        <v>1788</v>
      </c>
    </row>
    <row r="16" spans="1:5">
      <c r="A16" s="111" t="str">
        <f t="shared" si="0"/>
        <v>Operating Revenues</v>
      </c>
      <c r="B16" s="176" t="s">
        <v>3177</v>
      </c>
      <c r="C16" s="124" t="str">
        <f t="shared" si="1"/>
        <v>acfr:ChargesForServicesCableTVFranchiseFees</v>
      </c>
      <c r="E16" s="176" t="s">
        <v>1789</v>
      </c>
    </row>
    <row r="17" spans="1:5">
      <c r="A17" s="111" t="str">
        <f t="shared" si="0"/>
        <v>Operating Revenues</v>
      </c>
      <c r="B17" s="176" t="s">
        <v>3186</v>
      </c>
      <c r="C17" s="124" t="str">
        <f t="shared" si="1"/>
        <v>acfr:ChargesForServices</v>
      </c>
      <c r="E17" s="176" t="s">
        <v>1780</v>
      </c>
    </row>
    <row r="18" spans="1:5">
      <c r="A18" s="111" t="str">
        <f t="shared" si="0"/>
        <v>Operating Revenues</v>
      </c>
      <c r="B18" s="176" t="s">
        <v>3187</v>
      </c>
      <c r="C18" s="124" t="str">
        <f t="shared" si="1"/>
        <v>acfr:ChargesForServicesCourtFilingFees</v>
      </c>
      <c r="E18" s="176" t="s">
        <v>1762</v>
      </c>
    </row>
    <row r="19" spans="1:5">
      <c r="A19" s="111" t="str">
        <f t="shared" si="0"/>
        <v>Operating Revenues</v>
      </c>
      <c r="B19" s="176" t="s">
        <v>3188</v>
      </c>
      <c r="C19" s="124" t="str">
        <f t="shared" si="1"/>
        <v>acfr:ChargesForServicesCourtRelatedCharges</v>
      </c>
      <c r="E19" s="176" t="s">
        <v>1760</v>
      </c>
    </row>
    <row r="20" spans="1:5">
      <c r="A20" s="111" t="str">
        <f t="shared" si="0"/>
        <v>Operating Revenues</v>
      </c>
      <c r="B20" s="176" t="s">
        <v>3189</v>
      </c>
      <c r="C20" s="124" t="str">
        <f t="shared" si="1"/>
        <v>acfr:ChargesForServicesEstateInventoryFee</v>
      </c>
      <c r="E20" s="176" t="s">
        <v>1768</v>
      </c>
    </row>
    <row r="21" spans="1:5">
      <c r="A21" s="111" t="str">
        <f t="shared" si="0"/>
        <v>Operating Revenues</v>
      </c>
      <c r="B21" s="176" t="s">
        <v>3190</v>
      </c>
      <c r="C21" s="124" t="str">
        <f t="shared" si="1"/>
        <v>acfr:ChargesForServicesFees</v>
      </c>
      <c r="E21" s="176" t="s">
        <v>1761</v>
      </c>
    </row>
    <row r="22" spans="1:5">
      <c r="A22" s="111" t="str">
        <f t="shared" si="0"/>
        <v>Operating Revenues</v>
      </c>
      <c r="B22" s="176" t="s">
        <v>3191</v>
      </c>
      <c r="C22" s="124" t="str">
        <f t="shared" si="1"/>
        <v>acfr:ChargesForServicesFriendOfTheCourtServiceFee</v>
      </c>
      <c r="E22" s="176" t="s">
        <v>1770</v>
      </c>
    </row>
    <row r="23" spans="1:5">
      <c r="A23" s="111" t="str">
        <f t="shared" si="0"/>
        <v>Operating Revenues</v>
      </c>
      <c r="B23" s="176" t="s">
        <v>3192</v>
      </c>
      <c r="C23" s="124" t="str">
        <f t="shared" si="1"/>
        <v>acfr:ChargesForServicesFriendOfTheCourtStatutoryHandlingFee</v>
      </c>
      <c r="E23" s="176" t="s">
        <v>1769</v>
      </c>
    </row>
    <row r="24" spans="1:5">
      <c r="A24" s="111" t="str">
        <f t="shared" si="0"/>
        <v>Operating Revenues</v>
      </c>
      <c r="B24" s="176" t="s">
        <v>3193</v>
      </c>
      <c r="C24" s="124" t="str">
        <f t="shared" si="1"/>
        <v>acfr:ChargesForServicesGuardianAdLitemReimbursement</v>
      </c>
      <c r="E24" s="176" t="s">
        <v>1766</v>
      </c>
    </row>
    <row r="25" spans="1:5">
      <c r="A25" s="111" t="str">
        <f t="shared" si="0"/>
        <v>Operating Revenues</v>
      </c>
      <c r="B25" s="176" t="s">
        <v>3194</v>
      </c>
      <c r="C25" s="124" t="str">
        <f t="shared" si="1"/>
        <v>acfr:ChargesForServicesJuryDemandFees</v>
      </c>
      <c r="E25" s="176" t="s">
        <v>1763</v>
      </c>
    </row>
    <row r="26" spans="1:5">
      <c r="A26" s="111" t="str">
        <f t="shared" si="0"/>
        <v>Operating Revenues</v>
      </c>
      <c r="B26" s="176" t="s">
        <v>3178</v>
      </c>
      <c r="C26" s="124" t="str">
        <f t="shared" si="1"/>
        <v>acfr:ChargesForServicesLicensesAndPermitsAndFranchiseFees</v>
      </c>
      <c r="E26" s="176" t="s">
        <v>1791</v>
      </c>
    </row>
    <row r="27" spans="1:5">
      <c r="A27" s="111" t="str">
        <f t="shared" si="0"/>
        <v>Operating Revenues</v>
      </c>
      <c r="B27" s="176" t="s">
        <v>3195</v>
      </c>
      <c r="C27" s="124" t="str">
        <f t="shared" si="1"/>
        <v>acfr:ChargesForServicesMiscellaneousCourtCostsAndFees</v>
      </c>
      <c r="E27" s="176" t="s">
        <v>1771</v>
      </c>
    </row>
    <row r="28" spans="1:5">
      <c r="A28" s="111" t="str">
        <f t="shared" si="0"/>
        <v>Operating Revenues</v>
      </c>
      <c r="B28" s="176" t="s">
        <v>3179</v>
      </c>
      <c r="C28" s="124" t="str">
        <f t="shared" si="1"/>
        <v>acfr:ChargesForServicesNonBusinessLicensesAndPermits</v>
      </c>
      <c r="E28" s="176" t="s">
        <v>1790</v>
      </c>
    </row>
    <row r="29" spans="1:5">
      <c r="A29" s="111" t="str">
        <f t="shared" si="0"/>
        <v>Operating Revenues</v>
      </c>
      <c r="B29" s="176" t="s">
        <v>3180</v>
      </c>
      <c r="C29" s="124" t="str">
        <f t="shared" si="1"/>
        <v>acfr:ChargesForServicesOrdinanceFinesAndCosts</v>
      </c>
      <c r="E29" s="176" t="s">
        <v>1782</v>
      </c>
    </row>
    <row r="30" spans="1:5">
      <c r="A30" s="111" t="str">
        <f t="shared" si="0"/>
        <v>Operating Revenues</v>
      </c>
      <c r="B30" s="176" t="s">
        <v>3196</v>
      </c>
      <c r="C30" s="124" t="str">
        <f t="shared" si="1"/>
        <v>acfr:ChargesForServicesRevenueFromParkingFacilities</v>
      </c>
      <c r="E30" s="176" t="s">
        <v>1779</v>
      </c>
    </row>
    <row r="31" spans="1:5">
      <c r="A31" s="111" t="str">
        <f t="shared" si="0"/>
        <v>Operating Revenues</v>
      </c>
      <c r="B31" s="176" t="s">
        <v>3197</v>
      </c>
      <c r="C31" s="124" t="str">
        <f t="shared" si="1"/>
        <v>acfr:ChargesForServicesPreForfeitureMailingNoticeCost</v>
      </c>
      <c r="E31" s="176" t="s">
        <v>1776</v>
      </c>
    </row>
    <row r="32" spans="1:5">
      <c r="A32" s="111" t="str">
        <f t="shared" si="0"/>
        <v>Operating Revenues</v>
      </c>
      <c r="B32" s="176" t="s">
        <v>3198</v>
      </c>
      <c r="C32" s="124" t="str">
        <f t="shared" si="1"/>
        <v>acfr:ChargesForServicesProbationOversightFee</v>
      </c>
      <c r="E32" s="176" t="s">
        <v>1767</v>
      </c>
    </row>
    <row r="33" spans="1:5">
      <c r="A33" s="111" t="str">
        <f t="shared" si="0"/>
        <v>Operating Revenues</v>
      </c>
      <c r="B33" s="176" t="s">
        <v>3199</v>
      </c>
      <c r="C33" s="124" t="str">
        <f t="shared" si="1"/>
        <v>acfr:ChargesForServicesSales</v>
      </c>
      <c r="E33" s="176" t="s">
        <v>1777</v>
      </c>
    </row>
    <row r="34" spans="1:5">
      <c r="A34" s="111" t="str">
        <f t="shared" ref="A34:A57" si="2">IF(RIGHT(E34, 8)="Abstract", "Abstract", "Operating Revenues")</f>
        <v>Operating Revenues</v>
      </c>
      <c r="B34" s="176" t="s">
        <v>3200</v>
      </c>
      <c r="C34" s="124" t="str">
        <f t="shared" si="1"/>
        <v>acfr:ChargesForServicesServicesRendered</v>
      </c>
      <c r="E34" s="176" t="s">
        <v>1772</v>
      </c>
    </row>
    <row r="35" spans="1:5">
      <c r="A35" s="111" t="str">
        <f t="shared" si="2"/>
        <v>Operating Revenues</v>
      </c>
      <c r="B35" s="176" t="s">
        <v>3181</v>
      </c>
      <c r="C35" s="124" t="str">
        <f t="shared" si="1"/>
        <v>acfr:ChargesForServicesStatuteCosts</v>
      </c>
      <c r="E35" s="176" t="s">
        <v>1783</v>
      </c>
    </row>
    <row r="36" spans="1:5">
      <c r="A36" s="111" t="str">
        <f t="shared" si="2"/>
        <v>Operating Revenues</v>
      </c>
      <c r="B36" s="176" t="s">
        <v>3201</v>
      </c>
      <c r="C36" s="124" t="str">
        <f t="shared" si="1"/>
        <v>acfr:ChargesForServicesTitleSearchFee</v>
      </c>
      <c r="E36" s="176" t="s">
        <v>1775</v>
      </c>
    </row>
    <row r="37" spans="1:5">
      <c r="A37" s="111" t="str">
        <f t="shared" si="2"/>
        <v>Operating Revenues</v>
      </c>
      <c r="B37" s="176" t="s">
        <v>3182</v>
      </c>
      <c r="C37" s="124" t="str">
        <f t="shared" si="1"/>
        <v>acfr:ChargesForServicesTrafficViolations</v>
      </c>
      <c r="E37" s="176" t="s">
        <v>1781</v>
      </c>
    </row>
    <row r="38" spans="1:5">
      <c r="A38" s="111" t="str">
        <f t="shared" si="2"/>
        <v>Operating Revenues</v>
      </c>
      <c r="B38" s="176" t="s">
        <v>3202</v>
      </c>
      <c r="C38" s="124" t="str">
        <f t="shared" si="1"/>
        <v>acfr:ChargesForServicesUseAndAdmissionFees</v>
      </c>
      <c r="E38" s="176" t="s">
        <v>1778</v>
      </c>
    </row>
    <row r="39" spans="1:5">
      <c r="A39" s="111" t="str">
        <f t="shared" si="2"/>
        <v>Operating Revenues</v>
      </c>
      <c r="B39" s="176" t="s">
        <v>3203</v>
      </c>
      <c r="C39" s="124" t="str">
        <f t="shared" si="1"/>
        <v>acfr:ChargesForServicesWritOfGarnishmentRestitutionAttachmentOrExecution</v>
      </c>
      <c r="E39" s="176" t="s">
        <v>1764</v>
      </c>
    </row>
    <row r="40" spans="1:5">
      <c r="A40" s="111" t="str">
        <f t="shared" si="2"/>
        <v>Operating Revenues</v>
      </c>
      <c r="B40" s="176" t="s">
        <v>1813</v>
      </c>
      <c r="C40" s="124" t="str">
        <f t="shared" si="1"/>
        <v>acfr:RevenuefromAuxiliaryEnterprises</v>
      </c>
      <c r="E40" s="176" t="s">
        <v>1812</v>
      </c>
    </row>
    <row r="41" spans="1:5">
      <c r="A41" s="111" t="str">
        <f t="shared" si="2"/>
        <v>Operating Revenues</v>
      </c>
      <c r="B41" s="176" t="s">
        <v>1821</v>
      </c>
      <c r="C41" s="124" t="str">
        <f t="shared" si="1"/>
        <v>acfr:RevenueFromChargesForUtilities</v>
      </c>
      <c r="E41" s="176" t="s">
        <v>1820</v>
      </c>
    </row>
    <row r="42" spans="1:5">
      <c r="A42" s="111" t="str">
        <f t="shared" si="2"/>
        <v>Operating Revenues</v>
      </c>
      <c r="B42" s="176" t="s">
        <v>1815</v>
      </c>
      <c r="C42" s="124" t="str">
        <f t="shared" si="1"/>
        <v>acfr:RevenueFromConnectionFees</v>
      </c>
      <c r="E42" s="176" t="s">
        <v>1814</v>
      </c>
    </row>
    <row r="43" spans="1:5">
      <c r="A43" s="111" t="str">
        <f t="shared" si="2"/>
        <v>Operating Revenues</v>
      </c>
      <c r="B43" s="176" t="s">
        <v>1118</v>
      </c>
      <c r="C43" s="124" t="str">
        <f t="shared" si="1"/>
        <v>acfr:RevenueFromFinesAndForfeituresAndPenalties</v>
      </c>
      <c r="E43" s="176" t="s">
        <v>1785</v>
      </c>
    </row>
    <row r="44" spans="1:5">
      <c r="A44" s="111" t="str">
        <f t="shared" si="2"/>
        <v>Operating Revenues</v>
      </c>
      <c r="B44" s="176" t="s">
        <v>1819</v>
      </c>
      <c r="C44" s="124" t="str">
        <f t="shared" si="1"/>
        <v>acfr:RevenueFromInstallationFees</v>
      </c>
      <c r="E44" s="176" t="s">
        <v>1818</v>
      </c>
    </row>
    <row r="45" spans="1:5">
      <c r="A45" s="111" t="str">
        <f t="shared" si="2"/>
        <v>Operating Revenues</v>
      </c>
      <c r="B45" s="176" t="s">
        <v>1833</v>
      </c>
      <c r="C45" s="124" t="str">
        <f t="shared" si="1"/>
        <v>acfr:RevenueFromLotteryLicenseApplicationFees</v>
      </c>
      <c r="E45" s="176" t="s">
        <v>1832</v>
      </c>
    </row>
    <row r="46" spans="1:5">
      <c r="A46" s="111" t="str">
        <f t="shared" si="2"/>
        <v>Operating Revenues</v>
      </c>
      <c r="B46" s="176" t="s">
        <v>1833</v>
      </c>
      <c r="C46" s="124" t="str">
        <f t="shared" si="1"/>
        <v>acfr:ExpensesForLotteryLicenseApplicationFees</v>
      </c>
      <c r="E46" s="176" t="s">
        <v>1836</v>
      </c>
    </row>
    <row r="47" spans="1:5">
      <c r="A47" s="111" t="str">
        <f t="shared" si="2"/>
        <v>Operating Revenues</v>
      </c>
      <c r="B47" s="176" t="s">
        <v>1835</v>
      </c>
      <c r="C47" s="124" t="str">
        <f t="shared" si="1"/>
        <v>acfr:RevenueFromLotterySecurityProceeds</v>
      </c>
      <c r="E47" s="176" t="s">
        <v>1834</v>
      </c>
    </row>
    <row r="48" spans="1:5">
      <c r="A48" s="111" t="str">
        <f t="shared" si="2"/>
        <v>Operating Revenues</v>
      </c>
      <c r="B48" s="176" t="s">
        <v>1831</v>
      </c>
      <c r="C48" s="124" t="str">
        <f t="shared" si="1"/>
        <v>acfr:RevenueFromLotteryTicketSales</v>
      </c>
      <c r="E48" s="176" t="s">
        <v>1830</v>
      </c>
    </row>
    <row r="49" spans="1:5">
      <c r="A49" s="111" t="str">
        <f t="shared" si="2"/>
        <v>Operating Revenues</v>
      </c>
      <c r="B49" s="176" t="s">
        <v>1825</v>
      </c>
      <c r="C49" s="124" t="str">
        <f t="shared" si="1"/>
        <v>acfr:RevenueFromRefundsAndRebates</v>
      </c>
      <c r="E49" s="176" t="s">
        <v>1824</v>
      </c>
    </row>
    <row r="50" spans="1:5">
      <c r="A50" s="111" t="str">
        <f t="shared" si="2"/>
        <v>Operating Revenues</v>
      </c>
      <c r="B50" s="176" t="s">
        <v>1827</v>
      </c>
      <c r="C50" s="124" t="str">
        <f t="shared" si="1"/>
        <v>acfr:RevenueFromReimbursements</v>
      </c>
      <c r="E50" s="176" t="s">
        <v>1826</v>
      </c>
    </row>
    <row r="51" spans="1:5">
      <c r="A51" s="111" t="str">
        <f t="shared" si="2"/>
        <v>Operating Revenues</v>
      </c>
      <c r="B51" s="176" t="s">
        <v>1817</v>
      </c>
      <c r="C51" s="124" t="str">
        <f t="shared" si="1"/>
        <v>acfr:RevenueFromRents</v>
      </c>
      <c r="E51" s="176" t="s">
        <v>1816</v>
      </c>
    </row>
    <row r="52" spans="1:5">
      <c r="A52" s="111" t="str">
        <f t="shared" si="2"/>
        <v>Operating Revenues</v>
      </c>
      <c r="B52" s="176" t="s">
        <v>1823</v>
      </c>
      <c r="C52" s="124" t="str">
        <f t="shared" si="1"/>
        <v>acfr:RevenueFromSaleOfFuel</v>
      </c>
      <c r="E52" s="176" t="s">
        <v>1822</v>
      </c>
    </row>
    <row r="53" spans="1:5">
      <c r="A53" s="111" t="str">
        <f t="shared" si="2"/>
        <v>Operating Revenues</v>
      </c>
      <c r="B53" s="176" t="s">
        <v>1793</v>
      </c>
      <c r="C53" s="124" t="str">
        <f t="shared" si="1"/>
        <v>acfr:RevenueFromTuitionAndFees</v>
      </c>
      <c r="E53" s="176" t="s">
        <v>1792</v>
      </c>
    </row>
    <row r="54" spans="1:5">
      <c r="A54" s="111" t="str">
        <f t="shared" si="2"/>
        <v>Operating Revenues</v>
      </c>
      <c r="B54" s="176" t="s">
        <v>1799</v>
      </c>
      <c r="C54" s="124" t="str">
        <f t="shared" si="1"/>
        <v>acfr:RevenueFromTuitionAndFeesNetOfAllowances</v>
      </c>
      <c r="E54" s="176" t="s">
        <v>1798</v>
      </c>
    </row>
    <row r="55" spans="1:5">
      <c r="A55" s="111" t="str">
        <f t="shared" si="2"/>
        <v>Operating Revenues</v>
      </c>
      <c r="B55" s="176" t="s">
        <v>1801</v>
      </c>
      <c r="C55" s="124" t="str">
        <f t="shared" si="1"/>
        <v>acfr:ScholarshipAllowances</v>
      </c>
      <c r="E55" s="176" t="s">
        <v>1800</v>
      </c>
    </row>
    <row r="56" spans="1:5">
      <c r="A56" s="111" t="str">
        <f t="shared" si="2"/>
        <v>Operating Revenues</v>
      </c>
      <c r="B56" s="176" t="s">
        <v>1795</v>
      </c>
      <c r="C56" s="124" t="str">
        <f t="shared" si="1"/>
        <v>acfr:TaxCollectionFeesForTaxFund</v>
      </c>
      <c r="E56" s="176" t="s">
        <v>1794</v>
      </c>
    </row>
    <row r="57" spans="1:5">
      <c r="A57" s="111" t="str">
        <f t="shared" si="2"/>
        <v>Operating Revenues</v>
      </c>
      <c r="B57" s="176" t="s">
        <v>1803</v>
      </c>
      <c r="C57" s="124" t="str">
        <f t="shared" si="1"/>
        <v>acfr:TuitionAndFeesAllowances</v>
      </c>
      <c r="E57" s="176" t="s">
        <v>1802</v>
      </c>
    </row>
    <row r="58" spans="1:5">
      <c r="A58" s="111" t="str">
        <f t="shared" ref="A58:A89" si="3">IF(RIGHT(E58, 8)="Abstract", "Abstract", "Operating Expenses")</f>
        <v>Operating Expenses</v>
      </c>
      <c r="B58" s="176" t="s">
        <v>1949</v>
      </c>
      <c r="C58" s="124" t="str">
        <f t="shared" si="1"/>
        <v>acfr:AmortizationExpense</v>
      </c>
      <c r="E58" s="176" t="s">
        <v>1948</v>
      </c>
    </row>
    <row r="59" spans="1:5">
      <c r="A59" s="111" t="str">
        <f t="shared" si="3"/>
        <v>Operating Expenses</v>
      </c>
      <c r="B59" s="176" t="s">
        <v>1953</v>
      </c>
      <c r="C59" s="124" t="str">
        <f t="shared" si="1"/>
        <v>acfr:BadDebtExpense</v>
      </c>
      <c r="E59" s="176" t="s">
        <v>1952</v>
      </c>
    </row>
    <row r="60" spans="1:5">
      <c r="A60" s="111" t="str">
        <f t="shared" si="3"/>
        <v>Operating Expenses</v>
      </c>
      <c r="B60" s="176" t="s">
        <v>1912</v>
      </c>
      <c r="C60" s="124" t="str">
        <f t="shared" si="1"/>
        <v>acfr:BenefitsExpense</v>
      </c>
      <c r="E60" s="176" t="s">
        <v>1911</v>
      </c>
    </row>
    <row r="61" spans="1:5">
      <c r="A61" s="111" t="str">
        <f t="shared" si="3"/>
        <v>Operating Expenses</v>
      </c>
      <c r="B61" s="176" t="s">
        <v>1910</v>
      </c>
      <c r="C61" s="124" t="str">
        <f t="shared" si="1"/>
        <v>acfr:BenefitsExpensePensionAndOPEB</v>
      </c>
      <c r="E61" s="176" t="s">
        <v>1909</v>
      </c>
    </row>
    <row r="62" spans="1:5">
      <c r="A62" s="111" t="str">
        <f t="shared" si="3"/>
        <v>Operating Expenses</v>
      </c>
      <c r="B62" s="176" t="s">
        <v>1916</v>
      </c>
      <c r="C62" s="124" t="str">
        <f t="shared" si="1"/>
        <v>acfr:CommunicationExpense</v>
      </c>
      <c r="E62" s="176" t="s">
        <v>1915</v>
      </c>
    </row>
    <row r="63" spans="1:5">
      <c r="A63" s="111" t="str">
        <f t="shared" si="3"/>
        <v>Operating Expenses</v>
      </c>
      <c r="B63" s="176" t="s">
        <v>1918</v>
      </c>
      <c r="C63" s="124" t="str">
        <f t="shared" si="1"/>
        <v>acfr:CommunityPromotionExpense</v>
      </c>
      <c r="E63" s="176" t="s">
        <v>1917</v>
      </c>
    </row>
    <row r="64" spans="1:5">
      <c r="A64" s="111" t="str">
        <f t="shared" si="3"/>
        <v>Operating Expenses</v>
      </c>
      <c r="B64" s="176" t="s">
        <v>1946</v>
      </c>
      <c r="C64" s="124" t="str">
        <f t="shared" si="1"/>
        <v>acfr:CostOfMaterialsAndServicesRendered</v>
      </c>
      <c r="E64" s="176" t="s">
        <v>1945</v>
      </c>
    </row>
    <row r="65" spans="1:5">
      <c r="A65" s="111" t="str">
        <f t="shared" si="3"/>
        <v>Operating Expenses</v>
      </c>
      <c r="B65" s="176" t="s">
        <v>1951</v>
      </c>
      <c r="C65" s="124" t="str">
        <f t="shared" si="1"/>
        <v>acfr:DepletionDepreciationAndAmortizationExpense</v>
      </c>
      <c r="E65" s="176" t="s">
        <v>1950</v>
      </c>
    </row>
    <row r="66" spans="1:5">
      <c r="A66" s="111" t="str">
        <f t="shared" si="3"/>
        <v>Operating Expenses</v>
      </c>
      <c r="B66" s="176" t="s">
        <v>1123</v>
      </c>
      <c r="C66" s="124" t="str">
        <f t="shared" si="1"/>
        <v>acfr:DepreciationExpense</v>
      </c>
      <c r="E66" s="176" t="s">
        <v>1947</v>
      </c>
    </row>
    <row r="67" spans="1:5">
      <c r="A67" s="111" t="str">
        <f t="shared" si="3"/>
        <v>Operating Expenses</v>
      </c>
      <c r="B67" s="176" t="s">
        <v>1888</v>
      </c>
      <c r="C67" s="124" t="str">
        <f t="shared" ref="C67:C130" si="4">"acfr:"&amp;E67</f>
        <v>acfr:ExpensesForAcademicSupport</v>
      </c>
      <c r="E67" s="176" t="s">
        <v>1887</v>
      </c>
    </row>
    <row r="68" spans="1:5">
      <c r="A68" s="111" t="str">
        <f t="shared" si="3"/>
        <v>Operating Expenses</v>
      </c>
      <c r="B68" s="176" t="s">
        <v>1860</v>
      </c>
      <c r="C68" s="124" t="str">
        <f t="shared" si="4"/>
        <v>acfr:ExpensesForAirportsServices</v>
      </c>
      <c r="E68" s="176" t="s">
        <v>1859</v>
      </c>
    </row>
    <row r="69" spans="1:5">
      <c r="A69" s="111" t="str">
        <f t="shared" si="3"/>
        <v>Operating Expenses</v>
      </c>
      <c r="B69" s="176" t="s">
        <v>1868</v>
      </c>
      <c r="C69" s="124" t="str">
        <f t="shared" si="4"/>
        <v>acfr:ExpensesForAmbulance</v>
      </c>
      <c r="E69" s="176" t="s">
        <v>1867</v>
      </c>
    </row>
    <row r="70" spans="1:5">
      <c r="A70" s="111" t="str">
        <f t="shared" si="3"/>
        <v>Operating Expenses</v>
      </c>
      <c r="B70" s="176" t="s">
        <v>1890</v>
      </c>
      <c r="C70" s="124" t="str">
        <f t="shared" si="4"/>
        <v>acfr:ExpensesForAuditoriumCivicCenter</v>
      </c>
      <c r="E70" s="176" t="s">
        <v>1889</v>
      </c>
    </row>
    <row r="71" spans="1:5">
      <c r="A71" s="111" t="str">
        <f t="shared" si="3"/>
        <v>Operating Expenses</v>
      </c>
      <c r="B71" s="176" t="s">
        <v>1928</v>
      </c>
      <c r="C71" s="124" t="str">
        <f t="shared" si="4"/>
        <v>acfr:ExpensesForAuxiliaryEnterprises</v>
      </c>
      <c r="E71" s="176" t="s">
        <v>1927</v>
      </c>
    </row>
    <row r="72" spans="1:5">
      <c r="A72" s="111" t="str">
        <f t="shared" si="3"/>
        <v>Operating Expenses</v>
      </c>
      <c r="B72" s="176" t="s">
        <v>1922</v>
      </c>
      <c r="C72" s="124" t="str">
        <f t="shared" si="4"/>
        <v>acfr:ExpensesForClaimsAndJudgments</v>
      </c>
      <c r="E72" s="176" t="s">
        <v>1921</v>
      </c>
    </row>
    <row r="73" spans="1:5">
      <c r="A73" s="111" t="str">
        <f t="shared" si="3"/>
        <v>Operating Expenses</v>
      </c>
      <c r="B73" s="176" t="s">
        <v>1846</v>
      </c>
      <c r="C73" s="124" t="str">
        <f t="shared" si="4"/>
        <v>acfr:ExpensesForDepartmentOfPublicWorksDPW</v>
      </c>
      <c r="E73" s="176" t="s">
        <v>1845</v>
      </c>
    </row>
    <row r="74" spans="1:5">
      <c r="A74" s="111" t="str">
        <f t="shared" si="3"/>
        <v>Operating Expenses</v>
      </c>
      <c r="B74" s="176" t="s">
        <v>1848</v>
      </c>
      <c r="C74" s="124" t="str">
        <f t="shared" si="4"/>
        <v>acfr:ExpensesForEngineersEngineering</v>
      </c>
      <c r="E74" s="176" t="s">
        <v>1847</v>
      </c>
    </row>
    <row r="75" spans="1:5">
      <c r="A75" s="111" t="str">
        <f t="shared" si="3"/>
        <v>Operating Expenses</v>
      </c>
      <c r="B75" s="176" t="s">
        <v>1934</v>
      </c>
      <c r="C75" s="124" t="str">
        <f t="shared" si="4"/>
        <v>acfr:ExpensesForEquipmentAndEquipmentRental</v>
      </c>
      <c r="E75" s="176" t="s">
        <v>1933</v>
      </c>
    </row>
    <row r="76" spans="1:5">
      <c r="A76" s="111" t="str">
        <f t="shared" si="3"/>
        <v>Operating Expenses</v>
      </c>
      <c r="B76" s="176" t="s">
        <v>1942</v>
      </c>
      <c r="C76" s="124" t="str">
        <f t="shared" si="4"/>
        <v>acfr:ExpensesForGeneralGovernmentServices</v>
      </c>
      <c r="E76" s="176" t="s">
        <v>1941</v>
      </c>
    </row>
    <row r="77" spans="1:5">
      <c r="A77" s="111" t="str">
        <f t="shared" si="3"/>
        <v>Operating Expenses</v>
      </c>
      <c r="B77" s="176" t="s">
        <v>1864</v>
      </c>
      <c r="C77" s="124" t="str">
        <f t="shared" si="4"/>
        <v>acfr:ExpensesForHarborServices</v>
      </c>
      <c r="E77" s="176" t="s">
        <v>1863</v>
      </c>
    </row>
    <row r="78" spans="1:5">
      <c r="A78" s="111" t="str">
        <f t="shared" si="3"/>
        <v>Operating Expenses</v>
      </c>
      <c r="B78" s="176" t="s">
        <v>1870</v>
      </c>
      <c r="C78" s="124" t="str">
        <f t="shared" si="4"/>
        <v>acfr:ExpensesForHospitalOperations</v>
      </c>
      <c r="E78" s="176" t="s">
        <v>1869</v>
      </c>
    </row>
    <row r="79" spans="1:5">
      <c r="A79" s="111" t="str">
        <f t="shared" si="3"/>
        <v>Operating Expenses</v>
      </c>
      <c r="B79" s="176" t="s">
        <v>1866</v>
      </c>
      <c r="C79" s="124" t="str">
        <f t="shared" si="4"/>
        <v>acfr:ExpensesForHospitalization</v>
      </c>
      <c r="E79" s="176" t="s">
        <v>1865</v>
      </c>
    </row>
    <row r="80" spans="1:5">
      <c r="A80" s="111" t="str">
        <f t="shared" si="3"/>
        <v>Operating Expenses</v>
      </c>
      <c r="B80" s="176" t="s">
        <v>1898</v>
      </c>
      <c r="C80" s="124" t="str">
        <f t="shared" si="4"/>
        <v>acfr:ExpensesForFinancialAndTaxAdministrationInformationTechnology</v>
      </c>
      <c r="E80" s="176" t="s">
        <v>1897</v>
      </c>
    </row>
    <row r="81" spans="1:5">
      <c r="A81" s="111" t="str">
        <f t="shared" si="3"/>
        <v>Operating Expenses</v>
      </c>
      <c r="B81" s="176" t="s">
        <v>1944</v>
      </c>
      <c r="C81" s="124" t="str">
        <f t="shared" si="4"/>
        <v>acfr:ExpensesForInstitutionalSupport</v>
      </c>
      <c r="E81" s="176" t="s">
        <v>1943</v>
      </c>
    </row>
    <row r="82" spans="1:5">
      <c r="A82" s="111" t="str">
        <f t="shared" si="3"/>
        <v>Operating Expenses</v>
      </c>
      <c r="B82" s="176" t="s">
        <v>1894</v>
      </c>
      <c r="C82" s="124" t="str">
        <f t="shared" si="4"/>
        <v>acfr:ExpensesForInstruction</v>
      </c>
      <c r="E82" s="176" t="s">
        <v>1893</v>
      </c>
    </row>
    <row r="83" spans="1:5">
      <c r="A83" s="111" t="str">
        <f t="shared" si="3"/>
        <v>Operating Expenses</v>
      </c>
      <c r="B83" s="176" t="s">
        <v>1977</v>
      </c>
      <c r="C83" s="124" t="str">
        <f t="shared" si="4"/>
        <v>acfr:ExpensesForLotteryGameCosts</v>
      </c>
      <c r="E83" s="176" t="s">
        <v>1976</v>
      </c>
    </row>
    <row r="84" spans="1:5">
      <c r="A84" s="111" t="str">
        <f t="shared" si="3"/>
        <v>Operating Expenses</v>
      </c>
      <c r="B84" s="176" t="s">
        <v>1983</v>
      </c>
      <c r="C84" s="124" t="str">
        <f t="shared" si="4"/>
        <v>acfr:ExpensesForLotteryOperatorFees</v>
      </c>
      <c r="E84" s="176" t="s">
        <v>1982</v>
      </c>
    </row>
    <row r="85" spans="1:5">
      <c r="A85" s="111" t="str">
        <f t="shared" si="3"/>
        <v>Operating Expenses</v>
      </c>
      <c r="B85" s="176" t="s">
        <v>1975</v>
      </c>
      <c r="C85" s="124" t="str">
        <f t="shared" si="4"/>
        <v>acfr:ExpensesForLotteryPrizeAwards</v>
      </c>
      <c r="E85" s="176" t="s">
        <v>1974</v>
      </c>
    </row>
    <row r="86" spans="1:5">
      <c r="A86" s="111" t="str">
        <f t="shared" si="3"/>
        <v>Operating Expenses</v>
      </c>
      <c r="B86" s="176" t="s">
        <v>1985</v>
      </c>
      <c r="C86" s="124" t="str">
        <f t="shared" si="4"/>
        <v>acfr:ExpensesForLotteryPromotionPublicRelationsAndPointOfSale</v>
      </c>
      <c r="E86" s="176" t="s">
        <v>1984</v>
      </c>
    </row>
    <row r="87" spans="1:5">
      <c r="A87" s="111" t="str">
        <f t="shared" si="3"/>
        <v>Operating Expenses</v>
      </c>
      <c r="B87" s="176" t="s">
        <v>1981</v>
      </c>
      <c r="C87" s="124" t="str">
        <f t="shared" si="4"/>
        <v>acfr:ExpensesForLotteryRetailerBonuses</v>
      </c>
      <c r="E87" s="176" t="s">
        <v>1980</v>
      </c>
    </row>
    <row r="88" spans="1:5">
      <c r="A88" s="111" t="str">
        <f t="shared" si="3"/>
        <v>Operating Expenses</v>
      </c>
      <c r="B88" s="176" t="s">
        <v>1979</v>
      </c>
      <c r="C88" s="124" t="str">
        <f t="shared" si="4"/>
        <v>acfr:ExpensesForLotteryRetailerCommissions</v>
      </c>
      <c r="E88" s="176" t="s">
        <v>1978</v>
      </c>
    </row>
    <row r="89" spans="1:5">
      <c r="A89" s="111" t="str">
        <f t="shared" si="3"/>
        <v>Operating Expenses</v>
      </c>
      <c r="B89" s="176" t="s">
        <v>1892</v>
      </c>
      <c r="C89" s="124" t="str">
        <f t="shared" si="4"/>
        <v>acfr:ExpensesForOtherPublicServices</v>
      </c>
      <c r="E89" s="176" t="s">
        <v>1891</v>
      </c>
    </row>
    <row r="90" spans="1:5">
      <c r="A90" s="111" t="str">
        <f t="shared" ref="A90:A121" si="5">IF(RIGHT(E90, 8)="Abstract", "Abstract", "Operating Expenses")</f>
        <v>Operating Expenses</v>
      </c>
      <c r="B90" s="176" t="s">
        <v>1874</v>
      </c>
      <c r="C90" s="124" t="str">
        <f t="shared" si="4"/>
        <v>acfr:ExpensesForParksAdministration</v>
      </c>
      <c r="E90" s="176" t="s">
        <v>1873</v>
      </c>
    </row>
    <row r="91" spans="1:5">
      <c r="A91" s="111" t="str">
        <f t="shared" si="5"/>
        <v>Operating Expenses</v>
      </c>
      <c r="B91" s="176" t="s">
        <v>1886</v>
      </c>
      <c r="C91" s="124" t="str">
        <f t="shared" si="4"/>
        <v>acfr:ExpensesForParksAndRecreation</v>
      </c>
      <c r="E91" s="176" t="s">
        <v>1885</v>
      </c>
    </row>
    <row r="92" spans="1:5">
      <c r="A92" s="111" t="str">
        <f t="shared" si="5"/>
        <v>Operating Expenses</v>
      </c>
      <c r="B92" s="176" t="s">
        <v>1872</v>
      </c>
      <c r="C92" s="124" t="str">
        <f t="shared" si="4"/>
        <v>acfr:ExpensesForParksAndRecreationDepartment</v>
      </c>
      <c r="E92" s="176" t="s">
        <v>1871</v>
      </c>
    </row>
    <row r="93" spans="1:5">
      <c r="A93" s="111" t="str">
        <f t="shared" si="5"/>
        <v>Operating Expenses</v>
      </c>
      <c r="B93" s="176" t="s">
        <v>1876</v>
      </c>
      <c r="C93" s="124" t="str">
        <f t="shared" si="4"/>
        <v>acfr:ExpensesForParksFacilities</v>
      </c>
      <c r="E93" s="176" t="s">
        <v>1875</v>
      </c>
    </row>
    <row r="94" spans="1:5">
      <c r="A94" s="111" t="str">
        <f t="shared" si="5"/>
        <v>Operating Expenses</v>
      </c>
      <c r="B94" s="176" t="s">
        <v>1882</v>
      </c>
      <c r="C94" s="124" t="str">
        <f t="shared" si="4"/>
        <v>acfr:ExpensesForParksLighting</v>
      </c>
      <c r="E94" s="176" t="s">
        <v>1881</v>
      </c>
    </row>
    <row r="95" spans="1:5">
      <c r="A95" s="111" t="str">
        <f t="shared" si="5"/>
        <v>Operating Expenses</v>
      </c>
      <c r="B95" s="176" t="s">
        <v>1884</v>
      </c>
      <c r="C95" s="124" t="str">
        <f t="shared" si="4"/>
        <v>acfr:ExpensesForParksMaintenance</v>
      </c>
      <c r="E95" s="176" t="s">
        <v>1883</v>
      </c>
    </row>
    <row r="96" spans="1:5">
      <c r="A96" s="111" t="str">
        <f t="shared" si="5"/>
        <v>Operating Expenses</v>
      </c>
      <c r="B96" s="176" t="s">
        <v>1880</v>
      </c>
      <c r="C96" s="124" t="str">
        <f t="shared" si="4"/>
        <v>acfr:ExpensesForParksPolicing</v>
      </c>
      <c r="E96" s="176" t="s">
        <v>1879</v>
      </c>
    </row>
    <row r="97" spans="1:5">
      <c r="A97" s="111" t="str">
        <f t="shared" si="5"/>
        <v>Operating Expenses</v>
      </c>
      <c r="B97" s="176" t="s">
        <v>1878</v>
      </c>
      <c r="C97" s="124" t="str">
        <f t="shared" si="4"/>
        <v>acfr:ExpensesForParksSupervision</v>
      </c>
      <c r="E97" s="176" t="s">
        <v>1877</v>
      </c>
    </row>
    <row r="98" spans="1:5">
      <c r="A98" s="111" t="str">
        <f t="shared" si="5"/>
        <v>Operating Expenses</v>
      </c>
      <c r="B98" s="176" t="s">
        <v>1932</v>
      </c>
      <c r="C98" s="124" t="str">
        <f t="shared" si="4"/>
        <v>acfr:ExpensesForProfessionalServices</v>
      </c>
      <c r="E98" s="176" t="s">
        <v>1931</v>
      </c>
    </row>
    <row r="99" spans="1:5">
      <c r="A99" s="111" t="str">
        <f t="shared" si="5"/>
        <v>Operating Expenses</v>
      </c>
      <c r="B99" s="176" t="s">
        <v>1930</v>
      </c>
      <c r="C99" s="124" t="str">
        <f t="shared" si="4"/>
        <v>acfr:ExpensesForRefundsAndRebates</v>
      </c>
      <c r="E99" s="176" t="s">
        <v>1929</v>
      </c>
    </row>
    <row r="100" spans="1:5">
      <c r="A100" s="111" t="str">
        <f t="shared" si="5"/>
        <v>Operating Expenses</v>
      </c>
      <c r="B100" s="176" t="s">
        <v>1858</v>
      </c>
      <c r="C100" s="124" t="str">
        <f t="shared" si="4"/>
        <v>acfr:ExpensesForRubbishCollection</v>
      </c>
      <c r="E100" s="176" t="s">
        <v>1857</v>
      </c>
    </row>
    <row r="101" spans="1:5">
      <c r="A101" s="111" t="str">
        <f t="shared" si="5"/>
        <v>Operating Expenses</v>
      </c>
      <c r="B101" s="176" t="s">
        <v>1902</v>
      </c>
      <c r="C101" s="124" t="str">
        <f t="shared" si="4"/>
        <v>acfr:ExpensesForSalariesAndBenefits</v>
      </c>
      <c r="E101" s="176" t="s">
        <v>1901</v>
      </c>
    </row>
    <row r="102" spans="1:5">
      <c r="A102" s="111" t="str">
        <f t="shared" si="5"/>
        <v>Operating Expenses</v>
      </c>
      <c r="B102" s="176" t="s">
        <v>1852</v>
      </c>
      <c r="C102" s="124" t="str">
        <f t="shared" si="4"/>
        <v>acfr:ExpensesForSanitaryLandfill</v>
      </c>
      <c r="E102" s="176" t="s">
        <v>1851</v>
      </c>
    </row>
    <row r="103" spans="1:5">
      <c r="A103" s="111" t="str">
        <f t="shared" si="5"/>
        <v>Operating Expenses</v>
      </c>
      <c r="B103" s="176" t="s">
        <v>1850</v>
      </c>
      <c r="C103" s="124" t="str">
        <f t="shared" si="4"/>
        <v>acfr:ExpensesForSanitationDepartment</v>
      </c>
      <c r="E103" s="176" t="s">
        <v>1849</v>
      </c>
    </row>
    <row r="104" spans="1:5">
      <c r="A104" s="111" t="str">
        <f t="shared" si="5"/>
        <v>Operating Expenses</v>
      </c>
      <c r="B104" s="176" t="s">
        <v>1924</v>
      </c>
      <c r="C104" s="124" t="str">
        <f t="shared" si="4"/>
        <v>acfr:ExpensesForServicesAndSupplies</v>
      </c>
      <c r="E104" s="176" t="s">
        <v>1923</v>
      </c>
    </row>
    <row r="105" spans="1:5">
      <c r="A105" s="111" t="str">
        <f t="shared" si="5"/>
        <v>Operating Expenses</v>
      </c>
      <c r="B105" s="176" t="s">
        <v>1854</v>
      </c>
      <c r="C105" s="124" t="str">
        <f t="shared" si="4"/>
        <v>acfr:ExpensesForSewageDisposal</v>
      </c>
      <c r="E105" s="176" t="s">
        <v>1853</v>
      </c>
    </row>
    <row r="106" spans="1:5">
      <c r="A106" s="111" t="str">
        <f t="shared" si="5"/>
        <v>Operating Expenses</v>
      </c>
      <c r="B106" s="176" t="s">
        <v>1938</v>
      </c>
      <c r="C106" s="124" t="str">
        <f t="shared" si="4"/>
        <v>acfr:ExpensesForSpecialAssessments</v>
      </c>
      <c r="E106" s="176" t="s">
        <v>1937</v>
      </c>
    </row>
    <row r="107" spans="1:5">
      <c r="A107" s="111" t="str">
        <f t="shared" si="5"/>
        <v>Operating Expenses</v>
      </c>
      <c r="B107" s="176" t="s">
        <v>1926</v>
      </c>
      <c r="C107" s="124" t="str">
        <f t="shared" si="4"/>
        <v>acfr:ExpensesForStateInstitutions</v>
      </c>
      <c r="E107" s="176" t="s">
        <v>1925</v>
      </c>
    </row>
    <row r="108" spans="1:5">
      <c r="A108" s="111" t="str">
        <f t="shared" si="5"/>
        <v>Operating Expenses</v>
      </c>
      <c r="B108" s="176" t="s">
        <v>1896</v>
      </c>
      <c r="C108" s="124" t="str">
        <f t="shared" si="4"/>
        <v>acfr:ExpensesForStudentGrantsAndScholarships</v>
      </c>
      <c r="E108" s="176" t="s">
        <v>1895</v>
      </c>
    </row>
    <row r="109" spans="1:5">
      <c r="A109" s="111" t="str">
        <f t="shared" si="5"/>
        <v>Operating Expenses</v>
      </c>
      <c r="B109" s="176" t="s">
        <v>1900</v>
      </c>
      <c r="C109" s="124" t="str">
        <f t="shared" si="4"/>
        <v>acfr:ExpensesForStudentService</v>
      </c>
      <c r="E109" s="176" t="s">
        <v>1899</v>
      </c>
    </row>
    <row r="110" spans="1:5">
      <c r="A110" s="111" t="str">
        <f t="shared" si="5"/>
        <v>Operating Expenses</v>
      </c>
      <c r="B110" s="176" t="s">
        <v>1862</v>
      </c>
      <c r="C110" s="124" t="str">
        <f t="shared" si="4"/>
        <v>acfr:ExpensesForTransportationServices</v>
      </c>
      <c r="E110" s="176" t="s">
        <v>1861</v>
      </c>
    </row>
    <row r="111" spans="1:5">
      <c r="A111" s="111" t="str">
        <f t="shared" si="5"/>
        <v>Operating Expenses</v>
      </c>
      <c r="B111" s="176" t="s">
        <v>1856</v>
      </c>
      <c r="C111" s="124" t="str">
        <f t="shared" si="4"/>
        <v>acfr:ExpensesForWaterAndSewerSystems</v>
      </c>
      <c r="E111" s="176" t="s">
        <v>1855</v>
      </c>
    </row>
    <row r="112" spans="1:5">
      <c r="A112" s="111" t="str">
        <f t="shared" si="5"/>
        <v>Operating Expenses</v>
      </c>
      <c r="B112" s="176" t="s">
        <v>1973</v>
      </c>
      <c r="C112" s="124" t="str">
        <f t="shared" si="4"/>
        <v>acfr:FinancialAidExpense</v>
      </c>
      <c r="E112" s="176" t="s">
        <v>1972</v>
      </c>
    </row>
    <row r="113" spans="1:5">
      <c r="A113" s="111" t="str">
        <f t="shared" si="5"/>
        <v>Operating Expenses</v>
      </c>
      <c r="B113" s="176" t="s">
        <v>1965</v>
      </c>
      <c r="C113" s="124" t="str">
        <f t="shared" si="4"/>
        <v>acfr:HealthServicesExpense</v>
      </c>
      <c r="E113" s="176" t="s">
        <v>1964</v>
      </c>
    </row>
    <row r="114" spans="1:5">
      <c r="A114" s="111" t="str">
        <f t="shared" si="5"/>
        <v>Operating Expenses</v>
      </c>
      <c r="B114" s="176" t="s">
        <v>1957</v>
      </c>
      <c r="C114" s="124" t="str">
        <f t="shared" si="4"/>
        <v>acfr:HousingAssistancePaymentsExpense</v>
      </c>
      <c r="E114" s="176" t="s">
        <v>1956</v>
      </c>
    </row>
    <row r="115" spans="1:5">
      <c r="A115" s="111" t="str">
        <f t="shared" si="5"/>
        <v>Operating Expenses</v>
      </c>
      <c r="B115" s="176" t="s">
        <v>1961</v>
      </c>
      <c r="C115" s="124" t="str">
        <f t="shared" si="4"/>
        <v>acfr:InsuranceExpense</v>
      </c>
      <c r="E115" s="176" t="s">
        <v>1960</v>
      </c>
    </row>
    <row r="116" spans="1:5">
      <c r="A116" s="111" t="str">
        <f t="shared" si="5"/>
        <v>Operating Expenses</v>
      </c>
      <c r="B116" s="176" t="s">
        <v>1914</v>
      </c>
      <c r="C116" s="124" t="str">
        <f t="shared" si="4"/>
        <v>acfr:InterestExpense</v>
      </c>
      <c r="E116" s="176" t="s">
        <v>1913</v>
      </c>
    </row>
    <row r="117" spans="1:5">
      <c r="A117" s="111" t="str">
        <f t="shared" si="5"/>
        <v>Operating Expenses</v>
      </c>
      <c r="B117" s="176" t="s">
        <v>1987</v>
      </c>
      <c r="C117" s="124" t="str">
        <f t="shared" si="4"/>
        <v>acfr:InterestExpenseImputedOnAnnuitizedPrizeLiability</v>
      </c>
      <c r="E117" s="176" t="s">
        <v>1986</v>
      </c>
    </row>
    <row r="118" spans="1:5">
      <c r="A118" s="111" t="str">
        <f t="shared" si="5"/>
        <v>Operating Expenses</v>
      </c>
      <c r="B118" s="176" t="s">
        <v>1971</v>
      </c>
      <c r="C118" s="124" t="str">
        <f t="shared" si="4"/>
        <v>acfr:MaterialsAndSuppliesExpense</v>
      </c>
      <c r="E118" s="176" t="s">
        <v>1970</v>
      </c>
    </row>
    <row r="119" spans="1:5">
      <c r="A119" s="111" t="str">
        <f t="shared" si="5"/>
        <v>Operating Expenses</v>
      </c>
      <c r="B119" s="176" t="s">
        <v>1906</v>
      </c>
      <c r="C119" s="124" t="str">
        <f t="shared" si="4"/>
        <v>acfr:OPEBExpense</v>
      </c>
      <c r="E119" s="176" t="s">
        <v>1905</v>
      </c>
    </row>
    <row r="120" spans="1:5">
      <c r="A120" s="111" t="str">
        <f t="shared" si="5"/>
        <v>Operating Expenses</v>
      </c>
      <c r="B120" s="176" t="s">
        <v>1993</v>
      </c>
      <c r="C120" s="124" t="str">
        <f t="shared" si="4"/>
        <v>acfr:OperatingExpense</v>
      </c>
      <c r="E120" s="176" t="s">
        <v>1992</v>
      </c>
    </row>
    <row r="121" spans="1:5">
      <c r="A121" s="111" t="str">
        <f t="shared" si="5"/>
        <v>Operating Expenses</v>
      </c>
      <c r="B121" s="176" t="s">
        <v>1995</v>
      </c>
      <c r="C121" s="124" t="str">
        <f t="shared" si="4"/>
        <v>acfr:OperatingIncomeLoss</v>
      </c>
      <c r="E121" s="176" t="s">
        <v>1994</v>
      </c>
    </row>
    <row r="122" spans="1:5">
      <c r="A122" s="111" t="str">
        <f t="shared" ref="A122:A132" si="6">IF(RIGHT(E122, 8)="Abstract", "Abstract", "Operating Expenses")</f>
        <v>Operating Expenses</v>
      </c>
      <c r="B122" s="176" t="s">
        <v>1989</v>
      </c>
      <c r="C122" s="124" t="str">
        <f t="shared" si="4"/>
        <v>acfr:OtherLotteryCosts</v>
      </c>
      <c r="E122" s="176" t="s">
        <v>1988</v>
      </c>
    </row>
    <row r="123" spans="1:5">
      <c r="A123" s="111" t="str">
        <f t="shared" si="6"/>
        <v>Operating Expenses</v>
      </c>
      <c r="B123" s="176" t="s">
        <v>1991</v>
      </c>
      <c r="C123" s="124" t="str">
        <f t="shared" si="4"/>
        <v>acfr:OtherOperatingExpenses</v>
      </c>
      <c r="E123" s="176" t="s">
        <v>1990</v>
      </c>
    </row>
    <row r="124" spans="1:5">
      <c r="A124" s="111" t="str">
        <f t="shared" si="6"/>
        <v>Operating Expenses</v>
      </c>
      <c r="B124" s="176" t="s">
        <v>1908</v>
      </c>
      <c r="C124" s="124" t="str">
        <f t="shared" si="4"/>
        <v>acfr:PensionExpense</v>
      </c>
      <c r="E124" s="176" t="s">
        <v>1907</v>
      </c>
    </row>
    <row r="125" spans="1:5">
      <c r="A125" s="111" t="str">
        <f t="shared" si="6"/>
        <v>Operating Expenses</v>
      </c>
      <c r="B125" s="176" t="s">
        <v>1920</v>
      </c>
      <c r="C125" s="124" t="str">
        <f t="shared" si="4"/>
        <v>acfr:PrintingAndPublishingExpense</v>
      </c>
      <c r="E125" s="176" t="s">
        <v>1919</v>
      </c>
    </row>
    <row r="126" spans="1:5">
      <c r="A126" s="111" t="str">
        <f t="shared" si="6"/>
        <v>Operating Expenses</v>
      </c>
      <c r="B126" s="176" t="s">
        <v>1967</v>
      </c>
      <c r="C126" s="124" t="str">
        <f t="shared" si="4"/>
        <v>acfr:ExpensesForProtectiveServices</v>
      </c>
      <c r="E126" s="176" t="s">
        <v>1966</v>
      </c>
    </row>
    <row r="127" spans="1:5">
      <c r="A127" s="111" t="str">
        <f t="shared" si="6"/>
        <v>Operating Expenses</v>
      </c>
      <c r="B127" s="176" t="s">
        <v>1936</v>
      </c>
      <c r="C127" s="124" t="str">
        <f t="shared" si="4"/>
        <v>acfr:RentExpense</v>
      </c>
      <c r="E127" s="176" t="s">
        <v>1935</v>
      </c>
    </row>
    <row r="128" spans="1:5">
      <c r="A128" s="111" t="str">
        <f t="shared" si="6"/>
        <v>Operating Expenses</v>
      </c>
      <c r="B128" s="176" t="s">
        <v>1940</v>
      </c>
      <c r="C128" s="124" t="str">
        <f t="shared" si="4"/>
        <v>acfr:RepairAndMaintenance</v>
      </c>
      <c r="E128" s="176" t="s">
        <v>1939</v>
      </c>
    </row>
    <row r="129" spans="1:5">
      <c r="A129" s="111" t="str">
        <f t="shared" si="6"/>
        <v>Operating Expenses</v>
      </c>
      <c r="B129" s="176" t="s">
        <v>1969</v>
      </c>
      <c r="C129" s="124" t="str">
        <f t="shared" si="4"/>
        <v>acfr:SewageTreatmentExpense</v>
      </c>
      <c r="E129" s="176" t="s">
        <v>1968</v>
      </c>
    </row>
    <row r="130" spans="1:5">
      <c r="A130" s="111" t="str">
        <f t="shared" si="6"/>
        <v>Operating Expenses</v>
      </c>
      <c r="B130" s="176" t="s">
        <v>1963</v>
      </c>
      <c r="C130" s="124" t="str">
        <f t="shared" si="4"/>
        <v>acfr:StateTrunklineOverheadExpense</v>
      </c>
      <c r="E130" s="176" t="s">
        <v>1962</v>
      </c>
    </row>
    <row r="131" spans="1:5">
      <c r="A131" s="111" t="str">
        <f t="shared" si="6"/>
        <v>Operating Expenses</v>
      </c>
      <c r="B131" s="176" t="s">
        <v>1959</v>
      </c>
      <c r="C131" s="124" t="str">
        <f t="shared" ref="C131:C194" si="7">"acfr:"&amp;E131</f>
        <v>acfr:TenantServicesExpenses</v>
      </c>
      <c r="E131" s="176" t="s">
        <v>1958</v>
      </c>
    </row>
    <row r="132" spans="1:5">
      <c r="A132" s="111" t="str">
        <f t="shared" si="6"/>
        <v>Operating Expenses</v>
      </c>
      <c r="B132" s="176" t="s">
        <v>1955</v>
      </c>
      <c r="C132" s="124" t="str">
        <f t="shared" si="7"/>
        <v>acfr:ExpensesForUtilities</v>
      </c>
      <c r="E132" s="176" t="s">
        <v>1954</v>
      </c>
    </row>
    <row r="133" spans="1:5">
      <c r="A133" s="111" t="str">
        <f t="shared" ref="A133:A164" si="8">IF(RIGHT(E133, 8)="Abstract", "Abstract", "Nonoperating Revenues Expenses")</f>
        <v>Nonoperating Revenues Expenses</v>
      </c>
      <c r="B133" s="176" t="s">
        <v>1230</v>
      </c>
      <c r="C133" s="124" t="str">
        <f t="shared" si="7"/>
        <v>acfr:AllowanceForChargebacks</v>
      </c>
      <c r="E133" s="176" t="s">
        <v>2075</v>
      </c>
    </row>
    <row r="134" spans="1:5">
      <c r="A134" s="111" t="str">
        <f t="shared" si="8"/>
        <v>Nonoperating Revenues Expenses</v>
      </c>
      <c r="B134" s="176" t="s">
        <v>1231</v>
      </c>
      <c r="C134" s="124" t="str">
        <f t="shared" si="7"/>
        <v>acfr:AllowanceForRefunds</v>
      </c>
      <c r="E134" s="176" t="s">
        <v>2076</v>
      </c>
    </row>
    <row r="135" spans="1:5">
      <c r="A135" s="111" t="str">
        <f t="shared" si="8"/>
        <v>Nonoperating Revenues Expenses</v>
      </c>
      <c r="B135" s="176" t="s">
        <v>1246</v>
      </c>
      <c r="C135" s="124" t="str">
        <f t="shared" si="7"/>
        <v>acfr:CashOverOrShort</v>
      </c>
      <c r="E135" s="176" t="s">
        <v>2187</v>
      </c>
    </row>
    <row r="136" spans="1:5">
      <c r="A136" s="111" t="str">
        <f t="shared" si="8"/>
        <v>Nonoperating Revenues Expenses</v>
      </c>
      <c r="B136" s="176" t="s">
        <v>2201</v>
      </c>
      <c r="C136" s="124" t="str">
        <f t="shared" si="7"/>
        <v>acfr:ContributionsToOtherGovernments</v>
      </c>
      <c r="E136" s="176" t="s">
        <v>2200</v>
      </c>
    </row>
    <row r="137" spans="1:5">
      <c r="A137" s="111" t="str">
        <f t="shared" si="8"/>
        <v>Nonoperating Revenues Expenses</v>
      </c>
      <c r="B137" s="176" t="s">
        <v>1125</v>
      </c>
      <c r="C137" s="124" t="str">
        <f t="shared" si="7"/>
        <v>acfr:DebtServiceInterestAndFiscalCharges</v>
      </c>
      <c r="E137" s="176" t="s">
        <v>2206</v>
      </c>
    </row>
    <row r="138" spans="1:5">
      <c r="A138" s="111" t="str">
        <f t="shared" si="8"/>
        <v>Nonoperating Revenues Expenses</v>
      </c>
      <c r="B138" s="176" t="s">
        <v>2203</v>
      </c>
      <c r="C138" s="124" t="str">
        <f t="shared" si="7"/>
        <v>acfr:ExpensesForOtherWelfareServices</v>
      </c>
      <c r="E138" s="176" t="s">
        <v>2202</v>
      </c>
    </row>
    <row r="139" spans="1:5">
      <c r="A139" s="111" t="str">
        <f t="shared" si="8"/>
        <v>Nonoperating Revenues Expenses</v>
      </c>
      <c r="B139" s="176" t="s">
        <v>2117</v>
      </c>
      <c r="C139" s="124" t="str">
        <f t="shared" si="7"/>
        <v>acfr:FederalCapitalGrants</v>
      </c>
      <c r="E139" s="176" t="s">
        <v>2116</v>
      </c>
    </row>
    <row r="140" spans="1:5">
      <c r="A140" s="111" t="str">
        <f t="shared" si="8"/>
        <v>Nonoperating Revenues Expenses</v>
      </c>
      <c r="B140" s="176" t="s">
        <v>2115</v>
      </c>
      <c r="C140" s="124" t="str">
        <f t="shared" si="7"/>
        <v>acfr:FederalGrantsCommunityDevelopmentBlockGrants</v>
      </c>
      <c r="E140" s="176" t="s">
        <v>2114</v>
      </c>
    </row>
    <row r="141" spans="1:5">
      <c r="A141" s="111" t="str">
        <f t="shared" si="8"/>
        <v>Nonoperating Revenues Expenses</v>
      </c>
      <c r="B141" s="176" t="s">
        <v>2113</v>
      </c>
      <c r="C141" s="124" t="str">
        <f t="shared" si="7"/>
        <v>acfr:FederalGrantsCultureAndRecreation</v>
      </c>
      <c r="E141" s="176" t="s">
        <v>2112</v>
      </c>
    </row>
    <row r="142" spans="1:5">
      <c r="A142" s="111" t="str">
        <f t="shared" si="8"/>
        <v>Nonoperating Revenues Expenses</v>
      </c>
      <c r="B142" s="176" t="s">
        <v>2103</v>
      </c>
      <c r="C142" s="124" t="str">
        <f t="shared" si="7"/>
        <v>acfr:FederalGrantsGeneralGovernment</v>
      </c>
      <c r="E142" s="176" t="s">
        <v>2102</v>
      </c>
    </row>
    <row r="143" spans="1:5">
      <c r="A143" s="111" t="str">
        <f t="shared" si="8"/>
        <v>Nonoperating Revenues Expenses</v>
      </c>
      <c r="B143" s="176" t="s">
        <v>2109</v>
      </c>
      <c r="C143" s="124" t="str">
        <f t="shared" si="7"/>
        <v>acfr:FederalGrantsHealthAndHospital</v>
      </c>
      <c r="E143" s="176" t="s">
        <v>2108</v>
      </c>
    </row>
    <row r="144" spans="1:5">
      <c r="A144" s="111" t="str">
        <f t="shared" si="8"/>
        <v>Nonoperating Revenues Expenses</v>
      </c>
      <c r="B144" s="176" t="s">
        <v>2105</v>
      </c>
      <c r="C144" s="124" t="str">
        <f t="shared" si="7"/>
        <v>acfr:FederalGrantsPublicSafety</v>
      </c>
      <c r="E144" s="176" t="s">
        <v>2104</v>
      </c>
    </row>
    <row r="145" spans="1:5">
      <c r="A145" s="111" t="str">
        <f t="shared" si="8"/>
        <v>Nonoperating Revenues Expenses</v>
      </c>
      <c r="B145" s="176" t="s">
        <v>2107</v>
      </c>
      <c r="C145" s="124" t="str">
        <f t="shared" si="7"/>
        <v>acfr:FederalGrantsSanitation</v>
      </c>
      <c r="E145" s="176" t="s">
        <v>2106</v>
      </c>
    </row>
    <row r="146" spans="1:5">
      <c r="A146" s="111" t="str">
        <f t="shared" si="8"/>
        <v>Nonoperating Revenues Expenses</v>
      </c>
      <c r="B146" s="176" t="s">
        <v>2111</v>
      </c>
      <c r="C146" s="124" t="str">
        <f t="shared" si="7"/>
        <v>acfr:FederalGrantsWelfare</v>
      </c>
      <c r="E146" s="176" t="s">
        <v>2110</v>
      </c>
    </row>
    <row r="147" spans="1:5">
      <c r="A147" s="111" t="str">
        <f t="shared" si="8"/>
        <v>Nonoperating Revenues Expenses</v>
      </c>
      <c r="B147" s="176" t="s">
        <v>1247</v>
      </c>
      <c r="C147" s="124" t="str">
        <f t="shared" si="7"/>
        <v>acfr:GainLossOnSaleOfCapitalAssets</v>
      </c>
      <c r="E147" s="176" t="s">
        <v>2186</v>
      </c>
    </row>
    <row r="148" spans="1:5">
      <c r="A148" s="111" t="str">
        <f t="shared" si="8"/>
        <v>Nonoperating Revenues Expenses</v>
      </c>
      <c r="B148" s="176" t="s">
        <v>2188</v>
      </c>
      <c r="C148" s="124" t="str">
        <f t="shared" si="7"/>
        <v>acfr:Gifts</v>
      </c>
      <c r="E148" s="176" t="s">
        <v>2188</v>
      </c>
    </row>
    <row r="149" spans="1:5">
      <c r="A149" s="111" t="str">
        <f t="shared" si="8"/>
        <v>Nonoperating Revenues Expenses</v>
      </c>
      <c r="B149" s="176" t="s">
        <v>2197</v>
      </c>
      <c r="C149" s="124" t="str">
        <f t="shared" si="7"/>
        <v>acfr:GrantRelatedExpenses</v>
      </c>
      <c r="E149" s="176" t="s">
        <v>2196</v>
      </c>
    </row>
    <row r="150" spans="1:5">
      <c r="A150" s="111" t="str">
        <f t="shared" si="8"/>
        <v>Nonoperating Revenues Expenses</v>
      </c>
      <c r="B150" s="176" t="s">
        <v>1239</v>
      </c>
      <c r="C150" s="124" t="str">
        <f t="shared" si="7"/>
        <v>acfr:GrantsContributionsAndDonationsFromFederalGovernmentalEntities</v>
      </c>
      <c r="E150" s="176" t="s">
        <v>2118</v>
      </c>
    </row>
    <row r="151" spans="1:5">
      <c r="A151" s="111" t="str">
        <f t="shared" si="8"/>
        <v>Nonoperating Revenues Expenses</v>
      </c>
      <c r="B151" s="176" t="s">
        <v>1241</v>
      </c>
      <c r="C151" s="124" t="str">
        <f t="shared" si="7"/>
        <v>acfr:GrantsContributionsAndDonationsFromLocalUnits</v>
      </c>
      <c r="E151" s="176" t="s">
        <v>2154</v>
      </c>
    </row>
    <row r="152" spans="1:5">
      <c r="A152" s="111" t="str">
        <f t="shared" si="8"/>
        <v>Nonoperating Revenues Expenses</v>
      </c>
      <c r="B152" s="176" t="s">
        <v>1242</v>
      </c>
      <c r="C152" s="124" t="str">
        <f t="shared" si="7"/>
        <v>acfr:GrantsContributionsAndDonationsFromOthers</v>
      </c>
      <c r="E152" s="176" t="s">
        <v>2155</v>
      </c>
    </row>
    <row r="153" spans="1:5">
      <c r="A153" s="111" t="str">
        <f t="shared" si="8"/>
        <v>Nonoperating Revenues Expenses</v>
      </c>
      <c r="B153" s="176" t="s">
        <v>1240</v>
      </c>
      <c r="C153" s="124" t="str">
        <f t="shared" si="7"/>
        <v>acfr:GrantsContributionsAndDonationsFromStateGovernmentalEntities</v>
      </c>
      <c r="E153" s="176" t="s">
        <v>2153</v>
      </c>
    </row>
    <row r="154" spans="1:5">
      <c r="A154" s="111" t="str">
        <f t="shared" si="8"/>
        <v>Nonoperating Revenues Expenses</v>
      </c>
      <c r="B154" s="176" t="s">
        <v>1235</v>
      </c>
      <c r="C154" s="124" t="str">
        <f t="shared" si="7"/>
        <v>acfr:InvestmentGainsLosses</v>
      </c>
      <c r="E154" s="176" t="s">
        <v>2171</v>
      </c>
    </row>
    <row r="155" spans="1:5">
      <c r="A155" s="111" t="str">
        <f t="shared" si="8"/>
        <v>Nonoperating Revenues Expenses</v>
      </c>
      <c r="B155" s="176" t="s">
        <v>1236</v>
      </c>
      <c r="C155" s="124" t="str">
        <f t="shared" si="7"/>
        <v>acfr:InvestmentIncome</v>
      </c>
      <c r="E155" s="176" t="s">
        <v>2172</v>
      </c>
    </row>
    <row r="156" spans="1:5">
      <c r="A156" s="111" t="str">
        <f t="shared" si="8"/>
        <v>Nonoperating Revenues Expenses</v>
      </c>
      <c r="B156" s="176" t="s">
        <v>1238</v>
      </c>
      <c r="C156" s="124" t="str">
        <f t="shared" si="7"/>
        <v>acfr:InvestmentIncomeAndRentals</v>
      </c>
      <c r="E156" s="176" t="s">
        <v>2176</v>
      </c>
    </row>
    <row r="157" spans="1:5">
      <c r="A157" s="111" t="str">
        <f t="shared" si="8"/>
        <v>Nonoperating Revenues Expenses</v>
      </c>
      <c r="B157" s="176" t="s">
        <v>2205</v>
      </c>
      <c r="C157" s="124" t="str">
        <f t="shared" si="7"/>
        <v>acfr:IssuanceCostAndAmortizationOfBondDiscount</v>
      </c>
      <c r="E157" s="176" t="s">
        <v>2204</v>
      </c>
    </row>
    <row r="158" spans="1:5">
      <c r="A158" s="111" t="str">
        <f t="shared" si="8"/>
        <v>Nonoperating Revenues Expenses</v>
      </c>
      <c r="B158" s="176" t="s">
        <v>1237</v>
      </c>
      <c r="C158" s="124" t="str">
        <f t="shared" si="7"/>
        <v>acfr:LeaseInvestmentIncome</v>
      </c>
      <c r="E158" s="176" t="s">
        <v>2175</v>
      </c>
    </row>
    <row r="159" spans="1:5">
      <c r="A159" s="111" t="str">
        <f t="shared" si="8"/>
        <v>Nonoperating Revenues Expenses</v>
      </c>
      <c r="B159" s="176" t="s">
        <v>2192</v>
      </c>
      <c r="C159" s="124" t="str">
        <f t="shared" si="7"/>
        <v>acfr:MiscellaneousOtherRevenue</v>
      </c>
      <c r="E159" s="176" t="s">
        <v>2191</v>
      </c>
    </row>
    <row r="160" spans="1:5">
      <c r="A160" s="111" t="str">
        <f t="shared" si="8"/>
        <v>Nonoperating Revenues Expenses</v>
      </c>
      <c r="B160" s="176" t="s">
        <v>2208</v>
      </c>
      <c r="C160" s="124" t="str">
        <f t="shared" si="7"/>
        <v>acfr:NonoperatingExpenses</v>
      </c>
      <c r="E160" s="176" t="s">
        <v>2207</v>
      </c>
    </row>
    <row r="161" spans="1:5">
      <c r="A161" s="111" t="str">
        <f t="shared" si="8"/>
        <v>Nonoperating Revenues Expenses</v>
      </c>
      <c r="B161" s="176" t="s">
        <v>1997</v>
      </c>
      <c r="C161" s="124" t="str">
        <f t="shared" si="7"/>
        <v>acfr:NonoperatingRevenues</v>
      </c>
      <c r="E161" s="176" t="s">
        <v>2195</v>
      </c>
    </row>
    <row r="162" spans="1:5">
      <c r="A162" s="111" t="str">
        <f t="shared" si="8"/>
        <v>Nonoperating Revenues Expenses</v>
      </c>
      <c r="B162" s="176" t="s">
        <v>2210</v>
      </c>
      <c r="C162" s="124" t="str">
        <f t="shared" si="7"/>
        <v>acfr:NonoperatingRevenuesAndExpenses</v>
      </c>
      <c r="E162" s="176" t="s">
        <v>2209</v>
      </c>
    </row>
    <row r="163" spans="1:5">
      <c r="A163" s="111" t="str">
        <f t="shared" si="8"/>
        <v>Nonoperating Revenues Expenses</v>
      </c>
      <c r="B163" s="176" t="s">
        <v>2194</v>
      </c>
      <c r="C163" s="124" t="str">
        <f t="shared" si="7"/>
        <v>acfr:OtherNonoperatingRevenuesExpenses</v>
      </c>
      <c r="E163" s="176" t="s">
        <v>2193</v>
      </c>
    </row>
    <row r="164" spans="1:5">
      <c r="A164" s="111" t="str">
        <f t="shared" si="8"/>
        <v>Nonoperating Revenues Expenses</v>
      </c>
      <c r="B164" s="176" t="s">
        <v>1233</v>
      </c>
      <c r="C164" s="124" t="str">
        <f t="shared" si="7"/>
        <v>acfr:PaymentInLieuOfTaxes</v>
      </c>
      <c r="E164" s="176" t="s">
        <v>2090</v>
      </c>
    </row>
    <row r="165" spans="1:5">
      <c r="A165" s="111" t="str">
        <f t="shared" ref="A165:A196" si="9">IF(RIGHT(E165, 8)="Abstract", "Abstract", "Nonoperating Revenues Expenses")</f>
        <v>Nonoperating Revenues Expenses</v>
      </c>
      <c r="B165" s="176" t="s">
        <v>1245</v>
      </c>
      <c r="C165" s="124" t="str">
        <f t="shared" si="7"/>
        <v>acfr:PrivateContributionsAndDonations</v>
      </c>
      <c r="E165" s="176" t="s">
        <v>2156</v>
      </c>
    </row>
    <row r="166" spans="1:5">
      <c r="A166" s="111" t="str">
        <f t="shared" si="9"/>
        <v>Nonoperating Revenues Expenses</v>
      </c>
      <c r="B166" s="176" t="s">
        <v>2199</v>
      </c>
      <c r="C166" s="124" t="str">
        <f t="shared" si="7"/>
        <v>acfr:ProjectCosts</v>
      </c>
      <c r="E166" s="176" t="s">
        <v>2198</v>
      </c>
    </row>
    <row r="167" spans="1:5">
      <c r="A167" s="111" t="str">
        <f t="shared" si="9"/>
        <v>Nonoperating Revenues Expenses</v>
      </c>
      <c r="B167" s="176" t="s">
        <v>1243</v>
      </c>
      <c r="C167" s="124" t="str">
        <f t="shared" si="7"/>
        <v>acfr:PublicAndPrivateContributions</v>
      </c>
      <c r="E167" s="176" t="s">
        <v>2179</v>
      </c>
    </row>
    <row r="168" spans="1:5">
      <c r="A168" s="111" t="str">
        <f t="shared" si="9"/>
        <v>Nonoperating Revenues Expenses</v>
      </c>
      <c r="B168" s="176" t="s">
        <v>1232</v>
      </c>
      <c r="C168" s="124" t="str">
        <f t="shared" si="7"/>
        <v>acfr:RedemptionsAndReconveyance</v>
      </c>
      <c r="E168" s="176" t="s">
        <v>2081</v>
      </c>
    </row>
    <row r="169" spans="1:5">
      <c r="A169" s="111" t="str">
        <f t="shared" si="9"/>
        <v>Nonoperating Revenues Expenses</v>
      </c>
      <c r="B169" s="176" t="s">
        <v>2004</v>
      </c>
      <c r="C169" s="124" t="str">
        <f t="shared" si="7"/>
        <v>acfr:RevenueFromAccomodationsTax</v>
      </c>
      <c r="E169" s="176" t="s">
        <v>2003</v>
      </c>
    </row>
    <row r="170" spans="1:5">
      <c r="A170" s="111" t="str">
        <f t="shared" si="9"/>
        <v>Nonoperating Revenues Expenses</v>
      </c>
      <c r="B170" s="176" t="s">
        <v>2054</v>
      </c>
      <c r="C170" s="124" t="str">
        <f t="shared" si="7"/>
        <v>acfr:RevenueFromBusinessLicenseTax</v>
      </c>
      <c r="E170" s="176" t="s">
        <v>2053</v>
      </c>
    </row>
    <row r="171" spans="1:5">
      <c r="A171" s="111" t="str">
        <f t="shared" si="9"/>
        <v>Nonoperating Revenues Expenses</v>
      </c>
      <c r="B171" s="176" t="s">
        <v>2038</v>
      </c>
      <c r="C171" s="124" t="str">
        <f t="shared" si="7"/>
        <v>acfr:RevenueFromCityUtilityUsersTax</v>
      </c>
      <c r="E171" s="176" t="s">
        <v>2037</v>
      </c>
    </row>
    <row r="172" spans="1:5">
      <c r="A172" s="111" t="str">
        <f t="shared" si="9"/>
        <v>Nonoperating Revenues Expenses</v>
      </c>
      <c r="B172" s="176" t="s">
        <v>2078</v>
      </c>
      <c r="C172" s="124" t="str">
        <f t="shared" si="7"/>
        <v>acfr:RevenueFromCollectionFees</v>
      </c>
      <c r="E172" s="176" t="s">
        <v>2077</v>
      </c>
    </row>
    <row r="173" spans="1:5">
      <c r="A173" s="111" t="str">
        <f t="shared" si="9"/>
        <v>Nonoperating Revenues Expenses</v>
      </c>
      <c r="B173" s="176" t="s">
        <v>2010</v>
      </c>
      <c r="C173" s="124" t="str">
        <f t="shared" si="7"/>
        <v>acfr:RevenueFromCommercialFacilitiesTax</v>
      </c>
      <c r="E173" s="176" t="s">
        <v>2009</v>
      </c>
    </row>
    <row r="174" spans="1:5">
      <c r="A174" s="111" t="str">
        <f t="shared" si="9"/>
        <v>Nonoperating Revenues Expenses</v>
      </c>
      <c r="B174" s="176" t="s">
        <v>2085</v>
      </c>
      <c r="C174" s="124" t="str">
        <f t="shared" si="7"/>
        <v>acfr:RevenueFromCommercialForestReserve</v>
      </c>
      <c r="E174" s="176" t="s">
        <v>2084</v>
      </c>
    </row>
    <row r="175" spans="1:5">
      <c r="A175" s="111" t="str">
        <f t="shared" si="9"/>
        <v>Nonoperating Revenues Expenses</v>
      </c>
      <c r="B175" s="176" t="s">
        <v>2080</v>
      </c>
      <c r="C175" s="124" t="str">
        <f t="shared" si="7"/>
        <v>acfr:RevenueFromCommunityWideSpecialAssessments</v>
      </c>
      <c r="E175" s="176" t="s">
        <v>2079</v>
      </c>
    </row>
    <row r="176" spans="1:5">
      <c r="A176" s="111" t="str">
        <f t="shared" si="9"/>
        <v>Nonoperating Revenues Expenses</v>
      </c>
      <c r="B176" s="176" t="s">
        <v>2181</v>
      </c>
      <c r="C176" s="124" t="str">
        <f t="shared" si="7"/>
        <v>acfr:RevenuesFromConnectionFeesNonoperating</v>
      </c>
      <c r="E176" s="176" t="s">
        <v>2180</v>
      </c>
    </row>
    <row r="177" spans="1:5">
      <c r="A177" s="111" t="str">
        <f t="shared" si="9"/>
        <v>Nonoperating Revenues Expenses</v>
      </c>
      <c r="B177" s="176" t="s">
        <v>2048</v>
      </c>
      <c r="C177" s="124" t="str">
        <f t="shared" si="7"/>
        <v>acfr:RevenueFromConventionTax</v>
      </c>
      <c r="E177" s="176" t="s">
        <v>2047</v>
      </c>
    </row>
    <row r="178" spans="1:5">
      <c r="A178" s="111" t="str">
        <f t="shared" si="9"/>
        <v>Nonoperating Revenues Expenses</v>
      </c>
      <c r="B178" s="176" t="s">
        <v>2046</v>
      </c>
      <c r="C178" s="124" t="str">
        <f t="shared" si="7"/>
        <v>acfr:RevenueFromCorporateTax</v>
      </c>
      <c r="E178" s="176" t="s">
        <v>2045</v>
      </c>
    </row>
    <row r="179" spans="1:5">
      <c r="A179" s="111" t="str">
        <f t="shared" si="9"/>
        <v>Nonoperating Revenues Expenses</v>
      </c>
      <c r="B179" s="176" t="s">
        <v>2083</v>
      </c>
      <c r="C179" s="124" t="str">
        <f t="shared" si="7"/>
        <v>acfr:RevenueFromCountyExpenseOfSale</v>
      </c>
      <c r="E179" s="176" t="s">
        <v>2082</v>
      </c>
    </row>
    <row r="180" spans="1:5">
      <c r="A180" s="111" t="str">
        <f t="shared" si="9"/>
        <v>Nonoperating Revenues Expenses</v>
      </c>
      <c r="B180" s="176" t="s">
        <v>2020</v>
      </c>
      <c r="C180" s="124" t="str">
        <f t="shared" si="7"/>
        <v>acfr:RevenueFromCurrentPersonalPropertyTax</v>
      </c>
      <c r="E180" s="176" t="s">
        <v>2019</v>
      </c>
    </row>
    <row r="181" spans="1:5">
      <c r="A181" s="111" t="str">
        <f t="shared" si="9"/>
        <v>Nonoperating Revenues Expenses</v>
      </c>
      <c r="B181" s="176" t="s">
        <v>2018</v>
      </c>
      <c r="C181" s="124" t="str">
        <f t="shared" si="7"/>
        <v>acfr:RevenueFromCurrentPropertyTaxesExtraOrSpecialVoted</v>
      </c>
      <c r="E181" s="176" t="s">
        <v>2017</v>
      </c>
    </row>
    <row r="182" spans="1:5">
      <c r="A182" s="111" t="str">
        <f t="shared" si="9"/>
        <v>Nonoperating Revenues Expenses</v>
      </c>
      <c r="B182" s="176" t="s">
        <v>2022</v>
      </c>
      <c r="C182" s="124" t="str">
        <f t="shared" si="7"/>
        <v>acfr:RevenuesFromCurrentRealPropertyTax</v>
      </c>
      <c r="E182" s="176" t="s">
        <v>2021</v>
      </c>
    </row>
    <row r="183" spans="1:5">
      <c r="A183" s="111" t="str">
        <f t="shared" si="9"/>
        <v>Nonoperating Revenues Expenses</v>
      </c>
      <c r="B183" s="176" t="s">
        <v>2028</v>
      </c>
      <c r="C183" s="124" t="str">
        <f t="shared" si="7"/>
        <v>acfr:RevenueFromDelinquentPersonalPropertyTax</v>
      </c>
      <c r="E183" s="176" t="s">
        <v>2027</v>
      </c>
    </row>
    <row r="184" spans="1:5">
      <c r="A184" s="111" t="str">
        <f t="shared" si="9"/>
        <v>Nonoperating Revenues Expenses</v>
      </c>
      <c r="B184" s="176" t="s">
        <v>2026</v>
      </c>
      <c r="C184" s="124" t="str">
        <f t="shared" si="7"/>
        <v>acfr:RevenueFromDelinquentRealPropertyTax</v>
      </c>
      <c r="E184" s="176" t="s">
        <v>2025</v>
      </c>
    </row>
    <row r="185" spans="1:5">
      <c r="A185" s="111" t="str">
        <f t="shared" si="9"/>
        <v>Nonoperating Revenues Expenses</v>
      </c>
      <c r="B185" s="176" t="s">
        <v>2158</v>
      </c>
      <c r="C185" s="124" t="str">
        <f t="shared" si="7"/>
        <v>acfr:RevenueFromDividends</v>
      </c>
      <c r="E185" s="176" t="s">
        <v>2157</v>
      </c>
    </row>
    <row r="186" spans="1:5">
      <c r="A186" s="111" t="str">
        <f t="shared" si="9"/>
        <v>Nonoperating Revenues Expenses</v>
      </c>
      <c r="B186" s="176" t="s">
        <v>2058</v>
      </c>
      <c r="C186" s="124" t="str">
        <f t="shared" si="7"/>
        <v>acfr:RevenueFromDocumentsTransferTax</v>
      </c>
      <c r="E186" s="176" t="s">
        <v>2057</v>
      </c>
    </row>
    <row r="187" spans="1:5">
      <c r="A187" s="111" t="str">
        <f t="shared" si="9"/>
        <v>Nonoperating Revenues Expenses</v>
      </c>
      <c r="B187" s="176" t="s">
        <v>2068</v>
      </c>
      <c r="C187" s="124" t="str">
        <f t="shared" si="7"/>
        <v>acfr:RevenueFromFranchiseIncomeTax</v>
      </c>
      <c r="E187" s="176" t="s">
        <v>2067</v>
      </c>
    </row>
    <row r="188" spans="1:5">
      <c r="A188" s="111" t="str">
        <f t="shared" si="9"/>
        <v>Nonoperating Revenues Expenses</v>
      </c>
      <c r="B188" s="176" t="s">
        <v>2062</v>
      </c>
      <c r="C188" s="124" t="str">
        <f t="shared" si="7"/>
        <v>acfr:RevenueFromHotelAndMotelTax</v>
      </c>
      <c r="E188" s="176" t="s">
        <v>2061</v>
      </c>
    </row>
    <row r="189" spans="1:5">
      <c r="A189" s="111" t="str">
        <f t="shared" si="9"/>
        <v>Nonoperating Revenues Expenses</v>
      </c>
      <c r="B189" s="176" t="s">
        <v>2012</v>
      </c>
      <c r="C189" s="124" t="str">
        <f t="shared" si="7"/>
        <v>acfr:RevenueFromIncomeTax</v>
      </c>
      <c r="E189" s="176" t="s">
        <v>2011</v>
      </c>
    </row>
    <row r="190" spans="1:5">
      <c r="A190" s="111" t="str">
        <f t="shared" si="9"/>
        <v>Nonoperating Revenues Expenses</v>
      </c>
      <c r="B190" s="176" t="s">
        <v>2008</v>
      </c>
      <c r="C190" s="124" t="str">
        <f t="shared" si="7"/>
        <v>acfr:RevenueFromIndustrialFacilitiesTax</v>
      </c>
      <c r="E190" s="176" t="s">
        <v>2007</v>
      </c>
    </row>
    <row r="191" spans="1:5">
      <c r="A191" s="111" t="str">
        <f t="shared" si="9"/>
        <v>Nonoperating Revenues Expenses</v>
      </c>
      <c r="B191" s="176" t="s">
        <v>2160</v>
      </c>
      <c r="C191" s="124" t="str">
        <f t="shared" si="7"/>
        <v>acfr:RevenueFromInterest</v>
      </c>
      <c r="E191" s="176" t="s">
        <v>2159</v>
      </c>
    </row>
    <row r="192" spans="1:5">
      <c r="A192" s="111" t="str">
        <f t="shared" si="9"/>
        <v>Nonoperating Revenues Expenses</v>
      </c>
      <c r="B192" s="176" t="s">
        <v>2162</v>
      </c>
      <c r="C192" s="124" t="str">
        <f t="shared" si="7"/>
        <v>acfr:RevenueFromInterestAndDividends</v>
      </c>
      <c r="E192" s="176" t="s">
        <v>2161</v>
      </c>
    </row>
    <row r="193" spans="1:5">
      <c r="A193" s="111" t="str">
        <f t="shared" si="9"/>
        <v>Nonoperating Revenues Expenses</v>
      </c>
      <c r="B193" s="176" t="s">
        <v>2162</v>
      </c>
      <c r="C193" s="124" t="str">
        <f t="shared" si="7"/>
        <v>acfr:RevenueFromInterestAndDividends</v>
      </c>
      <c r="E193" s="176" t="s">
        <v>2161</v>
      </c>
    </row>
    <row r="194" spans="1:5">
      <c r="A194" s="111" t="str">
        <f t="shared" si="9"/>
        <v>Nonoperating Revenues Expenses</v>
      </c>
      <c r="B194" s="176" t="s">
        <v>2097</v>
      </c>
      <c r="C194" s="124" t="str">
        <f t="shared" si="7"/>
        <v>acfr:RevenuesFromInterestAndPenaltiesOnSpecialAssessments</v>
      </c>
      <c r="E194" s="176" t="s">
        <v>2096</v>
      </c>
    </row>
    <row r="195" spans="1:5">
      <c r="A195" s="111" t="str">
        <f t="shared" si="9"/>
        <v>Nonoperating Revenues Expenses</v>
      </c>
      <c r="B195" s="176" t="s">
        <v>2030</v>
      </c>
      <c r="C195" s="124" t="str">
        <f t="shared" ref="C195:C258" si="10">"acfr:"&amp;E195</f>
        <v>acfr:RevenueFromInterestAndPenaltiesOnTaxes</v>
      </c>
      <c r="E195" s="176" t="s">
        <v>2029</v>
      </c>
    </row>
    <row r="196" spans="1:5">
      <c r="A196" s="111" t="str">
        <f t="shared" si="9"/>
        <v>Nonoperating Revenues Expenses</v>
      </c>
      <c r="B196" s="176" t="s">
        <v>2030</v>
      </c>
      <c r="C196" s="124" t="str">
        <f t="shared" si="10"/>
        <v>acfr:RevenueFromInterestAndPenaltiesOnTaxes</v>
      </c>
      <c r="E196" s="176" t="s">
        <v>2029</v>
      </c>
    </row>
    <row r="197" spans="1:5">
      <c r="A197" s="111" t="str">
        <f t="shared" ref="A197:A228" si="11">IF(RIGHT(E197, 8)="Abstract", "Abstract", "Nonoperating Revenues Expenses")</f>
        <v>Nonoperating Revenues Expenses</v>
      </c>
      <c r="B197" s="176" t="s">
        <v>2174</v>
      </c>
      <c r="C197" s="124" t="str">
        <f t="shared" si="10"/>
        <v>acfr:RevenueFromInterestAndRent</v>
      </c>
      <c r="E197" s="176" t="s">
        <v>2173</v>
      </c>
    </row>
    <row r="198" spans="1:5">
      <c r="A198" s="111" t="str">
        <f t="shared" si="11"/>
        <v>Nonoperating Revenues Expenses</v>
      </c>
      <c r="B198" s="176" t="s">
        <v>2044</v>
      </c>
      <c r="C198" s="124" t="str">
        <f t="shared" si="10"/>
        <v>acfr:RevenueFromLotteryForEducationLotteryProceeds</v>
      </c>
      <c r="E198" s="176" t="s">
        <v>2043</v>
      </c>
    </row>
    <row r="199" spans="1:5">
      <c r="A199" s="111" t="str">
        <f t="shared" si="11"/>
        <v>Nonoperating Revenues Expenses</v>
      </c>
      <c r="B199" s="176" t="s">
        <v>2034</v>
      </c>
      <c r="C199" s="124" t="str">
        <f t="shared" si="10"/>
        <v>acfr:RevenueFromMarijuanaTax</v>
      </c>
      <c r="E199" s="176" t="s">
        <v>2033</v>
      </c>
    </row>
    <row r="200" spans="1:5">
      <c r="A200" s="111" t="str">
        <f t="shared" si="11"/>
        <v>Nonoperating Revenues Expenses</v>
      </c>
      <c r="B200" s="176" t="s">
        <v>2066</v>
      </c>
      <c r="C200" s="124" t="str">
        <f t="shared" si="10"/>
        <v>acfr:RevenueFromMealsTax</v>
      </c>
      <c r="E200" s="176" t="s">
        <v>2065</v>
      </c>
    </row>
    <row r="201" spans="1:5">
      <c r="A201" s="111" t="str">
        <f t="shared" si="11"/>
        <v>Nonoperating Revenues Expenses</v>
      </c>
      <c r="B201" s="176" t="s">
        <v>2042</v>
      </c>
      <c r="C201" s="124" t="str">
        <f t="shared" si="10"/>
        <v>acfr:RevenueFromMotorFuelTax</v>
      </c>
      <c r="E201" s="176" t="s">
        <v>2041</v>
      </c>
    </row>
    <row r="202" spans="1:5">
      <c r="A202" s="111" t="str">
        <f t="shared" si="11"/>
        <v>Nonoperating Revenues Expenses</v>
      </c>
      <c r="B202" s="176" t="s">
        <v>2000</v>
      </c>
      <c r="C202" s="124" t="str">
        <f t="shared" si="10"/>
        <v>acfr:RevenueFromNationalForestReserveTaxes</v>
      </c>
      <c r="E202" s="176" t="s">
        <v>1999</v>
      </c>
    </row>
    <row r="203" spans="1:5">
      <c r="A203" s="111" t="str">
        <f t="shared" si="11"/>
        <v>Nonoperating Revenues Expenses</v>
      </c>
      <c r="B203" s="176" t="s">
        <v>2052</v>
      </c>
      <c r="C203" s="124" t="str">
        <f t="shared" si="10"/>
        <v>acfr:RevenueFromNursingHomeAndHospitalProviderFees</v>
      </c>
      <c r="E203" s="176" t="s">
        <v>2051</v>
      </c>
    </row>
    <row r="204" spans="1:5">
      <c r="A204" s="111" t="str">
        <f t="shared" si="11"/>
        <v>Nonoperating Revenues Expenses</v>
      </c>
      <c r="B204" s="176" t="s">
        <v>2070</v>
      </c>
      <c r="C204" s="124" t="str">
        <f t="shared" si="10"/>
        <v>acfr:RevenueFromOtherTaxForGeneralPurpose</v>
      </c>
      <c r="E204" s="176" t="s">
        <v>2069</v>
      </c>
    </row>
    <row r="205" spans="1:5">
      <c r="A205" s="111" t="str">
        <f t="shared" si="11"/>
        <v>Nonoperating Revenues Expenses</v>
      </c>
      <c r="B205" s="176" t="s">
        <v>2006</v>
      </c>
      <c r="C205" s="124" t="str">
        <f t="shared" si="10"/>
        <v>acfr:RevenueFromParkingOccupancyTax</v>
      </c>
      <c r="E205" s="176" t="s">
        <v>2005</v>
      </c>
    </row>
    <row r="206" spans="1:5">
      <c r="A206" s="111" t="str">
        <f t="shared" si="11"/>
        <v>Nonoperating Revenues Expenses</v>
      </c>
      <c r="B206" s="176" t="s">
        <v>2006</v>
      </c>
      <c r="C206" s="124" t="str">
        <f t="shared" si="10"/>
        <v>acfr:RevenueFromParkingOccupancyTax</v>
      </c>
      <c r="E206" s="176" t="s">
        <v>2005</v>
      </c>
    </row>
    <row r="207" spans="1:5">
      <c r="A207" s="111" t="str">
        <f t="shared" si="11"/>
        <v>Nonoperating Revenues Expenses</v>
      </c>
      <c r="B207" s="176" t="s">
        <v>2024</v>
      </c>
      <c r="C207" s="124" t="str">
        <f t="shared" si="10"/>
        <v>acfr:RevenueFromPropertyTax</v>
      </c>
      <c r="E207" s="176" t="s">
        <v>2023</v>
      </c>
    </row>
    <row r="208" spans="1:5">
      <c r="A208" s="111" t="str">
        <f t="shared" si="11"/>
        <v>Nonoperating Revenues Expenses</v>
      </c>
      <c r="B208" s="176" t="s">
        <v>2092</v>
      </c>
      <c r="C208" s="124" t="str">
        <f t="shared" si="10"/>
        <v>acfr:RevenueFromPropertyTaxAdministrationFee</v>
      </c>
      <c r="E208" s="176" t="s">
        <v>2091</v>
      </c>
    </row>
    <row r="209" spans="1:5">
      <c r="A209" s="111" t="str">
        <f t="shared" si="11"/>
        <v>Nonoperating Revenues Expenses</v>
      </c>
      <c r="B209" s="176" t="s">
        <v>2056</v>
      </c>
      <c r="C209" s="124" t="str">
        <f t="shared" si="10"/>
        <v>acfr:RevenueFromPropertyTransferTax</v>
      </c>
      <c r="E209" s="176" t="s">
        <v>2055</v>
      </c>
    </row>
    <row r="210" spans="1:5">
      <c r="A210" s="111" t="str">
        <f t="shared" si="11"/>
        <v>Nonoperating Revenues Expenses</v>
      </c>
      <c r="B210" s="176" t="s">
        <v>2166</v>
      </c>
      <c r="C210" s="124" t="str">
        <f t="shared" si="10"/>
        <v>acfr:RevenueFromRent</v>
      </c>
      <c r="E210" s="176" t="s">
        <v>2165</v>
      </c>
    </row>
    <row r="211" spans="1:5">
      <c r="A211" s="111" t="str">
        <f t="shared" si="11"/>
        <v>Nonoperating Revenues Expenses</v>
      </c>
      <c r="B211" s="176" t="s">
        <v>2170</v>
      </c>
      <c r="C211" s="124" t="str">
        <f t="shared" si="10"/>
        <v>acfr:RevenueFromRentsAndRoyalties</v>
      </c>
      <c r="E211" s="176" t="s">
        <v>2169</v>
      </c>
    </row>
    <row r="212" spans="1:5">
      <c r="A212" s="111" t="str">
        <f t="shared" si="11"/>
        <v>Nonoperating Revenues Expenses</v>
      </c>
      <c r="B212" s="176" t="s">
        <v>2168</v>
      </c>
      <c r="C212" s="124" t="str">
        <f t="shared" si="10"/>
        <v>acfr:RevenueFromRoyalties</v>
      </c>
      <c r="E212" s="176" t="s">
        <v>2167</v>
      </c>
    </row>
    <row r="213" spans="1:5">
      <c r="A213" s="111" t="str">
        <f t="shared" si="11"/>
        <v>Nonoperating Revenues Expenses</v>
      </c>
      <c r="B213" s="176" t="s">
        <v>2040</v>
      </c>
      <c r="C213" s="124" t="str">
        <f t="shared" si="10"/>
        <v>acfr:RevenueFromSalesAndUseTax</v>
      </c>
      <c r="E213" s="176" t="s">
        <v>2039</v>
      </c>
    </row>
    <row r="214" spans="1:5">
      <c r="A214" s="111" t="str">
        <f t="shared" si="11"/>
        <v>Nonoperating Revenues Expenses</v>
      </c>
      <c r="B214" s="176" t="s">
        <v>2032</v>
      </c>
      <c r="C214" s="124" t="str">
        <f t="shared" si="10"/>
        <v>acfr:RevenueFromSalesTax</v>
      </c>
      <c r="E214" s="176" t="s">
        <v>2031</v>
      </c>
    </row>
    <row r="215" spans="1:5">
      <c r="A215" s="111" t="str">
        <f t="shared" si="11"/>
        <v>Nonoperating Revenues Expenses</v>
      </c>
      <c r="B215" s="176" t="s">
        <v>2099</v>
      </c>
      <c r="C215" s="124" t="str">
        <f t="shared" si="10"/>
        <v>acfr:RevenueFromSpecialAssessments</v>
      </c>
      <c r="E215" s="176" t="s">
        <v>2098</v>
      </c>
    </row>
    <row r="216" spans="1:5">
      <c r="A216" s="111" t="str">
        <f t="shared" si="11"/>
        <v>Nonoperating Revenues Expenses</v>
      </c>
      <c r="B216" s="176" t="s">
        <v>2087</v>
      </c>
      <c r="C216" s="124" t="str">
        <f t="shared" si="10"/>
        <v>acfr:RevenueFromSubMarginalLandAct</v>
      </c>
      <c r="E216" s="176" t="s">
        <v>2086</v>
      </c>
    </row>
    <row r="217" spans="1:5">
      <c r="A217" s="111" t="str">
        <f t="shared" si="11"/>
        <v>Nonoperating Revenues Expenses</v>
      </c>
      <c r="B217" s="176" t="s">
        <v>2178</v>
      </c>
      <c r="C217" s="124" t="str">
        <f t="shared" si="10"/>
        <v>acfr:RevenueFromSubsidies</v>
      </c>
      <c r="E217" s="176" t="s">
        <v>2177</v>
      </c>
    </row>
    <row r="218" spans="1:5">
      <c r="A218" s="111" t="str">
        <f t="shared" si="11"/>
        <v>Nonoperating Revenues Expenses</v>
      </c>
      <c r="B218" s="176" t="s">
        <v>2089</v>
      </c>
      <c r="C218" s="124" t="str">
        <f t="shared" si="10"/>
        <v>acfr:RevenueFromTaxRevertedProperty</v>
      </c>
      <c r="E218" s="176" t="s">
        <v>2088</v>
      </c>
    </row>
    <row r="219" spans="1:5">
      <c r="A219" s="111" t="str">
        <f t="shared" si="11"/>
        <v>Nonoperating Revenues Expenses</v>
      </c>
      <c r="B219" s="176" t="s">
        <v>2072</v>
      </c>
      <c r="C219" s="124" t="str">
        <f t="shared" si="10"/>
        <v>acfr:RevenueFromTaxes</v>
      </c>
      <c r="E219" s="176" t="s">
        <v>2071</v>
      </c>
    </row>
    <row r="220" spans="1:5">
      <c r="A220" s="111" t="str">
        <f t="shared" si="11"/>
        <v>Nonoperating Revenues Expenses</v>
      </c>
      <c r="B220" s="176" t="s">
        <v>2002</v>
      </c>
      <c r="C220" s="124" t="str">
        <f t="shared" si="10"/>
        <v>acfr:RevenueFromTrailerTax</v>
      </c>
      <c r="E220" s="176" t="s">
        <v>2001</v>
      </c>
    </row>
    <row r="221" spans="1:5">
      <c r="A221" s="111" t="str">
        <f t="shared" si="11"/>
        <v>Nonoperating Revenues Expenses</v>
      </c>
      <c r="B221" s="176" t="s">
        <v>2014</v>
      </c>
      <c r="C221" s="124" t="str">
        <f t="shared" si="10"/>
        <v>acfr:RevenueFromTransactionPrivilegeTax</v>
      </c>
      <c r="E221" s="176" t="s">
        <v>2013</v>
      </c>
    </row>
    <row r="222" spans="1:5">
      <c r="A222" s="111" t="str">
        <f t="shared" si="11"/>
        <v>Nonoperating Revenues Expenses</v>
      </c>
      <c r="B222" s="176" t="s">
        <v>2060</v>
      </c>
      <c r="C222" s="124" t="str">
        <f t="shared" si="10"/>
        <v>acfr:RevenueFromTransferStampsTax</v>
      </c>
      <c r="E222" s="176" t="s">
        <v>2059</v>
      </c>
    </row>
    <row r="223" spans="1:5">
      <c r="A223" s="111" t="str">
        <f t="shared" si="11"/>
        <v>Nonoperating Revenues Expenses</v>
      </c>
      <c r="B223" s="176" t="s">
        <v>2050</v>
      </c>
      <c r="C223" s="124" t="str">
        <f t="shared" si="10"/>
        <v>acfr:RevenueFromUnclaimedProperty</v>
      </c>
      <c r="E223" s="176" t="s">
        <v>2049</v>
      </c>
    </row>
    <row r="224" spans="1:5">
      <c r="A224" s="111" t="str">
        <f t="shared" si="11"/>
        <v>Nonoperating Revenues Expenses</v>
      </c>
      <c r="B224" s="176" t="s">
        <v>2036</v>
      </c>
      <c r="C224" s="124" t="str">
        <f t="shared" si="10"/>
        <v>acfr:RevenueFromUsageOfUtilitiesTax</v>
      </c>
      <c r="E224" s="176" t="s">
        <v>2035</v>
      </c>
    </row>
    <row r="225" spans="1:5">
      <c r="A225" s="111" t="str">
        <f t="shared" si="11"/>
        <v>Nonoperating Revenues Expenses</v>
      </c>
      <c r="B225" s="176" t="s">
        <v>2064</v>
      </c>
      <c r="C225" s="124" t="str">
        <f t="shared" si="10"/>
        <v>acfr:RevenueFromVehiclesTax</v>
      </c>
      <c r="E225" s="176" t="s">
        <v>2063</v>
      </c>
    </row>
    <row r="226" spans="1:5">
      <c r="A226" s="111" t="str">
        <f t="shared" si="11"/>
        <v>Nonoperating Revenues Expenses</v>
      </c>
      <c r="B226" s="176" t="s">
        <v>2190</v>
      </c>
      <c r="C226" s="124" t="str">
        <f t="shared" si="10"/>
        <v>acfr:StateAppropriations</v>
      </c>
      <c r="E226" s="176" t="s">
        <v>2189</v>
      </c>
    </row>
    <row r="227" spans="1:5">
      <c r="A227" s="111" t="str">
        <f t="shared" si="11"/>
        <v>Nonoperating Revenues Expenses</v>
      </c>
      <c r="B227" s="176" t="s">
        <v>2152</v>
      </c>
      <c r="C227" s="124" t="str">
        <f t="shared" si="10"/>
        <v>acfr:StateCapitalGrants</v>
      </c>
      <c r="E227" s="176" t="s">
        <v>2151</v>
      </c>
    </row>
    <row r="228" spans="1:5">
      <c r="A228" s="111" t="str">
        <f t="shared" si="11"/>
        <v>Nonoperating Revenues Expenses</v>
      </c>
      <c r="B228" s="176" t="s">
        <v>2130</v>
      </c>
      <c r="C228" s="124" t="str">
        <f t="shared" si="10"/>
        <v>acfr:StateGrantsCourtEquity</v>
      </c>
      <c r="E228" s="176" t="s">
        <v>2129</v>
      </c>
    </row>
    <row r="229" spans="1:5">
      <c r="A229" s="111" t="str">
        <f t="shared" ref="A229:A245" si="12">IF(RIGHT(E229, 8)="Abstract", "Abstract", "Nonoperating Revenues Expenses")</f>
        <v>Nonoperating Revenues Expenses</v>
      </c>
      <c r="B229" s="176" t="s">
        <v>2140</v>
      </c>
      <c r="C229" s="124" t="str">
        <f t="shared" si="10"/>
        <v>acfr:StateGrantsCrimeVictimsRights</v>
      </c>
      <c r="E229" s="176" t="s">
        <v>2139</v>
      </c>
    </row>
    <row r="230" spans="1:5">
      <c r="A230" s="111" t="str">
        <f t="shared" si="12"/>
        <v>Nonoperating Revenues Expenses</v>
      </c>
      <c r="B230" s="176" t="s">
        <v>2138</v>
      </c>
      <c r="C230" s="124" t="str">
        <f t="shared" si="10"/>
        <v>acfr:StateGrantsCultureAndRecreation</v>
      </c>
      <c r="E230" s="176" t="s">
        <v>2137</v>
      </c>
    </row>
    <row r="231" spans="1:5">
      <c r="A231" s="111" t="str">
        <f t="shared" si="12"/>
        <v>Nonoperating Revenues Expenses</v>
      </c>
      <c r="B231" s="176" t="s">
        <v>2126</v>
      </c>
      <c r="C231" s="124" t="str">
        <f t="shared" si="10"/>
        <v>acfr:StateGrantsDrugCaseInformationManagementAccount</v>
      </c>
      <c r="E231" s="176" t="s">
        <v>2125</v>
      </c>
    </row>
    <row r="232" spans="1:5">
      <c r="A232" s="111" t="str">
        <f t="shared" si="12"/>
        <v>Nonoperating Revenues Expenses</v>
      </c>
      <c r="B232" s="176" t="s">
        <v>2124</v>
      </c>
      <c r="C232" s="124" t="str">
        <f t="shared" si="10"/>
        <v>acfr:StateGrantsDrunkDrivingCaseFlowAssistance</v>
      </c>
      <c r="E232" s="176" t="s">
        <v>2123</v>
      </c>
    </row>
    <row r="233" spans="1:5">
      <c r="A233" s="111" t="str">
        <f t="shared" si="12"/>
        <v>Nonoperating Revenues Expenses</v>
      </c>
      <c r="B233" s="176" t="s">
        <v>2134</v>
      </c>
      <c r="C233" s="124" t="str">
        <f t="shared" si="10"/>
        <v>acfr:StateGrantsHealth</v>
      </c>
      <c r="E233" s="176" t="s">
        <v>2133</v>
      </c>
    </row>
    <row r="234" spans="1:5">
      <c r="A234" s="111" t="str">
        <f t="shared" si="12"/>
        <v>Nonoperating Revenues Expenses</v>
      </c>
      <c r="B234" s="176" t="s">
        <v>2128</v>
      </c>
      <c r="C234" s="124" t="str">
        <f t="shared" si="10"/>
        <v>acfr:StateGrantsHighwaysAndStreets</v>
      </c>
      <c r="E234" s="176" t="s">
        <v>2127</v>
      </c>
    </row>
    <row r="235" spans="1:5">
      <c r="A235" s="111" t="str">
        <f t="shared" si="12"/>
        <v>Nonoperating Revenues Expenses</v>
      </c>
      <c r="B235" s="176" t="s">
        <v>2142</v>
      </c>
      <c r="C235" s="124" t="str">
        <f t="shared" si="10"/>
        <v>acfr:StateGrantsIndigentDefenseGrant</v>
      </c>
      <c r="E235" s="176" t="s">
        <v>2141</v>
      </c>
    </row>
    <row r="236" spans="1:5">
      <c r="A236" s="111" t="str">
        <f t="shared" si="12"/>
        <v>Nonoperating Revenues Expenses</v>
      </c>
      <c r="B236" s="176" t="s">
        <v>2146</v>
      </c>
      <c r="C236" s="124" t="str">
        <f t="shared" si="10"/>
        <v>acfr:StateGrantsLocalCommunityStabilizationShare</v>
      </c>
      <c r="E236" s="176" t="s">
        <v>2145</v>
      </c>
    </row>
    <row r="237" spans="1:5">
      <c r="A237" s="111" t="str">
        <f t="shared" si="12"/>
        <v>Nonoperating Revenues Expenses</v>
      </c>
      <c r="B237" s="176" t="s">
        <v>2122</v>
      </c>
      <c r="C237" s="124" t="str">
        <f t="shared" si="10"/>
        <v>acfr:StateGrantsPublicSafety</v>
      </c>
      <c r="E237" s="176" t="s">
        <v>2121</v>
      </c>
    </row>
    <row r="238" spans="1:5">
      <c r="A238" s="111" t="str">
        <f t="shared" si="12"/>
        <v>Nonoperating Revenues Expenses</v>
      </c>
      <c r="B238" s="176" t="s">
        <v>2132</v>
      </c>
      <c r="C238" s="124" t="str">
        <f t="shared" si="10"/>
        <v>acfr:StateGrantsSanitation</v>
      </c>
      <c r="E238" s="176" t="s">
        <v>2131</v>
      </c>
    </row>
    <row r="239" spans="1:5">
      <c r="A239" s="111" t="str">
        <f t="shared" si="12"/>
        <v>Nonoperating Revenues Expenses</v>
      </c>
      <c r="B239" s="176" t="s">
        <v>2150</v>
      </c>
      <c r="C239" s="124" t="str">
        <f t="shared" si="10"/>
        <v>acfr:StateGrantsSpecialElectionReimbursement</v>
      </c>
      <c r="E239" s="176" t="s">
        <v>2149</v>
      </c>
    </row>
    <row r="240" spans="1:5">
      <c r="A240" s="111" t="str">
        <f t="shared" si="12"/>
        <v>Nonoperating Revenues Expenses</v>
      </c>
      <c r="B240" s="176" t="s">
        <v>2144</v>
      </c>
      <c r="C240" s="124" t="str">
        <f t="shared" si="10"/>
        <v>acfr:StateGrantsStateRevenueSharing</v>
      </c>
      <c r="E240" s="176" t="s">
        <v>2143</v>
      </c>
    </row>
    <row r="241" spans="1:5">
      <c r="A241" s="111" t="str">
        <f t="shared" si="12"/>
        <v>Nonoperating Revenues Expenses</v>
      </c>
      <c r="B241" s="176" t="s">
        <v>2148</v>
      </c>
      <c r="C241" s="124" t="str">
        <f t="shared" si="10"/>
        <v>acfr:StateGrantsSurveyAndRemonumentation</v>
      </c>
      <c r="E241" s="176" t="s">
        <v>2147</v>
      </c>
    </row>
    <row r="242" spans="1:5">
      <c r="A242" s="111" t="str">
        <f t="shared" si="12"/>
        <v>Nonoperating Revenues Expenses</v>
      </c>
      <c r="B242" s="176" t="s">
        <v>2136</v>
      </c>
      <c r="C242" s="124" t="str">
        <f t="shared" si="10"/>
        <v>acfr:StateGrantsWelfare</v>
      </c>
      <c r="E242" s="176" t="s">
        <v>2135</v>
      </c>
    </row>
    <row r="243" spans="1:5">
      <c r="A243" s="111" t="str">
        <f t="shared" si="12"/>
        <v>Nonoperating Revenues Expenses</v>
      </c>
      <c r="B243" s="176" t="s">
        <v>2185</v>
      </c>
      <c r="C243" s="124" t="str">
        <f t="shared" si="10"/>
        <v>acfr:StateOPEBContribution</v>
      </c>
      <c r="E243" s="176" t="s">
        <v>2184</v>
      </c>
    </row>
    <row r="244" spans="1:5">
      <c r="A244" s="111" t="str">
        <f t="shared" si="12"/>
        <v>Nonoperating Revenues Expenses</v>
      </c>
      <c r="B244" s="176" t="s">
        <v>2183</v>
      </c>
      <c r="C244" s="124" t="str">
        <f t="shared" si="10"/>
        <v>acfr:StateRetirementPlanContributions</v>
      </c>
      <c r="E244" s="176" t="s">
        <v>2182</v>
      </c>
    </row>
    <row r="245" spans="1:5">
      <c r="A245" s="111" t="str">
        <f t="shared" si="12"/>
        <v>Nonoperating Revenues Expenses</v>
      </c>
      <c r="B245" s="176" t="s">
        <v>1234</v>
      </c>
      <c r="C245" s="124" t="str">
        <f t="shared" si="10"/>
        <v>acfr:TaxesAndTaxRelatedRevenues</v>
      </c>
      <c r="E245" s="176" t="s">
        <v>2093</v>
      </c>
    </row>
    <row r="246" spans="1:5">
      <c r="A246" s="111" t="str">
        <f>IF(RIGHT(E246, 8)="Abstract", "Abstract", "Net Position")</f>
        <v>Net Position</v>
      </c>
      <c r="B246" s="176" t="s">
        <v>2235</v>
      </c>
      <c r="C246" s="124" t="str">
        <f t="shared" si="10"/>
        <v>acfr:ChangeInAccountingPrinciple</v>
      </c>
      <c r="E246" s="176" t="s">
        <v>2234</v>
      </c>
    </row>
    <row r="247" spans="1:5">
      <c r="A247" s="111" t="str">
        <f>IF(RIGHT(E247, 8)="Abstract", "Abstract", "Net Position")</f>
        <v>Net Position</v>
      </c>
      <c r="B247" s="176" t="s">
        <v>2237</v>
      </c>
      <c r="C247" s="124" t="str">
        <f t="shared" si="10"/>
        <v>acfr:NetPositionRestated</v>
      </c>
      <c r="E247" s="176" t="s">
        <v>2236</v>
      </c>
    </row>
    <row r="248" spans="1:5">
      <c r="A248" s="111" t="str">
        <f t="shared" ref="A248:A261" si="13">IF(RIGHT(E248, 8)="Abstract", "Abstract", "Capital Contributions")</f>
        <v>Capital Contributions</v>
      </c>
      <c r="B248" s="176" t="s">
        <v>1258</v>
      </c>
      <c r="C248" s="124" t="str">
        <f t="shared" si="10"/>
        <v>acfr:BondOrInsuranceRecoveries</v>
      </c>
      <c r="E248" s="176" t="s">
        <v>2229</v>
      </c>
    </row>
    <row r="249" spans="1:5">
      <c r="A249" s="111" t="str">
        <f t="shared" si="13"/>
        <v>Capital Contributions</v>
      </c>
      <c r="B249" s="176" t="s">
        <v>2223</v>
      </c>
      <c r="C249" s="124" t="str">
        <f t="shared" si="10"/>
        <v>acfr:TotalCapitalContributionsAndTransfers</v>
      </c>
      <c r="E249" s="176" t="s">
        <v>2222</v>
      </c>
    </row>
    <row r="250" spans="1:5">
      <c r="A250" s="111" t="str">
        <f t="shared" si="13"/>
        <v>Capital Contributions</v>
      </c>
      <c r="B250" s="176" t="s">
        <v>2217</v>
      </c>
      <c r="C250" s="124" t="str">
        <f t="shared" si="10"/>
        <v>acfr:Contributions</v>
      </c>
      <c r="E250" s="176" t="s">
        <v>2217</v>
      </c>
    </row>
    <row r="251" spans="1:5">
      <c r="A251" s="111" t="str">
        <f t="shared" si="13"/>
        <v>Capital Contributions</v>
      </c>
      <c r="B251" s="176" t="s">
        <v>2214</v>
      </c>
      <c r="C251" s="124" t="str">
        <f t="shared" si="10"/>
        <v>acfr:ContributionsfromCitizensAndDevelopers</v>
      </c>
      <c r="E251" s="176" t="s">
        <v>2213</v>
      </c>
    </row>
    <row r="252" spans="1:5">
      <c r="A252" s="111" t="str">
        <f t="shared" si="13"/>
        <v>Capital Contributions</v>
      </c>
      <c r="B252" s="176" t="s">
        <v>2212</v>
      </c>
      <c r="C252" s="124" t="str">
        <f t="shared" si="10"/>
        <v>acfr:ContributionsCapital</v>
      </c>
      <c r="E252" s="176" t="s">
        <v>2211</v>
      </c>
    </row>
    <row r="253" spans="1:5">
      <c r="A253" s="111" t="str">
        <f t="shared" si="13"/>
        <v>Capital Contributions</v>
      </c>
      <c r="B253" s="176" t="s">
        <v>2216</v>
      </c>
      <c r="C253" s="124" t="str">
        <f t="shared" si="10"/>
        <v>acfr:ContributionsOther</v>
      </c>
      <c r="E253" s="176" t="s">
        <v>2215</v>
      </c>
    </row>
    <row r="254" spans="1:5">
      <c r="A254" s="111" t="str">
        <f t="shared" si="13"/>
        <v>Capital Contributions</v>
      </c>
      <c r="B254" s="176" t="s">
        <v>2225</v>
      </c>
      <c r="C254" s="124" t="str">
        <f t="shared" si="10"/>
        <v>acfr:OtherFinancingSources</v>
      </c>
      <c r="E254" s="176" t="s">
        <v>2230</v>
      </c>
    </row>
    <row r="255" spans="1:5">
      <c r="A255" s="111" t="str">
        <f t="shared" si="13"/>
        <v>Capital Contributions</v>
      </c>
      <c r="B255" s="176" t="s">
        <v>1255</v>
      </c>
      <c r="C255" s="124" t="str">
        <f t="shared" si="10"/>
        <v>acfr:OtherFinancingSourcesLeaseFinancing</v>
      </c>
      <c r="E255" s="176" t="s">
        <v>2224</v>
      </c>
    </row>
    <row r="256" spans="1:5">
      <c r="A256" s="111" t="str">
        <f t="shared" si="13"/>
        <v>Capital Contributions</v>
      </c>
      <c r="B256" s="176" t="s">
        <v>1257</v>
      </c>
      <c r="C256" s="124" t="str">
        <f t="shared" si="10"/>
        <v>acfr:PremiumOnBondsOrNotes</v>
      </c>
      <c r="E256" s="176" t="s">
        <v>2228</v>
      </c>
    </row>
    <row r="257" spans="1:5">
      <c r="A257" s="111" t="str">
        <f t="shared" si="13"/>
        <v>Capital Contributions</v>
      </c>
      <c r="B257" s="176" t="s">
        <v>1244</v>
      </c>
      <c r="C257" s="124" t="str">
        <f t="shared" si="10"/>
        <v>acfr:ProceedsFromBondAndNoteIssuance</v>
      </c>
      <c r="E257" s="176" t="s">
        <v>2231</v>
      </c>
    </row>
    <row r="258" spans="1:5">
      <c r="A258" s="111" t="str">
        <f t="shared" si="13"/>
        <v>Capital Contributions</v>
      </c>
      <c r="B258" s="176" t="s">
        <v>2227</v>
      </c>
      <c r="C258" s="124" t="str">
        <f t="shared" si="10"/>
        <v>acfr:ProceedsFromSaleOfBondsNotes</v>
      </c>
      <c r="E258" s="176" t="s">
        <v>2226</v>
      </c>
    </row>
    <row r="259" spans="1:5">
      <c r="A259" s="111" t="str">
        <f t="shared" si="13"/>
        <v>Capital Contributions</v>
      </c>
      <c r="B259" s="176" t="s">
        <v>1251</v>
      </c>
      <c r="C259" s="124" t="str">
        <f t="shared" ref="C259:C295" si="14">"acfr:"&amp;E259</f>
        <v>acfr:TransfersIn</v>
      </c>
      <c r="E259" s="176" t="s">
        <v>2218</v>
      </c>
    </row>
    <row r="260" spans="1:5">
      <c r="A260" s="111" t="str">
        <f t="shared" si="13"/>
        <v>Capital Contributions</v>
      </c>
      <c r="B260" s="176" t="s">
        <v>2221</v>
      </c>
      <c r="C260" s="124" t="str">
        <f t="shared" si="14"/>
        <v>acfr:TransfersofCapitalAssetsFromToOtherFunds</v>
      </c>
      <c r="E260" s="176" t="s">
        <v>2220</v>
      </c>
    </row>
    <row r="261" spans="1:5">
      <c r="A261" s="111" t="str">
        <f t="shared" si="13"/>
        <v>Capital Contributions</v>
      </c>
      <c r="B261" s="176" t="s">
        <v>1252</v>
      </c>
      <c r="C261" s="124" t="str">
        <f t="shared" si="14"/>
        <v>acfr:TransfersOut</v>
      </c>
      <c r="E261" s="176" t="s">
        <v>2219</v>
      </c>
    </row>
    <row r="262" spans="1:5">
      <c r="A262" s="111" t="str">
        <f>IF(RIGHT(E262, 8)="Abstract", "Abstract", "Nonoperating Revenues Expenses")</f>
        <v>Abstract</v>
      </c>
      <c r="B262" s="176" t="s">
        <v>2074</v>
      </c>
      <c r="C262" s="124" t="str">
        <f t="shared" si="14"/>
        <v>acfr:RevenueFromAllowanceForTaxesAbstract</v>
      </c>
      <c r="E262" s="176" t="s">
        <v>2073</v>
      </c>
    </row>
    <row r="263" spans="1:5">
      <c r="A263" s="111" t="str">
        <f>IF(RIGHT(E263, 8)="Abstract", "Abstract", "Operating Expenses")</f>
        <v>Abstract</v>
      </c>
      <c r="B263" s="176" t="s">
        <v>1904</v>
      </c>
      <c r="C263" s="124" t="str">
        <f t="shared" si="14"/>
        <v>acfr:BenefitsExpensePensionAndOPEBAbstract</v>
      </c>
      <c r="E263" s="176" t="s">
        <v>1903</v>
      </c>
    </row>
    <row r="264" spans="1:5">
      <c r="A264" s="111" t="str">
        <f>IF(RIGHT(E264, 8)="Abstract", "Abstract", "Capital Contributions")</f>
        <v>Abstract</v>
      </c>
      <c r="B264" s="176" t="s">
        <v>1743</v>
      </c>
      <c r="C264" s="124" t="str">
        <f t="shared" si="14"/>
        <v>acfr:CapitalContributionsAndTransfersAbstract</v>
      </c>
      <c r="E264" s="176" t="s">
        <v>1742</v>
      </c>
    </row>
    <row r="265" spans="1:5">
      <c r="A265" s="111" t="str">
        <f>IF(RIGHT(E265, 8)="Abstract", "Abstract", "Operating Revenues")</f>
        <v>Abstract</v>
      </c>
      <c r="B265" s="176" t="s">
        <v>1719</v>
      </c>
      <c r="C265" s="124" t="str">
        <f t="shared" si="14"/>
        <v>acfr:ChargesForServicesFinesAndForfeituresAbstract</v>
      </c>
      <c r="E265" s="176" t="s">
        <v>1718</v>
      </c>
    </row>
    <row r="266" spans="1:5">
      <c r="A266" s="111" t="str">
        <f>IF(RIGHT(E266, 8)="Abstract", "Abstract", "Operating Revenues")</f>
        <v>Abstract</v>
      </c>
      <c r="B266" s="176" t="s">
        <v>1759</v>
      </c>
      <c r="C266" s="124" t="str">
        <f t="shared" si="14"/>
        <v>acfr:ChargesForServicesAbstract</v>
      </c>
      <c r="E266" s="176" t="s">
        <v>1758</v>
      </c>
    </row>
    <row r="267" spans="1:5">
      <c r="A267" s="111" t="str">
        <f>IF(RIGHT(E267, 8)="Abstract", "Abstract", "Operating Revenues")</f>
        <v>Abstract</v>
      </c>
      <c r="B267" s="176" t="s">
        <v>1787</v>
      </c>
      <c r="C267" s="124" t="str">
        <f t="shared" si="14"/>
        <v>acfr:ChargesForServicesLicensesAndPermitsRevenuesAbstract</v>
      </c>
      <c r="E267" s="176" t="s">
        <v>1786</v>
      </c>
    </row>
    <row r="268" spans="1:5">
      <c r="A268" s="111" t="str">
        <f>IF(RIGHT(E268, 8)="Abstract", "Abstract", "Capital Contributions")</f>
        <v>Abstract</v>
      </c>
      <c r="B268" s="176" t="s">
        <v>1745</v>
      </c>
      <c r="C268" s="124" t="str">
        <f t="shared" si="14"/>
        <v>acfr:ContributionsAbstract</v>
      </c>
      <c r="E268" s="176" t="s">
        <v>1744</v>
      </c>
    </row>
    <row r="269" spans="1:5">
      <c r="A269" s="111" t="str">
        <f>IF(RIGHT(E269, 8)="Abstract", "Abstract", "Nonoperating Revenues Expenses")</f>
        <v>Abstract</v>
      </c>
      <c r="B269" s="176" t="s">
        <v>1727</v>
      </c>
      <c r="C269" s="124" t="str">
        <f t="shared" si="14"/>
        <v>acfr:ContributionsFromLocalUnitsAbstract</v>
      </c>
      <c r="E269" s="176" t="s">
        <v>1726</v>
      </c>
    </row>
    <row r="270" spans="1:5">
      <c r="A270" s="111" t="str">
        <f>IF(RIGHT(E270, 8)="Abstract", "Abstract", "Operating Expenses")</f>
        <v>Abstract</v>
      </c>
      <c r="B270" s="176" t="s">
        <v>1725</v>
      </c>
      <c r="C270" s="124" t="str">
        <f t="shared" si="14"/>
        <v>acfr:ExpensesForLotteryActivitiesAbstract</v>
      </c>
      <c r="E270" s="176" t="s">
        <v>1724</v>
      </c>
    </row>
    <row r="271" spans="1:5">
      <c r="A271" s="111" t="str">
        <f>IF(RIGHT(E271, 8)="Abstract", "Abstract", "Nonoperating Revenues Expenses")</f>
        <v>Abstract</v>
      </c>
      <c r="B271" s="176" t="s">
        <v>1739</v>
      </c>
      <c r="C271" s="124" t="str">
        <f t="shared" si="14"/>
        <v>acfr:GrantsContributionsAndDonationsAbstract</v>
      </c>
      <c r="E271" s="176" t="s">
        <v>1738</v>
      </c>
    </row>
    <row r="272" spans="1:5">
      <c r="A272" s="111" t="str">
        <f>IF(RIGHT(E272, 8)="Abstract", "Abstract", "Operating Expenses")</f>
        <v>Abstract</v>
      </c>
      <c r="B272" s="176" t="s">
        <v>1723</v>
      </c>
      <c r="C272" s="124" t="str">
        <f t="shared" si="14"/>
        <v>acfr:HealthOperatingExpensesAbstract</v>
      </c>
      <c r="E272" s="176" t="s">
        <v>1722</v>
      </c>
    </row>
    <row r="273" spans="1:5">
      <c r="A273" s="111" t="str">
        <f>IF(RIGHT(E273, 8)="Abstract", "Abstract", "Nonoperating Revenues Expenses")</f>
        <v>Abstract</v>
      </c>
      <c r="B273" s="176" t="s">
        <v>1731</v>
      </c>
      <c r="C273" s="124" t="str">
        <f t="shared" si="14"/>
        <v>acfr:IntergovernmentalRevenueAbstract</v>
      </c>
      <c r="E273" s="176" t="s">
        <v>1730</v>
      </c>
    </row>
    <row r="274" spans="1:5">
      <c r="A274" s="111" t="str">
        <f>IF(RIGHT(E274, 8)="Abstract", "Abstract", "Nonoperating Revenues Expenses")</f>
        <v>Abstract</v>
      </c>
      <c r="B274" s="176" t="s">
        <v>2101</v>
      </c>
      <c r="C274" s="124" t="str">
        <f t="shared" si="14"/>
        <v>acfr:IntergovernmentalRevenueFromFederalGovernmentAbstract</v>
      </c>
      <c r="E274" s="176" t="s">
        <v>2100</v>
      </c>
    </row>
    <row r="275" spans="1:5">
      <c r="A275" s="111" t="str">
        <f>IF(RIGHT(E275, 8)="Abstract", "Abstract", "Nonoperating Revenues Expenses")</f>
        <v>Abstract</v>
      </c>
      <c r="B275" s="176" t="s">
        <v>2120</v>
      </c>
      <c r="C275" s="124" t="str">
        <f t="shared" si="14"/>
        <v>acfr:IntergovernmentalRevenueFromStateGovernmentAbstract</v>
      </c>
      <c r="E275" s="176" t="s">
        <v>2119</v>
      </c>
    </row>
    <row r="276" spans="1:5">
      <c r="A276" s="111" t="str">
        <f>IF(RIGHT(E276, 8)="Abstract", "Abstract", "Nonoperating Revenues Expenses")</f>
        <v>Abstract</v>
      </c>
      <c r="B276" s="176" t="s">
        <v>1735</v>
      </c>
      <c r="C276" s="124" t="str">
        <f t="shared" si="14"/>
        <v>acfr:InvestmentIncomeAbstract</v>
      </c>
      <c r="E276" s="176" t="s">
        <v>1734</v>
      </c>
    </row>
    <row r="277" spans="1:5">
      <c r="A277" s="111" t="str">
        <f>IF(RIGHT(E277, 8)="Abstract", "Abstract", "Nonoperating Revenues Expenses")</f>
        <v>Abstract</v>
      </c>
      <c r="B277" s="176" t="s">
        <v>1753</v>
      </c>
      <c r="C277" s="124" t="str">
        <f t="shared" si="14"/>
        <v>acfr:InterestAndRentsRevenuesAbstract</v>
      </c>
      <c r="E277" s="176" t="s">
        <v>1752</v>
      </c>
    </row>
    <row r="278" spans="1:5">
      <c r="A278" s="111" t="str">
        <f>IF(RIGHT(E278, 8)="Abstract", "Abstract", "Operating Revenues")</f>
        <v>Abstract</v>
      </c>
      <c r="B278" s="176" t="s">
        <v>1829</v>
      </c>
      <c r="C278" s="124" t="str">
        <f t="shared" si="14"/>
        <v>acfr:LotteryRevenuesAbstract</v>
      </c>
      <c r="E278" s="176" t="s">
        <v>1828</v>
      </c>
    </row>
    <row r="279" spans="1:5">
      <c r="A279" s="111" t="str">
        <f>IF(RIGHT(E279, 8)="Abstract", "Abstract", "Net Position")</f>
        <v>Abstract</v>
      </c>
      <c r="B279" s="176" t="s">
        <v>2233</v>
      </c>
      <c r="C279" s="124" t="str">
        <f t="shared" si="14"/>
        <v>acfr:NetPositionAbstract</v>
      </c>
      <c r="E279" s="176" t="s">
        <v>2232</v>
      </c>
    </row>
    <row r="280" spans="1:5">
      <c r="A280" s="111" t="str">
        <f>IF(RIGHT(E280, 8)="Abstract", "Abstract", "Nonoperating Revenues Expenses")</f>
        <v>Abstract</v>
      </c>
      <c r="B280" s="176" t="s">
        <v>1733</v>
      </c>
      <c r="C280" s="124" t="str">
        <f t="shared" si="14"/>
        <v>acfr:NonoperatingExpensesAbstract</v>
      </c>
      <c r="E280" s="176" t="s">
        <v>1732</v>
      </c>
    </row>
    <row r="281" spans="1:5">
      <c r="A281" s="111" t="str">
        <f>IF(RIGHT(E281, 8)="Abstract", "Abstract", "Nonoperating Revenues Expenses")</f>
        <v>Abstract</v>
      </c>
      <c r="B281" s="176" t="s">
        <v>1747</v>
      </c>
      <c r="C281" s="124" t="str">
        <f t="shared" si="14"/>
        <v>acfr:NonoperatingRevenuesAbstract</v>
      </c>
      <c r="E281" s="176" t="s">
        <v>1746</v>
      </c>
    </row>
    <row r="282" spans="1:5">
      <c r="A282" s="111" t="str">
        <f>IF(RIGHT(E282, 8)="Abstract", "Abstract", "Nonoperating Revenues Expenses")</f>
        <v>Abstract</v>
      </c>
      <c r="B282" s="176" t="s">
        <v>1737</v>
      </c>
      <c r="C282" s="124" t="str">
        <f t="shared" si="14"/>
        <v>acfr:NonoperatingRevenuesExpensesAbstract</v>
      </c>
      <c r="E282" s="176" t="s">
        <v>1736</v>
      </c>
    </row>
    <row r="283" spans="1:5">
      <c r="A283" s="111" t="str">
        <f>IF(RIGHT(E283, 8)="Abstract", "Abstract", "Operating Expenses")</f>
        <v>Abstract</v>
      </c>
      <c r="B283" s="176" t="s">
        <v>1721</v>
      </c>
      <c r="C283" s="124" t="str">
        <f t="shared" si="14"/>
        <v>acfr:OperatingExpensesAbstract</v>
      </c>
      <c r="E283" s="176" t="s">
        <v>1720</v>
      </c>
    </row>
    <row r="284" spans="1:5">
      <c r="A284" s="111" t="str">
        <f>IF(RIGHT(E284, 8)="Abstract", "Abstract", "Operating Revenues")</f>
        <v>Abstract</v>
      </c>
      <c r="B284" s="176" t="s">
        <v>1717</v>
      </c>
      <c r="C284" s="124" t="str">
        <f t="shared" si="14"/>
        <v>acfr:OperatingRevenuesAbstract</v>
      </c>
      <c r="E284" s="176" t="s">
        <v>1716</v>
      </c>
    </row>
    <row r="285" spans="1:5">
      <c r="A285" s="111" t="str">
        <f>IF(RIGHT(E285, 8)="Abstract", "Abstract", "Capital Contributions")</f>
        <v>Abstract</v>
      </c>
      <c r="B285" s="176" t="s">
        <v>1741</v>
      </c>
      <c r="C285" s="124" t="str">
        <f t="shared" si="14"/>
        <v>acfr:OtherFinancingSourcesAbstract</v>
      </c>
      <c r="E285" s="176" t="s">
        <v>1740</v>
      </c>
    </row>
    <row r="286" spans="1:5">
      <c r="A286" s="111" t="str">
        <f>IF(RIGHT(E286, 8)="Abstract", "Abstract", "Nonoperating Revenues Expenses")</f>
        <v>Abstract</v>
      </c>
      <c r="B286" s="176" t="s">
        <v>2016</v>
      </c>
      <c r="C286" s="124" t="str">
        <f t="shared" si="14"/>
        <v>acfr:PropertyTaxAbstract</v>
      </c>
      <c r="E286" s="176" t="s">
        <v>2015</v>
      </c>
    </row>
    <row r="287" spans="1:5">
      <c r="A287" s="111" t="str">
        <f>IF(RIGHT(E287, 8)="Abstract", "Abstract", "Operating Revenues")</f>
        <v>Abstract</v>
      </c>
      <c r="B287" s="176" t="s">
        <v>1715</v>
      </c>
      <c r="C287" s="124" t="str">
        <f t="shared" si="14"/>
        <v>acfr:ProprietaryFundsRevenuesExpensesAbstract</v>
      </c>
      <c r="E287" s="176" t="s">
        <v>1714</v>
      </c>
    </row>
    <row r="288" spans="1:5">
      <c r="A288" s="111" t="str">
        <f>IF(RIGHT(E288, 8)="Abstract", "Abstract", "Operating Expenses")</f>
        <v>Abstract</v>
      </c>
      <c r="B288" s="176" t="s">
        <v>1757</v>
      </c>
      <c r="C288" s="124" t="str">
        <f t="shared" si="14"/>
        <v>acfr:PublicWorksOperatingExpensesAbstract</v>
      </c>
      <c r="E288" s="176" t="s">
        <v>1756</v>
      </c>
    </row>
    <row r="289" spans="1:5">
      <c r="A289" s="111" t="str">
        <f>IF(RIGHT(E289, 8)="Abstract", "Abstract", "Operating Expenses")</f>
        <v>Abstract</v>
      </c>
      <c r="B289" s="176" t="s">
        <v>1729</v>
      </c>
      <c r="C289" s="124" t="str">
        <f t="shared" si="14"/>
        <v>acfr:RecreationAndCultureOperatingExpensesAbstract</v>
      </c>
      <c r="E289" s="176" t="s">
        <v>1728</v>
      </c>
    </row>
    <row r="290" spans="1:5">
      <c r="A290" s="111" t="str">
        <f>IF(RIGHT(E290, 8)="Abstract", "Abstract", "Nonoperating Revenues Expenses")</f>
        <v>Abstract</v>
      </c>
      <c r="B290" s="176" t="s">
        <v>1755</v>
      </c>
      <c r="C290" s="124" t="str">
        <f t="shared" si="14"/>
        <v>acfr:RevenueFromInterestAndDividendsAbstract</v>
      </c>
      <c r="E290" s="176" t="s">
        <v>1754</v>
      </c>
    </row>
    <row r="291" spans="1:5">
      <c r="A291" s="111" t="str">
        <f>IF(RIGHT(E291, 8)="Abstract", "Abstract", "Nonoperating Revenues Expenses")</f>
        <v>Abstract</v>
      </c>
      <c r="B291" s="176" t="s">
        <v>2164</v>
      </c>
      <c r="C291" s="124" t="str">
        <f t="shared" si="14"/>
        <v>acfr:RevenuesFromRentsAndRoyaltiesAbstract</v>
      </c>
      <c r="E291" s="176" t="s">
        <v>2163</v>
      </c>
    </row>
    <row r="292" spans="1:5">
      <c r="A292" s="111" t="str">
        <f>IF(RIGHT(E292, 8)="Abstract", "Abstract", "Nonoperating Revenues Expenses")</f>
        <v>Abstract</v>
      </c>
      <c r="B292" s="176" t="s">
        <v>2095</v>
      </c>
      <c r="C292" s="124" t="str">
        <f t="shared" si="14"/>
        <v>acfr:SpecialAssessmentsAbstract</v>
      </c>
      <c r="E292" s="176" t="s">
        <v>2094</v>
      </c>
    </row>
    <row r="293" spans="1:5">
      <c r="A293" s="111" t="str">
        <f>IF(RIGHT(E293, 8)="Abstract", "Abstract", "Nonoperating Revenues Expenses")</f>
        <v>Abstract</v>
      </c>
      <c r="B293" s="176" t="s">
        <v>1751</v>
      </c>
      <c r="C293" s="124" t="str">
        <f t="shared" si="14"/>
        <v>acfr:TaxAndTaxRelatedRevenuesAbstract</v>
      </c>
      <c r="E293" s="176" t="s">
        <v>1750</v>
      </c>
    </row>
    <row r="294" spans="1:5">
      <c r="A294" s="111" t="str">
        <f>IF(RIGHT(E294, 8)="Abstract", "Abstract", "Nonoperating Revenues Expenses")</f>
        <v>Abstract</v>
      </c>
      <c r="B294" s="176" t="s">
        <v>1998</v>
      </c>
      <c r="C294" s="124" t="str">
        <f t="shared" si="14"/>
        <v>acfr:TaxRevenuesAbstract</v>
      </c>
      <c r="E294" s="176" t="s">
        <v>1996</v>
      </c>
    </row>
    <row r="295" spans="1:5">
      <c r="A295" s="111" t="str">
        <f>IF(RIGHT(E295, 8)="Abstract", "Abstract", "Capital Contributions")</f>
        <v>Abstract</v>
      </c>
      <c r="B295" s="176" t="s">
        <v>1749</v>
      </c>
      <c r="C295" s="124" t="str">
        <f t="shared" si="14"/>
        <v>acfr:TransfersAbstract</v>
      </c>
      <c r="E295" s="176" t="s">
        <v>1748</v>
      </c>
    </row>
    <row r="306" spans="3:3" ht="15">
      <c r="C306" s="97"/>
    </row>
    <row r="307" spans="3:3" ht="15">
      <c r="C307" s="97"/>
    </row>
    <row r="308" spans="3:3" ht="15">
      <c r="C308" s="97"/>
    </row>
    <row r="309" spans="3:3" ht="15">
      <c r="C309" s="121"/>
    </row>
    <row r="310" spans="3:3" ht="15">
      <c r="C310" s="118"/>
    </row>
  </sheetData>
  <sortState xmlns:xlrd2="http://schemas.microsoft.com/office/spreadsheetml/2017/richdata2" ref="B2:D295">
    <sortCondition descending="1" ref="D2:D295"/>
    <sortCondition ref="B2:B29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5B91-C87D-404C-B885-FA1FB1767568}">
  <sheetPr>
    <tabColor theme="7"/>
  </sheetPr>
  <dimension ref="A1:D126"/>
  <sheetViews>
    <sheetView topLeftCell="B16" zoomScale="130" zoomScaleNormal="130" workbookViewId="0">
      <selection activeCell="B285" sqref="B285"/>
    </sheetView>
  </sheetViews>
  <sheetFormatPr baseColWidth="10" defaultColWidth="10.83203125" defaultRowHeight="13"/>
  <cols>
    <col min="1" max="1" width="28.1640625" style="111" customWidth="1"/>
    <col min="2" max="2" width="31" style="111" customWidth="1"/>
    <col min="3" max="3" width="31.5" style="111" customWidth="1"/>
    <col min="4" max="4" width="29.33203125" style="111" customWidth="1"/>
    <col min="5" max="16384" width="10.83203125" style="111"/>
  </cols>
  <sheetData>
    <row r="1" spans="1:4">
      <c r="A1" s="109" t="s">
        <v>2256</v>
      </c>
      <c r="B1" s="109" t="s">
        <v>2257</v>
      </c>
      <c r="C1" s="109" t="s">
        <v>2258</v>
      </c>
      <c r="D1" s="109" t="s">
        <v>57</v>
      </c>
    </row>
    <row r="2" spans="1:4">
      <c r="A2" s="123" t="s">
        <v>2387</v>
      </c>
      <c r="B2" s="123" t="s">
        <v>2388</v>
      </c>
      <c r="C2" s="124" t="str">
        <f t="shared" ref="C2:C33" si="0">"acfr:"&amp;A2</f>
        <v>acfr:DebtServiceFees</v>
      </c>
      <c r="D2" s="124" t="s">
        <v>2370</v>
      </c>
    </row>
    <row r="3" spans="1:4">
      <c r="A3" s="123" t="s">
        <v>2385</v>
      </c>
      <c r="B3" s="123" t="s">
        <v>2386</v>
      </c>
      <c r="C3" s="124" t="str">
        <f t="shared" si="0"/>
        <v>acfr:PaymentsForInterestOnBonds</v>
      </c>
      <c r="D3" s="124" t="s">
        <v>2370</v>
      </c>
    </row>
    <row r="4" spans="1:4">
      <c r="A4" s="123" t="s">
        <v>2377</v>
      </c>
      <c r="B4" s="123" t="s">
        <v>2378</v>
      </c>
      <c r="C4" s="124" t="str">
        <f t="shared" si="0"/>
        <v>acfr:PaymentsToOtherFundsForCapitalFinancingActivities</v>
      </c>
      <c r="D4" s="124" t="s">
        <v>2370</v>
      </c>
    </row>
    <row r="5" spans="1:4">
      <c r="A5" s="123" t="s">
        <v>2368</v>
      </c>
      <c r="B5" s="123" t="s">
        <v>2369</v>
      </c>
      <c r="C5" s="124" t="str">
        <f t="shared" si="0"/>
        <v>acfr:PaymentsToPurchaseCapitalAssets</v>
      </c>
      <c r="D5" s="124" t="s">
        <v>2370</v>
      </c>
    </row>
    <row r="6" spans="1:4">
      <c r="A6" s="123" t="s">
        <v>2395</v>
      </c>
      <c r="B6" s="123" t="s">
        <v>2396</v>
      </c>
      <c r="C6" s="124" t="str">
        <f t="shared" si="0"/>
        <v>acfr:ProceedsFomPaymentsForOtherCapitalAndFinancingRelatedActivities</v>
      </c>
      <c r="D6" s="124" t="s">
        <v>2370</v>
      </c>
    </row>
    <row r="7" spans="1:4">
      <c r="A7" s="123" t="s">
        <v>2391</v>
      </c>
      <c r="B7" s="123" t="s">
        <v>2392</v>
      </c>
      <c r="C7" s="124" t="str">
        <f t="shared" si="0"/>
        <v>acfr:ProceedsFromCapitalContributions</v>
      </c>
      <c r="D7" s="124" t="s">
        <v>2370</v>
      </c>
    </row>
    <row r="8" spans="1:4">
      <c r="A8" s="123" t="s">
        <v>2371</v>
      </c>
      <c r="B8" s="123" t="s">
        <v>2372</v>
      </c>
      <c r="C8" s="124" t="str">
        <f t="shared" si="0"/>
        <v>acfr:ProceedsFromCapitalGrants</v>
      </c>
      <c r="D8" s="124" t="s">
        <v>2370</v>
      </c>
    </row>
    <row r="9" spans="1:4">
      <c r="A9" s="123" t="s">
        <v>2393</v>
      </c>
      <c r="B9" s="123" t="s">
        <v>2394</v>
      </c>
      <c r="C9" s="124" t="str">
        <f t="shared" si="0"/>
        <v>acfr:ProceedsFromInsuranceRecovery</v>
      </c>
      <c r="D9" s="124" t="s">
        <v>2370</v>
      </c>
    </row>
    <row r="10" spans="1:4">
      <c r="A10" s="123" t="s">
        <v>2381</v>
      </c>
      <c r="B10" s="123" t="s">
        <v>2382</v>
      </c>
      <c r="C10" s="124" t="str">
        <f t="shared" si="0"/>
        <v>acfr:ProceedsFromIssuanceOfDebt</v>
      </c>
      <c r="D10" s="124" t="s">
        <v>2370</v>
      </c>
    </row>
    <row r="11" spans="1:4">
      <c r="A11" s="123" t="s">
        <v>2375</v>
      </c>
      <c r="B11" s="123" t="s">
        <v>2376</v>
      </c>
      <c r="C11" s="124" t="str">
        <f t="shared" si="0"/>
        <v>acfr:ProceedsFromOtherFundsForCapitalFinancingActivities</v>
      </c>
      <c r="D11" s="124" t="s">
        <v>2370</v>
      </c>
    </row>
    <row r="12" spans="1:4">
      <c r="A12" s="123" t="s">
        <v>2389</v>
      </c>
      <c r="B12" s="123" t="s">
        <v>2390</v>
      </c>
      <c r="C12" s="124" t="str">
        <f t="shared" si="0"/>
        <v>acfr:ProceedsFromSalesOfCapitalAssets</v>
      </c>
      <c r="D12" s="124" t="s">
        <v>2370</v>
      </c>
    </row>
    <row r="13" spans="1:4">
      <c r="A13" s="123" t="s">
        <v>2373</v>
      </c>
      <c r="B13" s="123" t="s">
        <v>2374</v>
      </c>
      <c r="C13" s="124" t="str">
        <f t="shared" si="0"/>
        <v>acfr:ProceedsFromSpecialAssessmentsForFinancingCapitalAssets</v>
      </c>
      <c r="D13" s="124" t="s">
        <v>2370</v>
      </c>
    </row>
    <row r="14" spans="1:4">
      <c r="A14" s="123" t="s">
        <v>2379</v>
      </c>
      <c r="B14" s="123" t="s">
        <v>2380</v>
      </c>
      <c r="C14" s="124" t="str">
        <f t="shared" si="0"/>
        <v>acfr:ProceedsFromTaxesRelatedToCapitalAssets</v>
      </c>
      <c r="D14" s="124" t="s">
        <v>2370</v>
      </c>
    </row>
    <row r="15" spans="1:4">
      <c r="A15" s="123" t="s">
        <v>2383</v>
      </c>
      <c r="B15" s="123" t="s">
        <v>2384</v>
      </c>
      <c r="C15" s="124" t="str">
        <f t="shared" si="0"/>
        <v>acfr:RepaymentsOfBondPrincipal</v>
      </c>
      <c r="D15" s="124" t="s">
        <v>2370</v>
      </c>
    </row>
    <row r="16" spans="1:4">
      <c r="A16" s="123" t="s">
        <v>2402</v>
      </c>
      <c r="B16" s="123" t="s">
        <v>2403</v>
      </c>
      <c r="C16" s="124" t="str">
        <f t="shared" si="0"/>
        <v>acfr:PaymentsToAcquireInvestments</v>
      </c>
      <c r="D16" s="124" t="s">
        <v>2399</v>
      </c>
    </row>
    <row r="17" spans="1:4">
      <c r="A17" s="123" t="s">
        <v>2406</v>
      </c>
      <c r="B17" s="123" t="s">
        <v>2407</v>
      </c>
      <c r="C17" s="124" t="str">
        <f t="shared" si="0"/>
        <v>acfr:ProceedsFromPaymentsForOtherInvestingActivities</v>
      </c>
      <c r="D17" s="124" t="s">
        <v>2399</v>
      </c>
    </row>
    <row r="18" spans="1:4">
      <c r="A18" s="123" t="s">
        <v>2400</v>
      </c>
      <c r="B18" s="123" t="s">
        <v>2401</v>
      </c>
      <c r="C18" s="124" t="str">
        <f t="shared" si="0"/>
        <v>acfr:ProceedsFromInterestOnInvestments</v>
      </c>
      <c r="D18" s="124" t="s">
        <v>2399</v>
      </c>
    </row>
    <row r="19" spans="1:4">
      <c r="A19" s="123" t="s">
        <v>2404</v>
      </c>
      <c r="B19" s="123" t="s">
        <v>2405</v>
      </c>
      <c r="C19" s="124" t="str">
        <f t="shared" si="0"/>
        <v>acfr:ProceedsFromMaturedSecurities</v>
      </c>
      <c r="D19" s="124" t="s">
        <v>2399</v>
      </c>
    </row>
    <row r="20" spans="1:4">
      <c r="A20" s="123" t="s">
        <v>2397</v>
      </c>
      <c r="B20" s="123" t="s">
        <v>2398</v>
      </c>
      <c r="C20" s="124" t="str">
        <f t="shared" si="0"/>
        <v>acfr:ProceedsFromSalesAndMaturitiesOfInvestments</v>
      </c>
      <c r="D20" s="124" t="s">
        <v>2399</v>
      </c>
    </row>
    <row r="21" spans="1:4">
      <c r="A21" s="123" t="s">
        <v>2330</v>
      </c>
      <c r="B21" s="123" t="s">
        <v>2331</v>
      </c>
      <c r="C21" s="124" t="str">
        <f t="shared" si="0"/>
        <v>acfr:CashProvidedByTaxes</v>
      </c>
      <c r="D21" s="124" t="s">
        <v>2332</v>
      </c>
    </row>
    <row r="22" spans="1:4">
      <c r="A22" s="123" t="s">
        <v>2350</v>
      </c>
      <c r="B22" s="123" t="s">
        <v>2351</v>
      </c>
      <c r="C22" s="124" t="str">
        <f t="shared" si="0"/>
        <v>acfr:PaymentsForInterest</v>
      </c>
      <c r="D22" s="124" t="s">
        <v>2332</v>
      </c>
    </row>
    <row r="23" spans="1:4">
      <c r="A23" s="123" t="s">
        <v>2352</v>
      </c>
      <c r="B23" s="123" t="s">
        <v>2353</v>
      </c>
      <c r="C23" s="124" t="str">
        <f t="shared" si="0"/>
        <v>acfr:PaymentsForIntergovernmentalTransfers</v>
      </c>
      <c r="D23" s="124" t="s">
        <v>2332</v>
      </c>
    </row>
    <row r="24" spans="1:4">
      <c r="A24" s="123" t="s">
        <v>2362</v>
      </c>
      <c r="B24" s="123" t="s">
        <v>2363</v>
      </c>
      <c r="C24" s="124" t="str">
        <f t="shared" si="0"/>
        <v>acfr:PaymentsForTransfersOutNonCapitalFinancing</v>
      </c>
      <c r="D24" s="124" t="s">
        <v>2332</v>
      </c>
    </row>
    <row r="25" spans="1:4">
      <c r="A25" s="123" t="s">
        <v>2366</v>
      </c>
      <c r="B25" s="123" t="s">
        <v>2367</v>
      </c>
      <c r="C25" s="124" t="str">
        <f t="shared" si="0"/>
        <v>acfr:PaymentsToEducationFund</v>
      </c>
      <c r="D25" s="124" t="s">
        <v>2332</v>
      </c>
    </row>
    <row r="26" spans="1:4">
      <c r="A26" s="123" t="s">
        <v>2344</v>
      </c>
      <c r="B26" s="123" t="s">
        <v>2345</v>
      </c>
      <c r="C26" s="124" t="str">
        <f t="shared" si="0"/>
        <v>acfr:CashPaidOrReturnedToOtherFunds</v>
      </c>
      <c r="D26" s="124" t="s">
        <v>2332</v>
      </c>
    </row>
    <row r="27" spans="1:4">
      <c r="A27" s="123" t="s">
        <v>2364</v>
      </c>
      <c r="B27" s="123" t="s">
        <v>2365</v>
      </c>
      <c r="C27" s="124" t="str">
        <f t="shared" si="0"/>
        <v>acfr:OtherCashFlowsFromNonCapitalFinancingActivities</v>
      </c>
      <c r="D27" s="124" t="s">
        <v>2332</v>
      </c>
    </row>
    <row r="28" spans="1:4">
      <c r="A28" s="123" t="s">
        <v>2356</v>
      </c>
      <c r="B28" s="123" t="s">
        <v>2357</v>
      </c>
      <c r="C28" s="124" t="str">
        <f t="shared" si="0"/>
        <v>acfr:ProceedsFromBondsAndNotes</v>
      </c>
      <c r="D28" s="124" t="s">
        <v>2332</v>
      </c>
    </row>
    <row r="29" spans="1:4">
      <c r="A29" s="123" t="s">
        <v>2336</v>
      </c>
      <c r="B29" s="123" t="s">
        <v>2337</v>
      </c>
      <c r="C29" s="124" t="str">
        <f t="shared" si="0"/>
        <v>acfr:ProceedsFromContributionsAndDonations</v>
      </c>
      <c r="D29" s="124" t="s">
        <v>2332</v>
      </c>
    </row>
    <row r="30" spans="1:4">
      <c r="A30" s="123" t="s">
        <v>2340</v>
      </c>
      <c r="B30" s="123" t="s">
        <v>2341</v>
      </c>
      <c r="C30" s="124" t="str">
        <f t="shared" si="0"/>
        <v>acfr:ProceedsFromGrantsAndContracts</v>
      </c>
      <c r="D30" s="124" t="s">
        <v>2332</v>
      </c>
    </row>
    <row r="31" spans="1:4">
      <c r="A31" s="123" t="s">
        <v>2354</v>
      </c>
      <c r="B31" s="123" t="s">
        <v>2355</v>
      </c>
      <c r="C31" s="124" t="str">
        <f t="shared" si="0"/>
        <v>acfr:ProceedsFromIntergovernmentalReceipts</v>
      </c>
      <c r="D31" s="124" t="s">
        <v>2332</v>
      </c>
    </row>
    <row r="32" spans="1:4">
      <c r="A32" s="123" t="s">
        <v>2346</v>
      </c>
      <c r="B32" s="123" t="s">
        <v>2347</v>
      </c>
      <c r="C32" s="124" t="str">
        <f t="shared" si="0"/>
        <v>acfr:ProceedsFromOtherFunds</v>
      </c>
      <c r="D32" s="124" t="s">
        <v>2332</v>
      </c>
    </row>
    <row r="33" spans="1:4">
      <c r="A33" s="123" t="s">
        <v>2333</v>
      </c>
      <c r="B33" s="123" t="s">
        <v>2297</v>
      </c>
      <c r="C33" s="124" t="str">
        <f t="shared" si="0"/>
        <v>acfr:ProceedsFromPropertyTaxes</v>
      </c>
      <c r="D33" s="124" t="s">
        <v>2332</v>
      </c>
    </row>
    <row r="34" spans="1:4">
      <c r="A34" s="123" t="s">
        <v>2334</v>
      </c>
      <c r="B34" s="123" t="s">
        <v>2335</v>
      </c>
      <c r="C34" s="124" t="str">
        <f t="shared" ref="C34:C65" si="1">"acfr:"&amp;A34</f>
        <v>acfr:ProceedsFromResidentTrustDeposits</v>
      </c>
      <c r="D34" s="124" t="s">
        <v>2332</v>
      </c>
    </row>
    <row r="35" spans="1:4">
      <c r="A35" s="123" t="s">
        <v>2342</v>
      </c>
      <c r="B35" s="123" t="s">
        <v>2343</v>
      </c>
      <c r="C35" s="124" t="str">
        <f t="shared" si="1"/>
        <v>acfr:ProceedsFromSpecialAssessments</v>
      </c>
      <c r="D35" s="124" t="s">
        <v>2332</v>
      </c>
    </row>
    <row r="36" spans="1:4">
      <c r="A36" s="123" t="s">
        <v>2338</v>
      </c>
      <c r="B36" s="123" t="s">
        <v>2339</v>
      </c>
      <c r="C36" s="124" t="str">
        <f t="shared" si="1"/>
        <v>acfr:ProceedsFromStateAppropriations</v>
      </c>
      <c r="D36" s="124" t="s">
        <v>2332</v>
      </c>
    </row>
    <row r="37" spans="1:4">
      <c r="A37" s="123" t="s">
        <v>2348</v>
      </c>
      <c r="B37" s="123" t="s">
        <v>2349</v>
      </c>
      <c r="C37" s="124" t="str">
        <f t="shared" si="1"/>
        <v>acfr:ProceedsFromTransactionPrivilegeTax</v>
      </c>
      <c r="D37" s="124" t="s">
        <v>2332</v>
      </c>
    </row>
    <row r="38" spans="1:4">
      <c r="A38" s="123" t="s">
        <v>2360</v>
      </c>
      <c r="B38" s="123" t="s">
        <v>2361</v>
      </c>
      <c r="C38" s="124" t="str">
        <f t="shared" si="1"/>
        <v>acfr:ProceedsFromTransfersInNonCapitalFinancing</v>
      </c>
      <c r="D38" s="124" t="s">
        <v>2332</v>
      </c>
    </row>
    <row r="39" spans="1:4">
      <c r="A39" s="123" t="s">
        <v>2358</v>
      </c>
      <c r="B39" s="123" t="s">
        <v>2359</v>
      </c>
      <c r="C39" s="124" t="str">
        <f t="shared" si="1"/>
        <v>acfr:RepaymentsOfBondsAndNotes</v>
      </c>
      <c r="D39" s="124" t="s">
        <v>2332</v>
      </c>
    </row>
    <row r="40" spans="1:4">
      <c r="A40" s="123" t="s">
        <v>2328</v>
      </c>
      <c r="B40" s="123" t="s">
        <v>2329</v>
      </c>
      <c r="C40" s="124" t="str">
        <f t="shared" si="1"/>
        <v>acfr:OtherCashFlowsFromOperatingActivities</v>
      </c>
      <c r="D40" s="124" t="s">
        <v>2261</v>
      </c>
    </row>
    <row r="41" spans="1:4">
      <c r="A41" s="123" t="s">
        <v>2284</v>
      </c>
      <c r="B41" s="123" t="s">
        <v>2285</v>
      </c>
      <c r="C41" s="124" t="str">
        <f t="shared" si="1"/>
        <v>acfr:CashPaidForClaimsPaid</v>
      </c>
      <c r="D41" s="124" t="s">
        <v>2261</v>
      </c>
    </row>
    <row r="42" spans="1:4">
      <c r="A42" s="123" t="s">
        <v>2292</v>
      </c>
      <c r="B42" s="123" t="s">
        <v>2293</v>
      </c>
      <c r="C42" s="124" t="str">
        <f t="shared" si="1"/>
        <v>acfr:PaymentsForDelinquentTaxesPurchased</v>
      </c>
      <c r="D42" s="124" t="s">
        <v>2261</v>
      </c>
    </row>
    <row r="43" spans="1:4">
      <c r="A43" s="123" t="s">
        <v>2286</v>
      </c>
      <c r="B43" s="123" t="s">
        <v>2287</v>
      </c>
      <c r="C43" s="124" t="str">
        <f t="shared" si="1"/>
        <v>acfr:PaymentsForGoodsAndServices</v>
      </c>
      <c r="D43" s="124" t="s">
        <v>2261</v>
      </c>
    </row>
    <row r="44" spans="1:4">
      <c r="A44" s="123" t="s">
        <v>2276</v>
      </c>
      <c r="B44" s="123" t="s">
        <v>2277</v>
      </c>
      <c r="C44" s="124" t="str">
        <f t="shared" si="1"/>
        <v>acfr:PaymentsForHousingAssistance</v>
      </c>
      <c r="D44" s="124" t="s">
        <v>2261</v>
      </c>
    </row>
    <row r="45" spans="1:4">
      <c r="A45" s="123" t="s">
        <v>2294</v>
      </c>
      <c r="B45" s="123" t="s">
        <v>2295</v>
      </c>
      <c r="C45" s="124" t="str">
        <f t="shared" si="1"/>
        <v>acfr:PaymentsForInterestOnDelinquentTaxes</v>
      </c>
      <c r="D45" s="124" t="s">
        <v>2261</v>
      </c>
    </row>
    <row r="46" spans="1:4">
      <c r="A46" s="123" t="s">
        <v>2282</v>
      </c>
      <c r="B46" s="123" t="s">
        <v>2283</v>
      </c>
      <c r="C46" s="124" t="str">
        <f t="shared" si="1"/>
        <v>acfr:PaymentsForInterfundServicesUsed</v>
      </c>
      <c r="D46" s="124" t="s">
        <v>2261</v>
      </c>
    </row>
    <row r="47" spans="1:4">
      <c r="A47" s="123" t="s">
        <v>2312</v>
      </c>
      <c r="B47" s="123" t="s">
        <v>2313</v>
      </c>
      <c r="C47" s="124" t="str">
        <f t="shared" si="1"/>
        <v>acfr:PaymentsForLotteryPrizes</v>
      </c>
      <c r="D47" s="124" t="s">
        <v>2261</v>
      </c>
    </row>
    <row r="48" spans="1:4">
      <c r="A48" s="123" t="s">
        <v>2288</v>
      </c>
      <c r="B48" s="123" t="s">
        <v>2289</v>
      </c>
      <c r="C48" s="124" t="str">
        <f t="shared" si="1"/>
        <v>acfr:PaymentsForOperationMaintenanceAndWater</v>
      </c>
      <c r="D48" s="124" t="s">
        <v>2261</v>
      </c>
    </row>
    <row r="49" spans="1:4">
      <c r="A49" s="123" t="s">
        <v>2326</v>
      </c>
      <c r="B49" s="123" t="s">
        <v>2327</v>
      </c>
      <c r="C49" s="124" t="str">
        <f t="shared" si="1"/>
        <v>acfr:PaymentsForOtherOperatingActivities</v>
      </c>
      <c r="D49" s="124" t="s">
        <v>2261</v>
      </c>
    </row>
    <row r="50" spans="1:4">
      <c r="A50" s="123" t="s">
        <v>2306</v>
      </c>
      <c r="B50" s="123" t="s">
        <v>2307</v>
      </c>
      <c r="C50" s="124" t="str">
        <f t="shared" si="1"/>
        <v>acfr:PaymentsForQualityAssuranceProviderTaxprogram</v>
      </c>
      <c r="D50" s="124" t="s">
        <v>2261</v>
      </c>
    </row>
    <row r="51" spans="1:4">
      <c r="A51" s="123" t="s">
        <v>2308</v>
      </c>
      <c r="B51" s="123" t="s">
        <v>2309</v>
      </c>
      <c r="C51" s="124" t="str">
        <f t="shared" si="1"/>
        <v>acfr:PaymentsToContractors</v>
      </c>
      <c r="D51" s="124" t="s">
        <v>2261</v>
      </c>
    </row>
    <row r="52" spans="1:4">
      <c r="A52" s="123" t="s">
        <v>2266</v>
      </c>
      <c r="B52" s="123" t="s">
        <v>2267</v>
      </c>
      <c r="C52" s="124" t="str">
        <f t="shared" si="1"/>
        <v>acfr:PaymentsToEmployees</v>
      </c>
      <c r="D52" s="124" t="s">
        <v>2261</v>
      </c>
    </row>
    <row r="53" spans="1:4">
      <c r="A53" s="123" t="s">
        <v>2278</v>
      </c>
      <c r="B53" s="123" t="s">
        <v>2279</v>
      </c>
      <c r="C53" s="124" t="str">
        <f t="shared" si="1"/>
        <v>acfr:PaymentsToLandlords</v>
      </c>
      <c r="D53" s="124" t="s">
        <v>2261</v>
      </c>
    </row>
    <row r="54" spans="1:4">
      <c r="A54" s="123" t="s">
        <v>2316</v>
      </c>
      <c r="B54" s="123" t="s">
        <v>2317</v>
      </c>
      <c r="C54" s="124" t="str">
        <f t="shared" si="1"/>
        <v>acfr:PaymentsToLotteryRetailers</v>
      </c>
      <c r="D54" s="124" t="s">
        <v>2261</v>
      </c>
    </row>
    <row r="55" spans="1:4">
      <c r="A55" s="123" t="s">
        <v>2268</v>
      </c>
      <c r="B55" s="123" t="s">
        <v>2269</v>
      </c>
      <c r="C55" s="124" t="str">
        <f t="shared" si="1"/>
        <v>acfr:PaymentsToSuppliers</v>
      </c>
      <c r="D55" s="124" t="s">
        <v>2261</v>
      </c>
    </row>
    <row r="56" spans="1:4">
      <c r="A56" s="123" t="s">
        <v>2274</v>
      </c>
      <c r="B56" s="123" t="s">
        <v>2275</v>
      </c>
      <c r="C56" s="124" t="str">
        <f t="shared" si="1"/>
        <v>acfr:ProceedsFromCustomers</v>
      </c>
      <c r="D56" s="124" t="s">
        <v>2261</v>
      </c>
    </row>
    <row r="57" spans="1:4">
      <c r="A57" s="123" t="s">
        <v>2290</v>
      </c>
      <c r="B57" s="123" t="s">
        <v>2291</v>
      </c>
      <c r="C57" s="124" t="str">
        <f t="shared" si="1"/>
        <v>acfr:ProceedsFromDelinquentTaxesCollected</v>
      </c>
      <c r="D57" s="124" t="s">
        <v>2261</v>
      </c>
    </row>
    <row r="58" spans="1:4">
      <c r="A58" s="123" t="s">
        <v>2300</v>
      </c>
      <c r="B58" s="123" t="s">
        <v>2301</v>
      </c>
      <c r="C58" s="124" t="str">
        <f t="shared" si="1"/>
        <v>acfr:ProceedsFromInterestAndPenaltiesOnTaxes</v>
      </c>
      <c r="D58" s="124" t="s">
        <v>2261</v>
      </c>
    </row>
    <row r="59" spans="1:4">
      <c r="A59" s="123" t="s">
        <v>2302</v>
      </c>
      <c r="B59" s="123" t="s">
        <v>2303</v>
      </c>
      <c r="C59" s="124" t="str">
        <f t="shared" si="1"/>
        <v>acfr:ProceedsFromInterestAndRents</v>
      </c>
      <c r="D59" s="124" t="s">
        <v>2261</v>
      </c>
    </row>
    <row r="60" spans="1:4">
      <c r="A60" s="123" t="s">
        <v>2264</v>
      </c>
      <c r="B60" s="123" t="s">
        <v>2265</v>
      </c>
      <c r="C60" s="124" t="str">
        <f t="shared" si="1"/>
        <v>acfr:ProceedsFromInternalServicesProvided</v>
      </c>
      <c r="D60" s="124" t="s">
        <v>2261</v>
      </c>
    </row>
    <row r="61" spans="1:4">
      <c r="A61" s="123" t="s">
        <v>2314</v>
      </c>
      <c r="B61" s="123" t="s">
        <v>2315</v>
      </c>
      <c r="C61" s="124" t="str">
        <f t="shared" si="1"/>
        <v>acfr:ProceedsFromLotteryTicketSales</v>
      </c>
      <c r="D61" s="124" t="s">
        <v>2261</v>
      </c>
    </row>
    <row r="62" spans="1:4">
      <c r="A62" s="123" t="s">
        <v>2272</v>
      </c>
      <c r="B62" s="123" t="s">
        <v>2273</v>
      </c>
      <c r="C62" s="124" t="str">
        <f t="shared" si="1"/>
        <v>acfr:ProceedsFromOperatingGrants</v>
      </c>
      <c r="D62" s="124" t="s">
        <v>2261</v>
      </c>
    </row>
    <row r="63" spans="1:4">
      <c r="A63" s="123" t="s">
        <v>2324</v>
      </c>
      <c r="B63" s="123" t="s">
        <v>2325</v>
      </c>
      <c r="C63" s="124" t="str">
        <f t="shared" si="1"/>
        <v>acfr:ProceedsFromOtherOperatingActivities</v>
      </c>
      <c r="D63" s="124" t="s">
        <v>2261</v>
      </c>
    </row>
    <row r="64" spans="1:4">
      <c r="A64" s="123" t="s">
        <v>2310</v>
      </c>
      <c r="B64" s="123" t="s">
        <v>2311</v>
      </c>
      <c r="C64" s="124" t="str">
        <f t="shared" si="1"/>
        <v>acfr:ProceedsFromPermitsFeesAndSpecialAssessments</v>
      </c>
      <c r="D64" s="124" t="s">
        <v>2261</v>
      </c>
    </row>
    <row r="65" spans="1:4">
      <c r="A65" s="123" t="s">
        <v>2296</v>
      </c>
      <c r="B65" s="123" t="s">
        <v>2297</v>
      </c>
      <c r="C65" s="124" t="str">
        <f t="shared" si="1"/>
        <v>acfr:ProceedsFromPropertyTaxesOperating</v>
      </c>
      <c r="D65" s="124" t="s">
        <v>2261</v>
      </c>
    </row>
    <row r="66" spans="1:4">
      <c r="A66" s="123" t="s">
        <v>2304</v>
      </c>
      <c r="B66" s="123" t="s">
        <v>2305</v>
      </c>
      <c r="C66" s="124" t="str">
        <f t="shared" ref="C66:C74" si="2">"acfr:"&amp;A66</f>
        <v>acfr:ProceedsFromQualityAssuranceSupplement</v>
      </c>
      <c r="D66" s="124" t="s">
        <v>2261</v>
      </c>
    </row>
    <row r="67" spans="1:4">
      <c r="A67" s="123" t="s">
        <v>2262</v>
      </c>
      <c r="B67" s="123" t="s">
        <v>2263</v>
      </c>
      <c r="C67" s="124" t="str">
        <f t="shared" si="2"/>
        <v>acfr:ProceedsFromSalesAndServices</v>
      </c>
      <c r="D67" s="124" t="s">
        <v>2261</v>
      </c>
    </row>
    <row r="68" spans="1:4">
      <c r="A68" s="123" t="s">
        <v>2322</v>
      </c>
      <c r="B68" s="123" t="s">
        <v>2323</v>
      </c>
      <c r="C68" s="124" t="str">
        <f t="shared" si="2"/>
        <v>acfr:ProceedsFromSpecialAssessmentCollections</v>
      </c>
      <c r="D68" s="124" t="s">
        <v>2261</v>
      </c>
    </row>
    <row r="69" spans="1:4">
      <c r="A69" s="123" t="s">
        <v>2280</v>
      </c>
      <c r="B69" s="123" t="s">
        <v>2281</v>
      </c>
      <c r="C69" s="124" t="str">
        <f t="shared" si="2"/>
        <v>acfr:ProceedsFromTapFees</v>
      </c>
      <c r="D69" s="124" t="s">
        <v>2261</v>
      </c>
    </row>
    <row r="70" spans="1:4">
      <c r="A70" s="123" t="s">
        <v>2298</v>
      </c>
      <c r="B70" s="123" t="s">
        <v>2299</v>
      </c>
      <c r="C70" s="124" t="str">
        <f t="shared" si="2"/>
        <v>acfr:ProceedsFromTaxes</v>
      </c>
      <c r="D70" s="124" t="s">
        <v>2261</v>
      </c>
    </row>
    <row r="71" spans="1:4">
      <c r="A71" s="123" t="s">
        <v>2270</v>
      </c>
      <c r="B71" s="123" t="s">
        <v>2271</v>
      </c>
      <c r="C71" s="124" t="str">
        <f t="shared" si="2"/>
        <v>acfr:ProceedsFomTenants</v>
      </c>
      <c r="D71" s="124" t="s">
        <v>2261</v>
      </c>
    </row>
    <row r="72" spans="1:4">
      <c r="A72" s="123" t="s">
        <v>2259</v>
      </c>
      <c r="B72" s="123" t="s">
        <v>2260</v>
      </c>
      <c r="C72" s="178" t="str">
        <f t="shared" si="2"/>
        <v>acfr:ProceedsFromTuitionAndFees</v>
      </c>
      <c r="D72" s="124" t="s">
        <v>2261</v>
      </c>
    </row>
    <row r="73" spans="1:4">
      <c r="A73" s="123" t="s">
        <v>2320</v>
      </c>
      <c r="B73" s="123" t="s">
        <v>2321</v>
      </c>
      <c r="C73" s="124" t="str">
        <f t="shared" si="2"/>
        <v>acfr:ProvisionForFreeLotteryTicketRedemptions</v>
      </c>
      <c r="D73" s="124" t="s">
        <v>2261</v>
      </c>
    </row>
    <row r="74" spans="1:4">
      <c r="A74" s="123" t="s">
        <v>2318</v>
      </c>
      <c r="B74" s="123" t="s">
        <v>2319</v>
      </c>
      <c r="C74" s="124" t="str">
        <f t="shared" si="2"/>
        <v>acfr:ProvisionForReturnedLotteryTickets</v>
      </c>
      <c r="D74" s="124" t="s">
        <v>2261</v>
      </c>
    </row>
    <row r="80" spans="1:4" ht="15">
      <c r="C80" s="167"/>
    </row>
    <row r="81" spans="3:3" ht="15">
      <c r="C81" s="167"/>
    </row>
    <row r="82" spans="3:3" ht="15">
      <c r="C82" s="167"/>
    </row>
    <row r="83" spans="3:3" ht="15">
      <c r="C83" s="167"/>
    </row>
    <row r="84" spans="3:3" ht="15">
      <c r="C84" s="167"/>
    </row>
    <row r="85" spans="3:3" ht="15">
      <c r="C85" s="167"/>
    </row>
    <row r="86" spans="3:3" ht="15">
      <c r="C86" s="167"/>
    </row>
    <row r="87" spans="3:3" ht="15">
      <c r="C87" s="167"/>
    </row>
    <row r="88" spans="3:3" ht="15">
      <c r="C88" s="167"/>
    </row>
    <row r="89" spans="3:3" ht="15">
      <c r="C89" s="167"/>
    </row>
    <row r="90" spans="3:3" ht="15">
      <c r="C90" s="167"/>
    </row>
    <row r="91" spans="3:3" ht="15">
      <c r="C91" s="167"/>
    </row>
    <row r="92" spans="3:3" ht="15">
      <c r="C92" s="167"/>
    </row>
    <row r="93" spans="3:3" ht="15">
      <c r="C93" s="167"/>
    </row>
    <row r="94" spans="3:3" ht="15">
      <c r="C94" s="167"/>
    </row>
    <row r="95" spans="3:3" ht="15">
      <c r="C95" s="167"/>
    </row>
    <row r="96" spans="3:3" ht="15">
      <c r="C96" s="167"/>
    </row>
    <row r="97" spans="3:3" ht="15">
      <c r="C97" s="167"/>
    </row>
    <row r="98" spans="3:3" ht="15">
      <c r="C98" s="167"/>
    </row>
    <row r="99" spans="3:3" ht="15">
      <c r="C99" s="167"/>
    </row>
    <row r="100" spans="3:3" ht="15">
      <c r="C100" s="167"/>
    </row>
    <row r="101" spans="3:3" ht="15">
      <c r="C101" s="167"/>
    </row>
    <row r="102" spans="3:3" ht="15">
      <c r="C102" s="167"/>
    </row>
    <row r="103" spans="3:3" ht="15">
      <c r="C103" s="167"/>
    </row>
    <row r="104" spans="3:3" ht="15">
      <c r="C104" s="167"/>
    </row>
    <row r="105" spans="3:3" ht="15">
      <c r="C105" s="167"/>
    </row>
    <row r="106" spans="3:3" ht="15">
      <c r="C106" s="167"/>
    </row>
    <row r="107" spans="3:3" ht="15">
      <c r="C107" s="167"/>
    </row>
    <row r="108" spans="3:3" ht="15">
      <c r="C108" s="167"/>
    </row>
    <row r="109" spans="3:3" ht="15">
      <c r="C109" s="167"/>
    </row>
    <row r="110" spans="3:3" ht="15">
      <c r="C110" s="167"/>
    </row>
    <row r="111" spans="3:3" ht="15">
      <c r="C111" s="167"/>
    </row>
    <row r="112" spans="3:3" ht="15">
      <c r="C112" s="167"/>
    </row>
    <row r="113" spans="3:3" ht="15">
      <c r="C113" s="167"/>
    </row>
    <row r="114" spans="3:3" ht="15">
      <c r="C114" s="167"/>
    </row>
    <row r="115" spans="3:3" ht="15">
      <c r="C115" s="167"/>
    </row>
    <row r="116" spans="3:3" ht="15">
      <c r="C116" s="167"/>
    </row>
    <row r="117" spans="3:3" ht="15">
      <c r="C117" s="167"/>
    </row>
    <row r="118" spans="3:3" ht="15">
      <c r="C118" s="167"/>
    </row>
    <row r="119" spans="3:3" ht="15">
      <c r="C119" s="167"/>
    </row>
    <row r="120" spans="3:3" ht="15">
      <c r="C120" s="167"/>
    </row>
    <row r="121" spans="3:3" ht="15">
      <c r="C121" s="167"/>
    </row>
    <row r="122" spans="3:3" ht="15">
      <c r="C122" s="216"/>
    </row>
    <row r="123" spans="3:3" ht="15">
      <c r="C123" s="216"/>
    </row>
    <row r="124" spans="3:3" ht="15">
      <c r="C124" s="216"/>
    </row>
    <row r="125" spans="3:3" ht="15">
      <c r="C125" s="216"/>
    </row>
    <row r="126" spans="3:3" ht="15">
      <c r="C126" s="217"/>
    </row>
  </sheetData>
  <sortState xmlns:xlrd2="http://schemas.microsoft.com/office/spreadsheetml/2017/richdata2" ref="A2:D126">
    <sortCondition ref="D2:D126"/>
    <sortCondition ref="B2:B12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4313-8EAC-0141-BA8E-861AF31ED060}">
  <dimension ref="B1:E6"/>
  <sheetViews>
    <sheetView zoomScale="160" zoomScaleNormal="160" workbookViewId="0">
      <selection activeCell="C10" sqref="C10"/>
    </sheetView>
  </sheetViews>
  <sheetFormatPr baseColWidth="10" defaultColWidth="10.83203125" defaultRowHeight="13"/>
  <cols>
    <col min="1" max="1" width="4" customWidth="1"/>
    <col min="2" max="2" width="24.6640625" customWidth="1"/>
    <col min="3" max="3" width="18.5" customWidth="1"/>
  </cols>
  <sheetData>
    <row r="1" spans="2:5" ht="14" thickBot="1"/>
    <row r="2" spans="2:5">
      <c r="B2" s="20" t="s">
        <v>1059</v>
      </c>
      <c r="C2" s="24" t="s">
        <v>1064</v>
      </c>
    </row>
    <row r="3" spans="2:5">
      <c r="B3" s="21" t="s">
        <v>1265</v>
      </c>
      <c r="C3" s="68" t="s">
        <v>1266</v>
      </c>
    </row>
    <row r="4" spans="2:5" ht="16">
      <c r="B4" s="21" t="s">
        <v>1087</v>
      </c>
      <c r="C4" s="38">
        <v>44742</v>
      </c>
    </row>
    <row r="5" spans="2:5">
      <c r="B5" s="21" t="s">
        <v>1088</v>
      </c>
      <c r="C5" s="23" t="s">
        <v>1090</v>
      </c>
      <c r="E5" s="1"/>
    </row>
    <row r="6" spans="2:5" ht="14" thickBot="1">
      <c r="B6" s="22" t="s">
        <v>1089</v>
      </c>
      <c r="C6" s="224" t="s">
        <v>3130</v>
      </c>
      <c r="E6" s="1"/>
    </row>
  </sheetData>
  <dataValidations count="1">
    <dataValidation type="list" allowBlank="1" showInputMessage="1" showErrorMessage="1" sqref="C5:C6" xr:uid="{146644EA-53C7-1642-84D4-FDA957F35368}">
      <formula1>"Y,N"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4329-355D-4401-83F9-DCE9B92C9B36}">
  <sheetPr codeName="Sheet8">
    <tabColor theme="4"/>
  </sheetPr>
  <dimension ref="A1:F102"/>
  <sheetViews>
    <sheetView tabSelected="1" zoomScale="120" zoomScaleNormal="120" workbookViewId="0">
      <selection activeCell="G23" sqref="G23"/>
    </sheetView>
  </sheetViews>
  <sheetFormatPr baseColWidth="10" defaultColWidth="9" defaultRowHeight="13"/>
  <cols>
    <col min="1" max="1" width="23.6640625" style="30" customWidth="1"/>
    <col min="2" max="2" width="41.5" style="30" customWidth="1"/>
    <col min="3" max="5" width="18.6640625" style="30" customWidth="1"/>
    <col min="6" max="6" width="17.6640625" style="30" customWidth="1"/>
    <col min="7" max="16384" width="9" style="30"/>
  </cols>
  <sheetData>
    <row r="1" spans="1:6" ht="16">
      <c r="A1" s="25" t="s">
        <v>1059</v>
      </c>
      <c r="B1" s="39" t="str">
        <f>_xlfn.CONCAT('Master Info'!C2, ", ", 'Master Info'!$C$3)</f>
        <v>City of Clayton, California</v>
      </c>
      <c r="C1" s="35"/>
      <c r="D1" s="29"/>
      <c r="E1" s="29"/>
    </row>
    <row r="2" spans="1:6" ht="16">
      <c r="A2" s="26" t="s">
        <v>1085</v>
      </c>
      <c r="B2" s="27" t="s">
        <v>1086</v>
      </c>
      <c r="C2" s="35"/>
      <c r="D2" s="29"/>
      <c r="E2" s="29"/>
    </row>
    <row r="3" spans="1:6" ht="16">
      <c r="A3" s="26" t="s">
        <v>1060</v>
      </c>
      <c r="B3" s="27" t="s">
        <v>0</v>
      </c>
      <c r="C3" s="35"/>
      <c r="D3" s="29"/>
      <c r="E3" s="29"/>
    </row>
    <row r="4" spans="1:6" ht="17" thickBot="1">
      <c r="A4" s="28" t="s">
        <v>1061</v>
      </c>
      <c r="B4" s="179">
        <f>'Master Info'!C4</f>
        <v>44742</v>
      </c>
      <c r="C4" s="35"/>
      <c r="D4" s="29"/>
      <c r="E4" s="29"/>
    </row>
    <row r="5" spans="1:6" s="32" customFormat="1" ht="16">
      <c r="A5" s="36"/>
      <c r="B5" s="37"/>
      <c r="C5" s="31"/>
      <c r="D5" s="31"/>
      <c r="E5" s="31"/>
    </row>
    <row r="6" spans="1:6" ht="32">
      <c r="A6" s="2" t="s">
        <v>1</v>
      </c>
      <c r="B6" s="7"/>
      <c r="C6" s="8" t="s">
        <v>2</v>
      </c>
      <c r="D6" s="8" t="str">
        <f>IF(AND('Master Info'!C5="N",'Master Info'!C6="N"), "",  IF('Master Info'!C5="N", "Component Units", "Business-Type Activities"))</f>
        <v>Business-Type Activities</v>
      </c>
      <c r="E6" s="8" t="str">
        <f xml:space="preserve"> IF('Master Info'!C5="N", "", "Total Primary Government")</f>
        <v>Total Primary Government</v>
      </c>
      <c r="F6" s="8" t="str">
        <f>IF(AND('Master Info'!C5="Y",'Master Info'!C6="Y"),"Component Units","")</f>
        <v/>
      </c>
    </row>
    <row r="7" spans="1:6" ht="15">
      <c r="A7" s="3"/>
      <c r="B7" s="9" t="s">
        <v>3</v>
      </c>
      <c r="C7" s="10"/>
      <c r="D7" s="10"/>
      <c r="E7" s="9"/>
      <c r="F7" s="9"/>
    </row>
    <row r="8" spans="1:6" ht="15">
      <c r="A8" s="3"/>
      <c r="B8" s="11" t="s">
        <v>4</v>
      </c>
      <c r="C8" s="12"/>
      <c r="D8" s="12"/>
      <c r="E8" s="12"/>
    </row>
    <row r="9" spans="1:6" ht="15">
      <c r="A9" s="4" t="str">
        <f>IF(B9="", "Choose from drop-down --&gt;", IFERROR(_xlfn.XLOOKUP(B9, 'Lookup Net Position'!$B$2:$B$420, 'Lookup Net Position'!$C$2:$C$420), "acfr:CurrentAssetsCustom"))</f>
        <v>acfr:CashAndCashEquivalentsAndInvestments</v>
      </c>
      <c r="B9" s="13" t="s">
        <v>73</v>
      </c>
      <c r="C9" s="182">
        <v>13441679</v>
      </c>
      <c r="D9" s="183" t="s">
        <v>3132</v>
      </c>
      <c r="E9" s="180">
        <f t="shared" ref="E9:E31" si="0">IF(OR($E$6="", B9=""),"",SUM(C9:D9))</f>
        <v>13441679</v>
      </c>
      <c r="F9" s="183"/>
    </row>
    <row r="10" spans="1:6" ht="15">
      <c r="A10" s="4" t="str">
        <f>IF(B10="", "Choose from drop-down --&gt;", IFERROR(_xlfn.XLOOKUP(B10, 'Lookup Net Position'!$B$2:$B$420, 'Lookup Net Position'!$C$2:$C$420), "acfr:CurrentAssetsCustom"))</f>
        <v>acfr:AccountsReceivableNetOfAllowance</v>
      </c>
      <c r="B10" s="13" t="s">
        <v>307</v>
      </c>
      <c r="C10" s="182">
        <v>1133315</v>
      </c>
      <c r="D10" s="183">
        <v>0</v>
      </c>
      <c r="E10" s="180">
        <f t="shared" si="0"/>
        <v>1133315</v>
      </c>
      <c r="F10" s="183"/>
    </row>
    <row r="11" spans="1:6" ht="15">
      <c r="A11" s="4" t="str">
        <f>IF(B11="", "Choose from drop-down --&gt;", IFERROR(_xlfn.XLOOKUP(B11, 'Lookup Net Position'!$B$2:$B$420, 'Lookup Net Position'!$C$2:$C$420), "acfr:CurrentAssetsCustom"))</f>
        <v>acfr:AccruedInterestReceivable</v>
      </c>
      <c r="B11" s="13" t="s">
        <v>411</v>
      </c>
      <c r="C11" s="182">
        <v>25257</v>
      </c>
      <c r="D11" s="183" t="s">
        <v>3131</v>
      </c>
      <c r="E11" s="180">
        <f t="shared" si="0"/>
        <v>25257</v>
      </c>
      <c r="F11" s="183"/>
    </row>
    <row r="12" spans="1:6" ht="15">
      <c r="A12" s="4" t="str">
        <f>IF(B12="", "Choose from drop-down --&gt;", IFERROR(_xlfn.XLOOKUP(B12, 'Lookup Net Position'!$B$2:$B$420, 'Lookup Net Position'!$C$2:$C$420), "acfr:CurrentAssetsCustom"))</f>
        <v>acfr:InternalBalance</v>
      </c>
      <c r="B12" s="13" t="s">
        <v>457</v>
      </c>
      <c r="C12" s="182">
        <v>120893</v>
      </c>
      <c r="D12" s="183">
        <v>-120893</v>
      </c>
      <c r="E12" s="180">
        <f t="shared" si="0"/>
        <v>0</v>
      </c>
      <c r="F12" s="183"/>
    </row>
    <row r="13" spans="1:6" ht="15">
      <c r="A13" s="4" t="str">
        <f>IF(B13="", "Choose from drop-down --&gt;", IFERROR(_xlfn.XLOOKUP(B13, 'Lookup Net Position'!$B$2:$B$420, 'Lookup Net Position'!$C$2:$C$420), "acfr:CurrentAssetsCustom"))</f>
        <v>acfr:PrepaidExpenses</v>
      </c>
      <c r="B13" s="13" t="s">
        <v>105</v>
      </c>
      <c r="C13" s="182">
        <v>52578</v>
      </c>
      <c r="D13" s="183">
        <v>0</v>
      </c>
      <c r="E13" s="180">
        <f t="shared" si="0"/>
        <v>52578</v>
      </c>
      <c r="F13" s="183"/>
    </row>
    <row r="14" spans="1:6" ht="15">
      <c r="A14" s="4" t="str">
        <f>IF(B14="", "Choose from drop-down --&gt;", IFERROR(_xlfn.XLOOKUP(B14, 'Lookup Net Position'!$B$2:$B$420, 'Lookup Net Position'!$C$2:$C$420), "acfr:CurrentAssetsCustom"))</f>
        <v>Choose from drop-down --&gt;</v>
      </c>
      <c r="B14" s="13"/>
      <c r="C14" s="182"/>
      <c r="D14" s="183"/>
      <c r="E14" s="180" t="str">
        <f t="shared" si="0"/>
        <v/>
      </c>
      <c r="F14" s="183"/>
    </row>
    <row r="15" spans="1:6" ht="15">
      <c r="A15" s="4" t="str">
        <f>IF(B15="", "Choose from drop-down --&gt;", IFERROR(_xlfn.XLOOKUP(B15, 'Lookup Net Position'!$B$2:$B$420, 'Lookup Net Position'!$C$2:$C$420), "acfr:CurrentAssetsCustom"))</f>
        <v>Choose from drop-down --&gt;</v>
      </c>
      <c r="B15" s="13"/>
      <c r="C15" s="182"/>
      <c r="D15" s="183"/>
      <c r="E15" s="180" t="str">
        <f t="shared" si="0"/>
        <v/>
      </c>
      <c r="F15" s="183"/>
    </row>
    <row r="16" spans="1:6" ht="15">
      <c r="A16" s="4" t="str">
        <f>IF(B16="", "Choose from drop-down --&gt;", IFERROR(_xlfn.XLOOKUP(B16, 'Lookup Net Position'!$B$2:$B$420, 'Lookup Net Position'!$C$2:$C$420), "acfr:CurrentAssetsCustom"))</f>
        <v>Choose from drop-down --&gt;</v>
      </c>
      <c r="B16" s="13"/>
      <c r="C16" s="182"/>
      <c r="D16" s="183"/>
      <c r="E16" s="180" t="str">
        <f t="shared" si="0"/>
        <v/>
      </c>
      <c r="F16" s="183"/>
    </row>
    <row r="17" spans="1:6" ht="15">
      <c r="A17" s="4" t="str">
        <f>IF(B17="", "Choose from drop-down --&gt;", IFERROR(_xlfn.XLOOKUP(B17, 'Lookup Net Position'!$B$2:$B$420, 'Lookup Net Position'!$C$2:$C$420), "acfr:CurrentAssetsCustom"))</f>
        <v>Choose from drop-down --&gt;</v>
      </c>
      <c r="B17" s="13"/>
      <c r="C17" s="182"/>
      <c r="D17" s="183"/>
      <c r="E17" s="180" t="str">
        <f t="shared" si="0"/>
        <v/>
      </c>
      <c r="F17" s="183"/>
    </row>
    <row r="18" spans="1:6" ht="15" hidden="1">
      <c r="A18" s="4" t="str">
        <f>IF(B18="", "Choose from drop-down --&gt;", IFERROR(_xlfn.XLOOKUP(B18, 'Lookup Net Position'!$B$2:$B$420, 'Lookup Net Position'!$C$2:$C$420), "acfr:CurrentAssetsCustom"))</f>
        <v>Choose from drop-down --&gt;</v>
      </c>
      <c r="B18" s="13"/>
      <c r="C18" s="182"/>
      <c r="D18" s="183"/>
      <c r="E18" s="180" t="str">
        <f t="shared" si="0"/>
        <v/>
      </c>
      <c r="F18" s="183"/>
    </row>
    <row r="19" spans="1:6" ht="15" hidden="1">
      <c r="A19" s="4" t="str">
        <f>IF(B19="", "Choose from drop-down --&gt;", IFERROR(_xlfn.XLOOKUP(B19, 'Lookup Net Position'!$B$2:$B$420, 'Lookup Net Position'!$C$2:$C$420), "acfr:CurrentAssetsCustom"))</f>
        <v>Choose from drop-down --&gt;</v>
      </c>
      <c r="B19" s="13"/>
      <c r="C19" s="182"/>
      <c r="D19" s="183"/>
      <c r="E19" s="180" t="str">
        <f t="shared" si="0"/>
        <v/>
      </c>
      <c r="F19" s="183"/>
    </row>
    <row r="20" spans="1:6" ht="15" hidden="1">
      <c r="A20" s="4" t="str">
        <f>IF(B20="", "Choose from drop-down --&gt;", IFERROR(_xlfn.XLOOKUP(B20, 'Lookup Net Position'!$B$2:$B$420, 'Lookup Net Position'!$C$2:$C$420), "acfr:CurrentAssetsCustom"))</f>
        <v>Choose from drop-down --&gt;</v>
      </c>
      <c r="B20" s="13"/>
      <c r="C20" s="182"/>
      <c r="D20" s="183"/>
      <c r="E20" s="180" t="str">
        <f t="shared" si="0"/>
        <v/>
      </c>
      <c r="F20" s="183"/>
    </row>
    <row r="21" spans="1:6" ht="15" hidden="1">
      <c r="A21" s="4" t="str">
        <f>IF(B21="", "Choose from drop-down --&gt;", IFERROR(_xlfn.XLOOKUP(B21, 'Lookup Net Position'!$B$2:$B$420, 'Lookup Net Position'!$C$2:$C$420), "acfr:CurrentAssetsCustom"))</f>
        <v>Choose from drop-down --&gt;</v>
      </c>
      <c r="B21" s="13"/>
      <c r="C21" s="182"/>
      <c r="D21" s="183"/>
      <c r="E21" s="180" t="str">
        <f t="shared" si="0"/>
        <v/>
      </c>
      <c r="F21" s="183"/>
    </row>
    <row r="22" spans="1:6" ht="15">
      <c r="A22" s="4" t="str">
        <f>IF(B22="", "Choose from drop-down --&gt;", IFERROR(_xlfn.XLOOKUP(B22, 'Lookup Net Position'!$B$2:$B$420, 'Lookup Net Position'!$C$2:$C$420), "acfr:CurrentAssetsCustom"))</f>
        <v>Choose from drop-down --&gt;</v>
      </c>
      <c r="B22" s="13"/>
      <c r="C22" s="182"/>
      <c r="D22" s="183"/>
      <c r="E22" s="180" t="str">
        <f t="shared" si="0"/>
        <v/>
      </c>
      <c r="F22" s="183"/>
    </row>
    <row r="23" spans="1:6" ht="15">
      <c r="A23" s="4" t="s">
        <v>9</v>
      </c>
      <c r="B23" s="4" t="s">
        <v>10</v>
      </c>
      <c r="C23" s="180">
        <f>IF(C6="","",SUM(C9:C22))</f>
        <v>14773722</v>
      </c>
      <c r="D23" s="180">
        <f t="shared" ref="D23:F23" si="1">IF(D6="","",SUM(D9:D22))</f>
        <v>-120893</v>
      </c>
      <c r="E23" s="180">
        <f t="shared" si="1"/>
        <v>14652829</v>
      </c>
      <c r="F23" s="180" t="str">
        <f t="shared" si="1"/>
        <v/>
      </c>
    </row>
    <row r="24" spans="1:6" ht="15">
      <c r="A24" s="3"/>
      <c r="B24" s="11" t="s">
        <v>11</v>
      </c>
      <c r="C24" s="11"/>
      <c r="D24" s="11"/>
      <c r="E24" s="11"/>
    </row>
    <row r="25" spans="1:6" ht="15">
      <c r="A25" s="4" t="str">
        <f>IF(B25="", "Choose from drop-down --&gt;", _xlfn.XLOOKUP(B25,'Lookup Net Position'!$B$2:$B$607,'Lookup Net Position'!$C$2:$C$607))</f>
        <v>acfr:OtherCapitalAssets</v>
      </c>
      <c r="B25" s="13" t="s">
        <v>248</v>
      </c>
      <c r="C25" s="182">
        <v>3170453</v>
      </c>
      <c r="D25" s="183">
        <v>0</v>
      </c>
      <c r="E25" s="180">
        <f t="shared" si="0"/>
        <v>3170453</v>
      </c>
      <c r="F25" s="183"/>
    </row>
    <row r="26" spans="1:6" ht="15">
      <c r="A26" s="4" t="str">
        <f>IF(B26="", "Choose from drop-down --&gt;", _xlfn.XLOOKUP(B26,'Lookup Net Position'!$B$2:$B$607,'Lookup Net Position'!$C$2:$C$607))</f>
        <v>acfr:NotesAndLoansReceivableNetNoncurrent</v>
      </c>
      <c r="B26" s="13" t="s">
        <v>461</v>
      </c>
      <c r="C26" s="182">
        <v>3311550</v>
      </c>
      <c r="D26" s="183">
        <v>0</v>
      </c>
      <c r="E26" s="180">
        <f t="shared" si="0"/>
        <v>3311550</v>
      </c>
      <c r="F26" s="183"/>
    </row>
    <row r="27" spans="1:6" ht="15">
      <c r="A27" s="4" t="str">
        <f>IF(B27="", "Choose from drop-down --&gt;", _xlfn.XLOOKUP(B27,'Lookup Net Position'!$B$2:$B$607,'Lookup Net Position'!$C$2:$C$607))</f>
        <v>acfr:CapitalAssetsNotBeingDepreciated</v>
      </c>
      <c r="B27" s="14" t="s">
        <v>243</v>
      </c>
      <c r="C27" s="182">
        <v>3133754</v>
      </c>
      <c r="D27" s="183">
        <v>167738</v>
      </c>
      <c r="E27" s="180">
        <f t="shared" si="0"/>
        <v>3301492</v>
      </c>
      <c r="F27" s="183"/>
    </row>
    <row r="28" spans="1:6" ht="15">
      <c r="A28" s="4" t="str">
        <f>IF(B28="", "Choose from drop-down --&gt;", _xlfn.XLOOKUP(B28,'Lookup Net Position'!$B$2:$B$607,'Lookup Net Position'!$C$2:$C$607))</f>
        <v>acfr:CapitalAssetsBeingDepreciatedNet</v>
      </c>
      <c r="B28" s="14" t="s">
        <v>247</v>
      </c>
      <c r="C28" s="182">
        <v>25982451</v>
      </c>
      <c r="D28" s="183">
        <v>841465</v>
      </c>
      <c r="E28" s="180">
        <f t="shared" si="0"/>
        <v>26823916</v>
      </c>
      <c r="F28" s="183"/>
    </row>
    <row r="29" spans="1:6" ht="15">
      <c r="A29" s="4" t="str">
        <f>IF(B29="", "Choose from drop-down --&gt;", _xlfn.XLOOKUP(B29,'Lookup Net Position'!$B$2:$B$607,'Lookup Net Position'!$C$2:$C$607))</f>
        <v>Choose from drop-down --&gt;</v>
      </c>
      <c r="B29" s="14"/>
      <c r="C29" s="182"/>
      <c r="D29" s="183"/>
      <c r="E29" s="180" t="str">
        <f t="shared" si="0"/>
        <v/>
      </c>
      <c r="F29" s="183"/>
    </row>
    <row r="30" spans="1:6" ht="15">
      <c r="A30" s="4" t="str">
        <f>IF(B30="", "Choose from drop-down --&gt;", _xlfn.XLOOKUP(B30,'Lookup Net Position'!$B$2:$B$607,'Lookup Net Position'!$C$2:$C$607))</f>
        <v>Choose from drop-down --&gt;</v>
      </c>
      <c r="B30" s="13"/>
      <c r="C30" s="182"/>
      <c r="D30" s="182"/>
      <c r="E30" s="180" t="str">
        <f t="shared" si="0"/>
        <v/>
      </c>
      <c r="F30" s="182"/>
    </row>
    <row r="31" spans="1:6" ht="15">
      <c r="A31" s="4" t="str">
        <f>IF(B31="", "Choose from drop-down --&gt;", _xlfn.XLOOKUP(B31,'Lookup Net Position'!$B$2:$B$607,'Lookup Net Position'!$C$2:$C$607))</f>
        <v>Choose from drop-down --&gt;</v>
      </c>
      <c r="B31" s="13"/>
      <c r="C31" s="182"/>
      <c r="D31" s="182"/>
      <c r="E31" s="180" t="str">
        <f t="shared" si="0"/>
        <v/>
      </c>
      <c r="F31" s="182"/>
    </row>
    <row r="32" spans="1:6" ht="15" hidden="1">
      <c r="A32" s="4" t="str">
        <f>IF(B32="", "Choose from drop-down --&gt;", _xlfn.XLOOKUP(B32,'Lookup Net Position'!$B$2:$B$607,'Lookup Net Position'!$C$2:$C$607))</f>
        <v>Choose from drop-down --&gt;</v>
      </c>
      <c r="B32" s="13"/>
      <c r="C32" s="182"/>
      <c r="D32" s="182"/>
      <c r="E32" s="180">
        <f t="shared" ref="E32:E35" si="2">SUM(C32:D32)</f>
        <v>0</v>
      </c>
      <c r="F32" s="182"/>
    </row>
    <row r="33" spans="1:6" ht="15" hidden="1">
      <c r="A33" s="4" t="str">
        <f>IF(B33="", "Choose from drop-down --&gt;", _xlfn.XLOOKUP(B33,'Lookup Net Position'!$B$2:$B$607,'Lookup Net Position'!$C$2:$C$607))</f>
        <v>Choose from drop-down --&gt;</v>
      </c>
      <c r="B33" s="13"/>
      <c r="C33" s="182"/>
      <c r="D33" s="182"/>
      <c r="E33" s="180">
        <f t="shared" si="2"/>
        <v>0</v>
      </c>
      <c r="F33" s="182"/>
    </row>
    <row r="34" spans="1:6" ht="15" hidden="1">
      <c r="A34" s="4" t="str">
        <f>IF(B34="", "Choose from drop-down --&gt;", _xlfn.XLOOKUP(B34,'Lookup Net Position'!$B$2:$B$607,'Lookup Net Position'!$C$2:$C$607))</f>
        <v>Choose from drop-down --&gt;</v>
      </c>
      <c r="B34" s="13"/>
      <c r="C34" s="182"/>
      <c r="D34" s="182"/>
      <c r="E34" s="180">
        <f t="shared" si="2"/>
        <v>0</v>
      </c>
      <c r="F34" s="182"/>
    </row>
    <row r="35" spans="1:6" ht="15" hidden="1">
      <c r="A35" s="4" t="str">
        <f>IF(B35="", "Choose from drop-down --&gt;", _xlfn.XLOOKUP(B35,'Lookup Net Position'!$B$2:$B$607,'Lookup Net Position'!$C$2:$C$607))</f>
        <v>Choose from drop-down --&gt;</v>
      </c>
      <c r="B35" s="13"/>
      <c r="C35" s="182"/>
      <c r="D35" s="182"/>
      <c r="E35" s="180">
        <f t="shared" si="2"/>
        <v>0</v>
      </c>
      <c r="F35" s="182"/>
    </row>
    <row r="36" spans="1:6" ht="15" hidden="1">
      <c r="A36" s="4" t="str">
        <f>IF(B36="", "Choose from drop-down --&gt;", _xlfn.XLOOKUP(B36,'Lookup Net Position'!$B$2:$B$607,'Lookup Net Position'!$C$2:$C$607))</f>
        <v>Choose from drop-down --&gt;</v>
      </c>
      <c r="B36" s="13"/>
      <c r="C36" s="182"/>
      <c r="D36" s="182"/>
      <c r="E36" s="180">
        <f t="shared" ref="E36" si="3">SUM(C36:D36)</f>
        <v>0</v>
      </c>
      <c r="F36" s="182"/>
    </row>
    <row r="37" spans="1:6" s="32" customFormat="1" ht="15">
      <c r="A37" s="4" t="s">
        <v>16</v>
      </c>
      <c r="B37" s="4" t="s">
        <v>17</v>
      </c>
      <c r="C37" s="180">
        <f>IF(C6="","",SUM(C25:C36))</f>
        <v>35598208</v>
      </c>
      <c r="D37" s="180">
        <f t="shared" ref="D37:F38" si="4">IF(D6="","",SUM(D25:D36))</f>
        <v>1009203</v>
      </c>
      <c r="E37" s="180">
        <f t="shared" si="4"/>
        <v>36607411</v>
      </c>
      <c r="F37" s="180" t="str">
        <f t="shared" si="4"/>
        <v/>
      </c>
    </row>
    <row r="38" spans="1:6" ht="15">
      <c r="A38" s="4" t="s">
        <v>18</v>
      </c>
      <c r="B38" s="6" t="s">
        <v>19</v>
      </c>
      <c r="C38" s="181">
        <f>IF(C$6="","",C23+C37)</f>
        <v>50371930</v>
      </c>
      <c r="D38" s="181">
        <f t="shared" ref="D38:E38" si="5">IF(D$6="","",D23+D37)</f>
        <v>888310</v>
      </c>
      <c r="E38" s="181">
        <f t="shared" si="5"/>
        <v>51260240</v>
      </c>
      <c r="F38" s="180" t="str">
        <f t="shared" si="4"/>
        <v/>
      </c>
    </row>
    <row r="39" spans="1:6" ht="15">
      <c r="A39" s="3"/>
      <c r="B39" s="3"/>
      <c r="C39" s="16"/>
      <c r="D39" s="16"/>
      <c r="E39" s="16"/>
    </row>
    <row r="40" spans="1:6" ht="15">
      <c r="A40" s="3"/>
      <c r="B40" s="9" t="s">
        <v>20</v>
      </c>
      <c r="C40" s="9"/>
      <c r="D40" s="9"/>
      <c r="E40" s="9"/>
      <c r="F40" s="9"/>
    </row>
    <row r="41" spans="1:6" ht="15">
      <c r="A41" s="4" t="str">
        <f>IF(B41="", "Choose from drop-down --&gt;", _xlfn.XLOOKUP(B41,'Lookup Net Position'!$B$2:$B$607,'Lookup Net Position'!$C$2:$C$607))</f>
        <v>acfr:DeferredOutflowsOfResourcesPension</v>
      </c>
      <c r="B41" s="13" t="s">
        <v>526</v>
      </c>
      <c r="C41" s="182">
        <v>1285641</v>
      </c>
      <c r="D41" s="183">
        <v>0</v>
      </c>
      <c r="E41" s="180">
        <f t="shared" ref="E41:E45" si="6">IF(OR($E$6="", B41=""),"",SUM(C41:D41))</f>
        <v>1285641</v>
      </c>
      <c r="F41" s="183"/>
    </row>
    <row r="42" spans="1:6" ht="15">
      <c r="A42" s="4" t="str">
        <f>IF(B42="", "Choose from drop-down --&gt;", _xlfn.XLOOKUP(B42,'Lookup Net Position'!$B$2:$B$607,'Lookup Net Position'!$C$2:$C$607))</f>
        <v>acfr:DeferredOutflowsOfResourcesOPEB</v>
      </c>
      <c r="B42" s="13" t="s">
        <v>519</v>
      </c>
      <c r="C42" s="182">
        <v>0</v>
      </c>
      <c r="D42" s="183">
        <v>0</v>
      </c>
      <c r="E42" s="180">
        <f t="shared" si="6"/>
        <v>0</v>
      </c>
      <c r="F42" s="183"/>
    </row>
    <row r="43" spans="1:6" ht="15">
      <c r="A43" s="4" t="str">
        <f>IF(B43="", "Choose from drop-down --&gt;", _xlfn.XLOOKUP(B43,'Lookup Net Position'!$B$2:$B$607,'Lookup Net Position'!$C$2:$C$607))</f>
        <v>Choose from drop-down --&gt;</v>
      </c>
      <c r="B43" s="13"/>
      <c r="C43" s="182"/>
      <c r="D43" s="183"/>
      <c r="E43" s="180" t="str">
        <f t="shared" si="6"/>
        <v/>
      </c>
      <c r="F43" s="183"/>
    </row>
    <row r="44" spans="1:6" ht="15">
      <c r="A44" s="4" t="str">
        <f>IF(B44="", "Choose from drop-down --&gt;", _xlfn.XLOOKUP(B44,'Lookup Net Position'!$B$2:$B$607,'Lookup Net Position'!$C$2:$C$607))</f>
        <v>Choose from drop-down --&gt;</v>
      </c>
      <c r="B44" s="13"/>
      <c r="C44" s="182"/>
      <c r="D44" s="183"/>
      <c r="E44" s="180" t="str">
        <f t="shared" si="6"/>
        <v/>
      </c>
      <c r="F44" s="183"/>
    </row>
    <row r="45" spans="1:6" ht="15">
      <c r="A45" s="4" t="str">
        <f>IF(B45="", "Choose from drop-down --&gt;", _xlfn.XLOOKUP(B45,'Lookup Net Position'!$B$2:$B$607,'Lookup Net Position'!$C$2:$C$607))</f>
        <v>Choose from drop-down --&gt;</v>
      </c>
      <c r="B45" s="13"/>
      <c r="C45" s="182"/>
      <c r="D45" s="183"/>
      <c r="E45" s="180" t="str">
        <f t="shared" si="6"/>
        <v/>
      </c>
      <c r="F45" s="183"/>
    </row>
    <row r="46" spans="1:6" ht="15" hidden="1">
      <c r="A46" s="4" t="str">
        <f>IF(B46="", "Choose from drop-down --&gt;", _xlfn.XLOOKUP(B46,#REF!,#REF!))</f>
        <v>Choose from drop-down --&gt;</v>
      </c>
      <c r="B46" s="13"/>
      <c r="C46" s="182"/>
      <c r="D46" s="183"/>
      <c r="E46" s="180">
        <f t="shared" ref="E46:E48" si="7">SUM(C46:D46)</f>
        <v>0</v>
      </c>
      <c r="F46" s="183"/>
    </row>
    <row r="47" spans="1:6" ht="15" hidden="1">
      <c r="A47" s="4" t="str">
        <f>IF(B47="", "Choose from drop-down --&gt;", _xlfn.XLOOKUP(B47,#REF!,#REF!))</f>
        <v>Choose from drop-down --&gt;</v>
      </c>
      <c r="B47" s="13"/>
      <c r="C47" s="182"/>
      <c r="D47" s="183"/>
      <c r="E47" s="180">
        <f t="shared" si="7"/>
        <v>0</v>
      </c>
      <c r="F47" s="183"/>
    </row>
    <row r="48" spans="1:6" ht="15" hidden="1">
      <c r="A48" s="4" t="str">
        <f>IF(B48="", "Choose from drop-down --&gt;", _xlfn.XLOOKUP(B48,#REF!,#REF!))</f>
        <v>Choose from drop-down --&gt;</v>
      </c>
      <c r="B48" s="13"/>
      <c r="C48" s="182"/>
      <c r="D48" s="183"/>
      <c r="E48" s="180">
        <f t="shared" si="7"/>
        <v>0</v>
      </c>
      <c r="F48" s="183"/>
    </row>
    <row r="49" spans="1:6" ht="15" hidden="1">
      <c r="A49" s="4" t="str">
        <f>IF(B49="", "Choose from drop-down --&gt;", _xlfn.XLOOKUP(B49,#REF!,#REF!))</f>
        <v>Choose from drop-down --&gt;</v>
      </c>
      <c r="B49" s="13"/>
      <c r="C49" s="183"/>
      <c r="D49" s="183"/>
      <c r="E49" s="180">
        <f t="shared" ref="E49" si="8">SUM(C49:D49)</f>
        <v>0</v>
      </c>
      <c r="F49" s="183"/>
    </row>
    <row r="50" spans="1:6" ht="15">
      <c r="A50" s="4" t="s">
        <v>23</v>
      </c>
      <c r="B50" s="6" t="s">
        <v>24</v>
      </c>
      <c r="C50" s="184">
        <f>IF(C6="","",SUM(C41:C49))</f>
        <v>1285641</v>
      </c>
      <c r="D50" s="184">
        <f>IF(D6="","",SUM(D41:D49))</f>
        <v>0</v>
      </c>
      <c r="E50" s="184">
        <f t="shared" ref="E50:F50" si="9">IF(E6="","",SUM(E41:E49))</f>
        <v>1285641</v>
      </c>
      <c r="F50" s="184" t="str">
        <f t="shared" si="9"/>
        <v/>
      </c>
    </row>
    <row r="51" spans="1:6" ht="15">
      <c r="A51" s="3"/>
      <c r="B51" s="3"/>
      <c r="C51" s="16"/>
      <c r="D51" s="17"/>
      <c r="E51" s="16"/>
    </row>
    <row r="52" spans="1:6" ht="15">
      <c r="A52" s="3"/>
      <c r="B52" s="9" t="s">
        <v>25</v>
      </c>
      <c r="C52" s="9"/>
      <c r="D52" s="9"/>
      <c r="E52" s="9"/>
      <c r="F52" s="9"/>
    </row>
    <row r="53" spans="1:6" ht="15">
      <c r="A53" s="3"/>
      <c r="B53" s="11" t="s">
        <v>1062</v>
      </c>
      <c r="C53" s="12"/>
      <c r="D53" s="12"/>
      <c r="E53" s="12"/>
      <c r="F53" s="12"/>
    </row>
    <row r="54" spans="1:6" ht="15">
      <c r="A54" s="4" t="str">
        <f>IF(B54="", "Choose from drop-down --&gt;", _xlfn.XLOOKUP(B54,'Lookup Net Position'!$B$2:$B$607,'Lookup Net Position'!$C$2:$C$607))</f>
        <v>acfr:AccountsPayable</v>
      </c>
      <c r="B54" s="13" t="s">
        <v>433</v>
      </c>
      <c r="C54" s="182">
        <v>149907</v>
      </c>
      <c r="D54" s="182">
        <v>2671</v>
      </c>
      <c r="E54" s="180">
        <f t="shared" ref="E54:E59" si="10">IF(OR($E$6="", B54=""),"",SUM(C54:D54))</f>
        <v>152578</v>
      </c>
      <c r="F54" s="182"/>
    </row>
    <row r="55" spans="1:6" ht="15">
      <c r="A55" s="4" t="str">
        <f>IF(B55="", "Choose from drop-down --&gt;", _xlfn.XLOOKUP(B55,'Lookup Net Position'!$B$2:$B$607,'Lookup Net Position'!$C$2:$C$607))</f>
        <v>acfr:DepositsHeldforOthers</v>
      </c>
      <c r="B55" s="13" t="s">
        <v>3127</v>
      </c>
      <c r="C55" s="183" t="s">
        <v>3131</v>
      </c>
      <c r="D55" s="182">
        <v>5500</v>
      </c>
      <c r="E55" s="180">
        <f t="shared" si="10"/>
        <v>5500</v>
      </c>
      <c r="F55" s="182"/>
    </row>
    <row r="56" spans="1:6" ht="15">
      <c r="A56" s="4" t="str">
        <f>IF(B56="", "Choose from drop-down --&gt;", _xlfn.XLOOKUP(B56,'Lookup Net Position'!$B$2:$B$607,'Lookup Net Position'!$C$2:$C$607))</f>
        <v>acfr:AccruedWagesPayable</v>
      </c>
      <c r="B56" s="13" t="s">
        <v>558</v>
      </c>
      <c r="C56" s="182">
        <v>37</v>
      </c>
      <c r="D56" s="183" t="s">
        <v>3131</v>
      </c>
      <c r="E56" s="180">
        <f t="shared" si="10"/>
        <v>37</v>
      </c>
      <c r="F56" s="183"/>
    </row>
    <row r="57" spans="1:6" ht="16" customHeight="1">
      <c r="A57" s="4" t="str">
        <f>IF(B57="", "Choose from drop-down --&gt;", _xlfn.XLOOKUP(B57,'Lookup Net Position'!$B$2:$B$607,'Lookup Net Position'!$C$2:$C$607))</f>
        <v>acfr:UnearnedRevenue</v>
      </c>
      <c r="B57" s="13" t="s">
        <v>298</v>
      </c>
      <c r="C57" s="182">
        <v>332166</v>
      </c>
      <c r="D57" s="183" t="s">
        <v>3131</v>
      </c>
      <c r="E57" s="180">
        <f t="shared" si="10"/>
        <v>332166</v>
      </c>
      <c r="F57" s="183"/>
    </row>
    <row r="58" spans="1:6" ht="16" customHeight="1">
      <c r="A58" s="4" t="str">
        <f>IF(B58="", "Choose from drop-down --&gt;", _xlfn.XLOOKUP(B58,'Lookup Net Position'!$B$2:$B$607,'Lookup Net Position'!$C$2:$C$607))</f>
        <v>acfr:CompensatedAbsencesPayableCurrent</v>
      </c>
      <c r="B58" s="13" t="s">
        <v>480</v>
      </c>
      <c r="C58" s="182">
        <v>83645</v>
      </c>
      <c r="D58" s="183" t="s">
        <v>3131</v>
      </c>
      <c r="E58" s="180">
        <f t="shared" si="10"/>
        <v>83645</v>
      </c>
      <c r="F58" s="183"/>
    </row>
    <row r="59" spans="1:6" ht="16" customHeight="1">
      <c r="A59" s="4" t="str">
        <f>IF(B59="", "Choose from drop-down --&gt;", _xlfn.XLOOKUP(B59,'Lookup Net Position'!$B$2:$B$607,'Lookup Net Position'!$C$2:$C$607))</f>
        <v>acfr:OtherCurrentLiabilities</v>
      </c>
      <c r="B59" s="13" t="s">
        <v>301</v>
      </c>
      <c r="C59" s="182">
        <v>74358</v>
      </c>
      <c r="D59" s="183" t="s">
        <v>3131</v>
      </c>
      <c r="E59" s="180">
        <f t="shared" si="10"/>
        <v>74358</v>
      </c>
      <c r="F59" s="183"/>
    </row>
    <row r="60" spans="1:6" ht="16" hidden="1" customHeight="1">
      <c r="A60" s="4" t="str">
        <f>IF(B60="", "Choose from drop-down --&gt;", _xlfn.XLOOKUP(B60,#REF!,#REF!))</f>
        <v>Choose from drop-down --&gt;</v>
      </c>
      <c r="B60" s="13"/>
      <c r="C60" s="182"/>
      <c r="D60" s="183"/>
      <c r="E60" s="180">
        <f t="shared" ref="E60:E75" si="11">IF($E$6="","",SUM(C60:D60))</f>
        <v>0</v>
      </c>
      <c r="F60" s="183"/>
    </row>
    <row r="61" spans="1:6" ht="16" hidden="1" customHeight="1">
      <c r="A61" s="4" t="str">
        <f>IF(B61="", "Choose from drop-down --&gt;", _xlfn.XLOOKUP(B61,#REF!,#REF!))</f>
        <v>Choose from drop-down --&gt;</v>
      </c>
      <c r="B61" s="13"/>
      <c r="C61" s="182"/>
      <c r="D61" s="183"/>
      <c r="E61" s="180">
        <f t="shared" si="11"/>
        <v>0</v>
      </c>
      <c r="F61" s="183"/>
    </row>
    <row r="62" spans="1:6" ht="15" hidden="1">
      <c r="A62" s="4" t="str">
        <f>IF(B62="", "Choose from drop-down --&gt;", _xlfn.XLOOKUP(B62,#REF!,#REF!))</f>
        <v>Choose from drop-down --&gt;</v>
      </c>
      <c r="B62" s="13"/>
      <c r="C62" s="182"/>
      <c r="D62" s="183"/>
      <c r="E62" s="180">
        <f t="shared" si="11"/>
        <v>0</v>
      </c>
      <c r="F62" s="183"/>
    </row>
    <row r="63" spans="1:6" ht="15" hidden="1">
      <c r="A63" s="4" t="str">
        <f>IF(B63="", "Choose from drop-down --&gt;", _xlfn.XLOOKUP(B63,#REF!,#REF!))</f>
        <v>Choose from drop-down --&gt;</v>
      </c>
      <c r="B63" s="13"/>
      <c r="C63" s="182"/>
      <c r="D63" s="183"/>
      <c r="E63" s="180">
        <f t="shared" si="11"/>
        <v>0</v>
      </c>
      <c r="F63" s="183"/>
    </row>
    <row r="64" spans="1:6" ht="15" hidden="1">
      <c r="A64" s="4" t="str">
        <f>IF(B64="", "Choose from drop-down --&gt;", _xlfn.XLOOKUP(B64,#REF!,#REF!))</f>
        <v>Choose from drop-down --&gt;</v>
      </c>
      <c r="B64" s="13"/>
      <c r="C64" s="182"/>
      <c r="D64" s="183"/>
      <c r="E64" s="180">
        <f t="shared" si="11"/>
        <v>0</v>
      </c>
      <c r="F64" s="183"/>
    </row>
    <row r="65" spans="1:6" ht="15">
      <c r="A65" s="4" t="s">
        <v>32</v>
      </c>
      <c r="B65" s="4" t="s">
        <v>33</v>
      </c>
      <c r="C65" s="180">
        <f>IF(C6="","",SUM(C54:C64))</f>
        <v>640113</v>
      </c>
      <c r="D65" s="180">
        <f t="shared" ref="D65:F65" si="12">IF(D6="","",SUM(D54:D64))</f>
        <v>8171</v>
      </c>
      <c r="E65" s="180">
        <f t="shared" si="12"/>
        <v>648284</v>
      </c>
      <c r="F65" s="180" t="str">
        <f t="shared" si="12"/>
        <v/>
      </c>
    </row>
    <row r="66" spans="1:6" ht="15">
      <c r="A66" s="3"/>
      <c r="B66" s="11" t="s">
        <v>1063</v>
      </c>
      <c r="C66" s="11"/>
      <c r="D66" s="11"/>
      <c r="E66" s="11"/>
    </row>
    <row r="67" spans="1:6" ht="15">
      <c r="A67" s="4" t="str">
        <f>IF(B67="", "Choose from drop-down --&gt;", _xlfn.XLOOKUP(B67,'Lookup Net Position'!$B$2:$B$607,'Lookup Net Position'!$C$2:$C$607))</f>
        <v>acfr:CompensatedAbsencesPayableNonCurrent</v>
      </c>
      <c r="B67" s="13" t="s">
        <v>197</v>
      </c>
      <c r="C67" s="182">
        <v>83645</v>
      </c>
      <c r="D67" s="183" t="s">
        <v>3131</v>
      </c>
      <c r="E67" s="180">
        <f t="shared" ref="E67:E69" si="13">IF(OR($E$6="", B67=""),"",SUM(C67:D67))</f>
        <v>83645</v>
      </c>
      <c r="F67" s="183"/>
    </row>
    <row r="68" spans="1:6" ht="15">
      <c r="A68" s="4" t="str">
        <f>IF(B68="", "Choose from drop-down --&gt;", _xlfn.XLOOKUP(B68,'Lookup Net Position'!$B$2:$B$607,'Lookup Net Position'!$C$2:$C$607))</f>
        <v>acfr:NetOPEBLiability</v>
      </c>
      <c r="B68" s="13" t="s">
        <v>234</v>
      </c>
      <c r="C68" s="182">
        <v>578315</v>
      </c>
      <c r="D68" s="183" t="s">
        <v>3131</v>
      </c>
      <c r="E68" s="180">
        <f t="shared" si="13"/>
        <v>578315</v>
      </c>
      <c r="F68" s="183"/>
    </row>
    <row r="69" spans="1:6" ht="15">
      <c r="A69" s="4" t="str">
        <f>IF(B69="", "Choose from drop-down --&gt;", _xlfn.XLOOKUP(B69,'Lookup Net Position'!$B$2:$B$607,'Lookup Net Position'!$C$2:$C$607))</f>
        <v>acfr:NetPensionLiability</v>
      </c>
      <c r="B69" s="13" t="s">
        <v>233</v>
      </c>
      <c r="C69" s="182">
        <v>2759739</v>
      </c>
      <c r="D69" s="183" t="s">
        <v>3131</v>
      </c>
      <c r="E69" s="180">
        <f t="shared" si="13"/>
        <v>2759739</v>
      </c>
      <c r="F69" s="183"/>
    </row>
    <row r="70" spans="1:6" ht="15">
      <c r="A70" s="4" t="str">
        <f>IF(B70="", "Choose from drop-down --&gt;", _xlfn.XLOOKUP(B70,'Lookup Net Position'!$B$2:$B$607,'Lookup Net Position'!$C$2:$C$607))</f>
        <v>acfr:LeasesPayableDueInMoreThanOneYear</v>
      </c>
      <c r="B70" s="13" t="s">
        <v>217</v>
      </c>
      <c r="C70" s="182">
        <v>244640</v>
      </c>
      <c r="D70" s="183" t="s">
        <v>3131</v>
      </c>
      <c r="E70" s="180">
        <f t="shared" ref="E70" si="14">IF(OR($E$6="", B70=""),"",SUM(C70:D70))</f>
        <v>244640</v>
      </c>
      <c r="F70" s="183"/>
    </row>
    <row r="71" spans="1:6" ht="15" hidden="1">
      <c r="A71" s="4" t="str">
        <f>IF(B71="", "Choose from drop-down --&gt;", _xlfn.XLOOKUP(B71,#REF!,#REF!))</f>
        <v>Choose from drop-down --&gt;</v>
      </c>
      <c r="B71" s="13"/>
      <c r="C71" s="182"/>
      <c r="D71" s="183"/>
      <c r="E71" s="180">
        <f t="shared" si="11"/>
        <v>0</v>
      </c>
      <c r="F71" s="183"/>
    </row>
    <row r="72" spans="1:6" ht="15" hidden="1">
      <c r="A72" s="4" t="str">
        <f>IF(B72="", "Choose from drop-down --&gt;", _xlfn.XLOOKUP(B72,#REF!,#REF!))</f>
        <v>Choose from drop-down --&gt;</v>
      </c>
      <c r="B72" s="13"/>
      <c r="C72" s="182"/>
      <c r="D72" s="183"/>
      <c r="E72" s="180">
        <f t="shared" si="11"/>
        <v>0</v>
      </c>
      <c r="F72" s="183"/>
    </row>
    <row r="73" spans="1:6" ht="15" hidden="1">
      <c r="A73" s="4" t="str">
        <f>IF(B73="", "Choose from drop-down --&gt;", _xlfn.XLOOKUP(B73,#REF!,#REF!))</f>
        <v>Choose from drop-down --&gt;</v>
      </c>
      <c r="B73" s="13"/>
      <c r="C73" s="182"/>
      <c r="D73" s="183"/>
      <c r="E73" s="180">
        <f t="shared" si="11"/>
        <v>0</v>
      </c>
      <c r="F73" s="183"/>
    </row>
    <row r="74" spans="1:6" ht="15" hidden="1">
      <c r="A74" s="4" t="str">
        <f>IF(B74="", "Choose from drop-down --&gt;", _xlfn.XLOOKUP(B74,#REF!,#REF!))</f>
        <v>Choose from drop-down --&gt;</v>
      </c>
      <c r="B74" s="13"/>
      <c r="C74" s="182"/>
      <c r="D74" s="183"/>
      <c r="E74" s="180">
        <f t="shared" si="11"/>
        <v>0</v>
      </c>
      <c r="F74" s="183"/>
    </row>
    <row r="75" spans="1:6" ht="15" hidden="1">
      <c r="A75" s="4" t="str">
        <f>IF(B75="", "Choose from drop-down --&gt;", _xlfn.XLOOKUP(B75,#REF!,#REF!))</f>
        <v>Choose from drop-down --&gt;</v>
      </c>
      <c r="B75" s="13"/>
      <c r="C75" s="182"/>
      <c r="D75" s="183"/>
      <c r="E75" s="180">
        <f t="shared" si="11"/>
        <v>0</v>
      </c>
      <c r="F75" s="183"/>
    </row>
    <row r="76" spans="1:6" ht="15">
      <c r="A76" s="4" t="s">
        <v>37</v>
      </c>
      <c r="B76" s="4" t="s">
        <v>38</v>
      </c>
      <c r="C76" s="180">
        <f>IF(C6="","",SUM(C67:C75))</f>
        <v>3666339</v>
      </c>
      <c r="D76" s="180">
        <f>IF(D$6="","",SUM(D67:D75))</f>
        <v>0</v>
      </c>
      <c r="E76" s="180">
        <f>IF(E$6="","",SUM(E67:E75))</f>
        <v>3666339</v>
      </c>
      <c r="F76" s="180" t="str">
        <f t="shared" ref="F76" si="15">IF(F6="","",SUM(F67:F75))</f>
        <v/>
      </c>
    </row>
    <row r="77" spans="1:6" ht="15">
      <c r="A77" s="5" t="s">
        <v>39</v>
      </c>
      <c r="B77" s="6" t="s">
        <v>40</v>
      </c>
      <c r="C77" s="181">
        <f>IF(C$6="","",C65+C76)</f>
        <v>4306452</v>
      </c>
      <c r="D77" s="181">
        <f t="shared" ref="D77:F77" si="16">IF(D$6="","",D65+D76)</f>
        <v>8171</v>
      </c>
      <c r="E77" s="181">
        <f t="shared" si="16"/>
        <v>4314623</v>
      </c>
      <c r="F77" s="181" t="str">
        <f t="shared" si="16"/>
        <v/>
      </c>
    </row>
    <row r="78" spans="1:6" ht="15">
      <c r="A78" s="3"/>
      <c r="B78" s="3"/>
      <c r="C78" s="16"/>
      <c r="D78" s="16"/>
      <c r="E78" s="16"/>
    </row>
    <row r="79" spans="1:6" ht="15">
      <c r="A79" s="3"/>
      <c r="B79" s="9" t="s">
        <v>41</v>
      </c>
      <c r="C79" s="9"/>
      <c r="D79" s="9"/>
      <c r="E79" s="9"/>
      <c r="F79" s="9"/>
    </row>
    <row r="80" spans="1:6" ht="15">
      <c r="A80" s="4" t="str">
        <f>IF(B80="", "Choose from drop-down --&gt;", _xlfn.XLOOKUP(B80,'Lookup Net Position'!$B$2:$B$607,'Lookup Net Position'!$C$2:$C$607))</f>
        <v>acfr:DeferredInflowsOfResourcesPension</v>
      </c>
      <c r="B80" s="13" t="s">
        <v>495</v>
      </c>
      <c r="C80" s="182">
        <v>2471384</v>
      </c>
      <c r="D80" s="183">
        <v>0</v>
      </c>
      <c r="E80" s="180">
        <f t="shared" ref="E80:E83" si="17">IF(OR($E$6="", B80=""),"",SUM(C80:D80))</f>
        <v>2471384</v>
      </c>
      <c r="F80" s="183"/>
    </row>
    <row r="81" spans="1:6" ht="15">
      <c r="A81" s="4" t="str">
        <f>IF(B81="", "Choose from drop-down --&gt;", _xlfn.XLOOKUP(B81,'Lookup Net Position'!$B$2:$B$607,'Lookup Net Position'!$C$2:$C$607))</f>
        <v>acfr:DeferredInflowsOfResourcesOPEB</v>
      </c>
      <c r="B81" s="13" t="s">
        <v>488</v>
      </c>
      <c r="C81" s="182">
        <v>0</v>
      </c>
      <c r="D81" s="183">
        <v>0</v>
      </c>
      <c r="E81" s="180">
        <f t="shared" si="17"/>
        <v>0</v>
      </c>
      <c r="F81" s="183"/>
    </row>
    <row r="82" spans="1:6" ht="15">
      <c r="A82" s="4" t="str">
        <f>IF(B82="", "Choose from drop-down --&gt;", _xlfn.XLOOKUP(B82,'Lookup Net Position'!$B$2:$B$607,'Lookup Net Position'!$C$2:$C$607))</f>
        <v>Choose from drop-down --&gt;</v>
      </c>
      <c r="B82" s="13"/>
      <c r="C82" s="182"/>
      <c r="D82" s="183"/>
      <c r="E82" s="180" t="str">
        <f t="shared" si="17"/>
        <v/>
      </c>
      <c r="F82" s="183"/>
    </row>
    <row r="83" spans="1:6" ht="15" hidden="1">
      <c r="A83" s="4" t="str">
        <f>IF(B83="", "Choose from drop-down --&gt;", _xlfn.XLOOKUP(B83,'Lookup Net Position'!$B$2:$B$607,'Lookup Net Position'!$C$2:$C$607))</f>
        <v>Choose from drop-down --&gt;</v>
      </c>
      <c r="B83" s="13"/>
      <c r="C83" s="182"/>
      <c r="D83" s="183"/>
      <c r="E83" s="180" t="str">
        <f t="shared" si="17"/>
        <v/>
      </c>
      <c r="F83" s="183"/>
    </row>
    <row r="84" spans="1:6" ht="15" hidden="1">
      <c r="A84" s="4" t="str">
        <f>IF(B84="", "Choose from drop-down --&gt;", _xlfn.XLOOKUP(B84,'Lookup Net Position'!$B$2:$B$607,'Lookup Net Position'!$C$2:$C$607))</f>
        <v>Choose from drop-down --&gt;</v>
      </c>
      <c r="B84" s="13"/>
      <c r="C84" s="182"/>
      <c r="D84" s="183"/>
      <c r="E84" s="185">
        <f t="shared" ref="E84:E87" si="18">SUM(C84:D84)</f>
        <v>0</v>
      </c>
      <c r="F84" s="183"/>
    </row>
    <row r="85" spans="1:6" ht="15" hidden="1">
      <c r="A85" s="4" t="str">
        <f>IF(B85="", "Choose from drop-down --&gt;", _xlfn.XLOOKUP(B85,'Lookup Net Position'!$B$2:$B$607,'Lookup Net Position'!$C$2:$C$607))</f>
        <v>Choose from drop-down --&gt;</v>
      </c>
      <c r="B85" s="13"/>
      <c r="C85" s="182"/>
      <c r="D85" s="183"/>
      <c r="E85" s="185">
        <f t="shared" si="18"/>
        <v>0</v>
      </c>
      <c r="F85" s="183"/>
    </row>
    <row r="86" spans="1:6" ht="15" hidden="1">
      <c r="A86" s="4" t="str">
        <f>IF(B86="", "Choose from drop-down --&gt;", _xlfn.XLOOKUP(B86,'Lookup Net Position'!$B$2:$B$607,'Lookup Net Position'!$C$2:$C$607))</f>
        <v>Choose from drop-down --&gt;</v>
      </c>
      <c r="B86" s="13"/>
      <c r="C86" s="182"/>
      <c r="D86" s="183"/>
      <c r="E86" s="185">
        <f t="shared" si="18"/>
        <v>0</v>
      </c>
      <c r="F86" s="183"/>
    </row>
    <row r="87" spans="1:6" ht="15" hidden="1">
      <c r="A87" s="4" t="str">
        <f>IF(B87="", "Choose from drop-down --&gt;", _xlfn.XLOOKUP(B87,'Lookup Net Position'!$B$2:$B$607,'Lookup Net Position'!$C$2:$C$607))</f>
        <v>Choose from drop-down --&gt;</v>
      </c>
      <c r="B87" s="13"/>
      <c r="C87" s="182"/>
      <c r="D87" s="183"/>
      <c r="E87" s="185">
        <f t="shared" si="18"/>
        <v>0</v>
      </c>
      <c r="F87" s="183"/>
    </row>
    <row r="88" spans="1:6" ht="15">
      <c r="A88" s="4" t="str">
        <f>IF(B88="", "Choose from drop-down --&gt;", _xlfn.XLOOKUP(B88,'Lookup Net Position'!$B$2:$B$607,'Lookup Net Position'!$C$2:$C$607))</f>
        <v>Choose from drop-down --&gt;</v>
      </c>
      <c r="B88" s="13"/>
      <c r="C88" s="183"/>
      <c r="D88" s="183"/>
      <c r="E88" s="185">
        <f t="shared" ref="E88" si="19">SUM(C88:D88)</f>
        <v>0</v>
      </c>
      <c r="F88" s="183"/>
    </row>
    <row r="89" spans="1:6" ht="15">
      <c r="A89" s="5" t="s">
        <v>44</v>
      </c>
      <c r="B89" s="6" t="s">
        <v>45</v>
      </c>
      <c r="C89" s="181">
        <f>IF(C6="","",SUM(C80:C88))</f>
        <v>2471384</v>
      </c>
      <c r="D89" s="181">
        <f>IF(D6="","",SUM(D80:D88))</f>
        <v>0</v>
      </c>
      <c r="E89" s="181">
        <f t="shared" ref="E89:F89" si="20">IF(E6="","",SUM(E80:E88))</f>
        <v>2471384</v>
      </c>
      <c r="F89" s="186" t="str">
        <f t="shared" si="20"/>
        <v/>
      </c>
    </row>
    <row r="90" spans="1:6" ht="15">
      <c r="A90" s="3"/>
      <c r="B90" s="18"/>
      <c r="C90" s="18"/>
      <c r="D90" s="18"/>
      <c r="E90" s="18"/>
    </row>
    <row r="91" spans="1:6" ht="15">
      <c r="A91" s="3"/>
      <c r="B91" s="9" t="s">
        <v>46</v>
      </c>
      <c r="C91" s="9"/>
      <c r="D91" s="9"/>
      <c r="E91" s="9"/>
      <c r="F91" s="9"/>
    </row>
    <row r="92" spans="1:6" ht="15">
      <c r="A92" s="4" t="str">
        <f>IF(B92="", "Choose from drop-down --&gt;", _xlfn.XLOOKUP(B92,'Lookup Net Position'!$B$2:$B$607,'Lookup Net Position'!$C$2:$C$607))</f>
        <v>acfr:NetInvestmentInCapitalAssets</v>
      </c>
      <c r="B92" s="13" t="s">
        <v>182</v>
      </c>
      <c r="C92" s="182">
        <v>29116205</v>
      </c>
      <c r="D92" s="182">
        <v>1009203</v>
      </c>
      <c r="E92" s="180">
        <f t="shared" ref="E92:E95" si="21">IF(OR($E$6="", B92=""),"",SUM(C92:D92))</f>
        <v>30125408</v>
      </c>
      <c r="F92" s="182"/>
    </row>
    <row r="93" spans="1:6" ht="15">
      <c r="A93" s="4" t="str">
        <f>IF(B93="", "Choose from drop-down --&gt;", _xlfn.XLOOKUP(B93,'Lookup Net Position'!$B$2:$B$607,'Lookup Net Position'!$C$2:$C$607))</f>
        <v>acfr:RestrictedNetPositionForOther</v>
      </c>
      <c r="B93" s="13" t="s">
        <v>449</v>
      </c>
      <c r="C93" s="182">
        <v>9890048</v>
      </c>
      <c r="D93" s="182" t="s">
        <v>3131</v>
      </c>
      <c r="E93" s="180">
        <f t="shared" si="21"/>
        <v>9890048</v>
      </c>
      <c r="F93" s="182"/>
    </row>
    <row r="94" spans="1:6" ht="15">
      <c r="A94" s="4" t="str">
        <f>IF(B94="", "Choose from drop-down --&gt;", _xlfn.XLOOKUP(B94,'Lookup Net Position'!$B$2:$B$607,'Lookup Net Position'!$C$2:$C$607))</f>
        <v>Choose from drop-down --&gt;</v>
      </c>
      <c r="B94" s="246"/>
      <c r="C94" s="247"/>
      <c r="D94" s="247"/>
      <c r="E94" s="180" t="str">
        <f t="shared" si="21"/>
        <v/>
      </c>
      <c r="F94" s="182"/>
    </row>
    <row r="95" spans="1:6" ht="15">
      <c r="A95" s="4" t="str">
        <f>IF(B95="", "Choose from drop-down --&gt;", _xlfn.XLOOKUP(B95,'Lookup Net Position'!$B$2:$B$607,'Lookup Net Position'!$C$2:$C$607))</f>
        <v>Choose from drop-down --&gt;</v>
      </c>
      <c r="B95" s="13"/>
      <c r="C95" s="182"/>
      <c r="D95" s="182"/>
      <c r="E95" s="180" t="str">
        <f t="shared" si="21"/>
        <v/>
      </c>
      <c r="F95" s="182"/>
    </row>
    <row r="96" spans="1:6" ht="15" hidden="1">
      <c r="A96" s="4" t="str">
        <f>IF(B96="", "Choose from drop-down --&gt;", _xlfn.XLOOKUP(B96,#REF!,#REF!))</f>
        <v>Choose from drop-down --&gt;</v>
      </c>
      <c r="B96" s="13"/>
      <c r="C96" s="182"/>
      <c r="D96" s="182"/>
      <c r="E96" s="180">
        <f t="shared" ref="E96:E98" si="22">SUM(C96:D96)</f>
        <v>0</v>
      </c>
      <c r="F96" s="182"/>
    </row>
    <row r="97" spans="1:6" ht="15" hidden="1">
      <c r="A97" s="4" t="str">
        <f>IF(B97="", "Choose from drop-down --&gt;", _xlfn.XLOOKUP(B97,#REF!,#REF!))</f>
        <v>Choose from drop-down --&gt;</v>
      </c>
      <c r="B97" s="13"/>
      <c r="C97" s="182"/>
      <c r="D97" s="182"/>
      <c r="E97" s="180">
        <f t="shared" si="22"/>
        <v>0</v>
      </c>
      <c r="F97" s="182"/>
    </row>
    <row r="98" spans="1:6" ht="15" hidden="1">
      <c r="A98" s="4" t="str">
        <f>IF(B98="", "Choose from drop-down --&gt;", _xlfn.XLOOKUP(B98,#REF!,#REF!))</f>
        <v>Choose from drop-down --&gt;</v>
      </c>
      <c r="B98" s="13"/>
      <c r="C98" s="182"/>
      <c r="D98" s="182"/>
      <c r="E98" s="180">
        <f t="shared" si="22"/>
        <v>0</v>
      </c>
      <c r="F98" s="182"/>
    </row>
    <row r="99" spans="1:6" ht="15" hidden="1">
      <c r="A99" s="4" t="str">
        <f>IF(B99="", "Choose from drop-down --&gt;", _xlfn.XLOOKUP(B99,#REF!,#REF!))</f>
        <v>Choose from drop-down --&gt;</v>
      </c>
      <c r="B99" s="13"/>
      <c r="C99" s="182"/>
      <c r="D99" s="183"/>
      <c r="E99" s="180">
        <f t="shared" ref="E99:E100" si="23">SUM(C99:D99)</f>
        <v>0</v>
      </c>
      <c r="F99" s="183"/>
    </row>
    <row r="100" spans="1:6" ht="15" hidden="1">
      <c r="A100" s="4" t="str">
        <f>IF(B100="", "Choose from drop-down --&gt;", _xlfn.XLOOKUP(B100,#REF!,#REF!))</f>
        <v>Choose from drop-down --&gt;</v>
      </c>
      <c r="B100" s="13"/>
      <c r="C100" s="182"/>
      <c r="D100" s="182"/>
      <c r="E100" s="180">
        <f t="shared" si="23"/>
        <v>0</v>
      </c>
      <c r="F100" s="182"/>
    </row>
    <row r="101" spans="1:6" ht="15">
      <c r="A101" s="6" t="s">
        <v>50</v>
      </c>
      <c r="B101" s="6" t="s">
        <v>51</v>
      </c>
      <c r="C101" s="181">
        <f>IF(C6="","",SUM(C92:C100))</f>
        <v>39006253</v>
      </c>
      <c r="D101" s="181">
        <f>IF(D6="","",SUM(D92:D100))</f>
        <v>1009203</v>
      </c>
      <c r="E101" s="181">
        <f t="shared" ref="E101:F101" si="24">IF(E6="","",SUM(E92:E100))</f>
        <v>40015456</v>
      </c>
      <c r="F101" s="181" t="str">
        <f t="shared" si="24"/>
        <v/>
      </c>
    </row>
    <row r="102" spans="1:6" ht="16">
      <c r="C102" s="33"/>
      <c r="D102" s="34"/>
    </row>
  </sheetData>
  <sheetProtection formatRows="0" insertRows="0" deleteRows="0"/>
  <conditionalFormatting sqref="C101:F101">
    <cfRule type="cellIs" dxfId="39" priority="19" stopIfTrue="1" operator="equal">
      <formula>0</formula>
    </cfRule>
    <cfRule type="cellIs" dxfId="38" priority="20" stopIfTrue="1" operator="equal">
      <formula>#REF!</formula>
    </cfRule>
    <cfRule type="cellIs" dxfId="37" priority="21" operator="notEqual">
      <formula>#REF!</formula>
    </cfRule>
  </conditionalFormatting>
  <conditionalFormatting sqref="D6:F37 C23:F23 C37:F37 D39:F101 C50 C65:F65 C76:C77 C89 C101">
    <cfRule type="expression" dxfId="36" priority="3" stopIfTrue="1">
      <formula>C$6=""</formula>
    </cfRule>
  </conditionalFormatting>
  <conditionalFormatting sqref="F38">
    <cfRule type="expression" dxfId="35" priority="1" stopIfTrue="1">
      <formula>F$6=""</formula>
    </cfRule>
  </conditionalFormatting>
  <dataValidations count="7">
    <dataValidation type="list" allowBlank="1" showInputMessage="1" showErrorMessage="1" sqref="B41:B49" xr:uid="{C6F2327E-A14D-45C3-8C61-E24259C3C0C2}">
      <formula1>deferred_outflows</formula1>
    </dataValidation>
    <dataValidation type="list" allowBlank="1" showInputMessage="1" showErrorMessage="1" sqref="B54:B64" xr:uid="{61E20EE0-1A7F-49E9-A665-97287F53A86E}">
      <formula1>current_liabilities</formula1>
    </dataValidation>
    <dataValidation type="list" allowBlank="1" showInputMessage="1" showErrorMessage="1" sqref="B67:B75" xr:uid="{01A12B58-D8F7-4A4C-8642-43B379BF3185}">
      <formula1>noncurrent_liabilities</formula1>
    </dataValidation>
    <dataValidation type="list" allowBlank="1" showInputMessage="1" showErrorMessage="1" sqref="B80:B88" xr:uid="{D2A1AADB-B38D-4100-8257-A24270B336AA}">
      <formula1>deferred_inflows</formula1>
    </dataValidation>
    <dataValidation type="list" allowBlank="1" showInputMessage="1" showErrorMessage="1" sqref="B92:B100" xr:uid="{D1E44EE8-79C2-481B-86D5-297405A0C1B3}">
      <formula1>net_position</formula1>
    </dataValidation>
    <dataValidation type="list" allowBlank="1" showInputMessage="1" showErrorMessage="1" sqref="B25:B36" xr:uid="{C5389767-4746-46E5-BA25-2828BE7E61BB}">
      <formula1>noncurrent_assets</formula1>
    </dataValidation>
    <dataValidation type="list" allowBlank="1" showInputMessage="1" sqref="B9:B22" xr:uid="{17CB63B2-6582-4D03-B5CB-EC836B51979D}">
      <formula1>current_assets</formula1>
    </dataValidation>
  </dataValidations>
  <pageMargins left="0.7" right="0.7" top="0.75" bottom="0.75" header="0.3" footer="0.3"/>
  <pageSetup orientation="portrait"/>
  <ignoredErrors>
    <ignoredError sqref="E76"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89B0-5C64-CB4C-8E01-40B0B657CA4B}">
  <sheetPr>
    <tabColor theme="4"/>
  </sheetPr>
  <dimension ref="A1:J98"/>
  <sheetViews>
    <sheetView topLeftCell="A6" zoomScale="120" zoomScaleNormal="120" workbookViewId="0">
      <selection activeCell="B16" sqref="B16"/>
    </sheetView>
  </sheetViews>
  <sheetFormatPr baseColWidth="10" defaultColWidth="9" defaultRowHeight="13"/>
  <cols>
    <col min="1" max="1" width="23.6640625" style="30" customWidth="1"/>
    <col min="2" max="2" width="41.5" style="30" customWidth="1"/>
    <col min="3" max="3" width="15" style="30" customWidth="1"/>
    <col min="4" max="4" width="17" style="30" customWidth="1"/>
    <col min="5" max="6" width="17.6640625" style="30" customWidth="1"/>
    <col min="7" max="7" width="16" style="30" customWidth="1"/>
    <col min="8" max="9" width="14.6640625" style="30" customWidth="1"/>
    <col min="10" max="10" width="15.33203125" style="30" customWidth="1"/>
    <col min="11" max="16384" width="9" style="30"/>
  </cols>
  <sheetData>
    <row r="1" spans="1:10" ht="16">
      <c r="A1" s="25" t="s">
        <v>1059</v>
      </c>
      <c r="B1" s="39" t="str">
        <f>_xlfn.CONCAT('Master Info'!C2, ", ", 'Master Info'!$C$3)</f>
        <v>City of Clayton, California</v>
      </c>
      <c r="C1" s="35"/>
      <c r="D1" s="29"/>
    </row>
    <row r="2" spans="1:10" ht="16">
      <c r="A2" s="26" t="s">
        <v>1085</v>
      </c>
      <c r="B2" s="27" t="s">
        <v>1086</v>
      </c>
      <c r="C2" s="35"/>
      <c r="D2" s="29"/>
    </row>
    <row r="3" spans="1:10" ht="16">
      <c r="A3" s="26" t="s">
        <v>1060</v>
      </c>
      <c r="B3" s="27" t="s">
        <v>1091</v>
      </c>
      <c r="C3" s="35"/>
      <c r="D3" s="29"/>
    </row>
    <row r="4" spans="1:10" ht="17" thickBot="1">
      <c r="A4" s="28" t="s">
        <v>1061</v>
      </c>
      <c r="B4" s="179" t="str">
        <f>_xlfn.CONCAT("For the year ended ", TEXT('Master Info'!C4, "mmmm dd, yyyy"))</f>
        <v>For the year ended June 30, 2022</v>
      </c>
      <c r="C4" s="35"/>
      <c r="D4" s="29"/>
    </row>
    <row r="5" spans="1:10" s="65" customFormat="1" ht="64">
      <c r="A5" s="58"/>
      <c r="B5" s="59"/>
      <c r="C5" s="60"/>
      <c r="D5" s="67" t="s">
        <v>1104</v>
      </c>
      <c r="E5" s="61"/>
      <c r="F5" s="62"/>
      <c r="G5" s="66" t="s">
        <v>1105</v>
      </c>
      <c r="H5" s="63"/>
      <c r="I5" s="63"/>
      <c r="J5" s="64"/>
    </row>
    <row r="6" spans="1:10" ht="32">
      <c r="A6" s="2" t="s">
        <v>1</v>
      </c>
      <c r="B6" s="7"/>
      <c r="C6" s="8" t="s">
        <v>1092</v>
      </c>
      <c r="D6" s="47" t="s">
        <v>1093</v>
      </c>
      <c r="E6" s="47" t="s">
        <v>1094</v>
      </c>
      <c r="F6" s="47" t="s">
        <v>1095</v>
      </c>
      <c r="G6" s="48" t="s">
        <v>2</v>
      </c>
      <c r="H6" s="48" t="str">
        <f>IF(AND('Master Info'!$C$5="N",'Master Info'!$C$6="N"), "",  IF('Master Info'!$C$5="N", "Component Units", "Business-Type Activities"))</f>
        <v>Business-Type Activities</v>
      </c>
      <c r="I6" s="48" t="str">
        <f xml:space="preserve"> IF('Master Info'!$C$5="N", "", "Total Primary Government")</f>
        <v>Total Primary Government</v>
      </c>
      <c r="J6" s="48" t="str">
        <f>IF(AND('Master Info'!$C$5="Y",'Master Info'!$C$6="Y"),"Component Units","")</f>
        <v/>
      </c>
    </row>
    <row r="7" spans="1:10" ht="15">
      <c r="A7" s="3"/>
      <c r="B7" s="9" t="s">
        <v>1098</v>
      </c>
      <c r="C7" s="10"/>
      <c r="D7" s="10"/>
      <c r="E7" s="9"/>
      <c r="F7" s="9"/>
      <c r="G7" s="9"/>
      <c r="H7" s="9"/>
      <c r="I7" s="9"/>
      <c r="J7" s="9"/>
    </row>
    <row r="8" spans="1:10" ht="15">
      <c r="A8" s="3"/>
      <c r="B8" s="11" t="s">
        <v>1099</v>
      </c>
      <c r="C8" s="12"/>
      <c r="D8" s="12"/>
      <c r="I8" s="12"/>
    </row>
    <row r="9" spans="1:10" ht="17" customHeight="1">
      <c r="A9" s="4" t="str">
        <f>IF(B9="", "Choose from drop-down --&gt;", _xlfn.CONCAT(_xlfn.XLOOKUP(B9,'Lookup GovWide Stmt Activities'!$B:$B,'Lookup GovWide Stmt Activities'!$D:$D),",",_xlfn.XLOOKUP(B9,'Lookup GovWide Stmt Activities'!$B:$B,'Lookup GovWide Stmt Activities'!$C:$C), ",",_xlfn.XLOOKUP(B9,'Lookup GovWide Stmt Activities'!$B:$B,'Lookup GovWide Stmt Activities'!$E:$E)))</f>
        <v>acfr:RevenueForGeneralGovernment,acfr:ExpensesForGeneralGovernmentServices,acfr:NetExpenseRevenueGeneralGovernmentServices</v>
      </c>
      <c r="B9" s="13" t="s">
        <v>1134</v>
      </c>
      <c r="C9" s="188">
        <v>2629048</v>
      </c>
      <c r="D9" s="188">
        <v>437626</v>
      </c>
      <c r="E9" s="188">
        <v>13808</v>
      </c>
      <c r="F9" s="188" t="s">
        <v>3132</v>
      </c>
      <c r="G9" s="180">
        <f>IF(OR(G$6="", B9=""),"",SUM(D9:F9) - C9)</f>
        <v>-2177614</v>
      </c>
      <c r="H9" s="180">
        <v>0</v>
      </c>
      <c r="I9" s="180">
        <f>IF(OR(I$6="", B9=""),"",SUM(G9:H9))</f>
        <v>-2177614</v>
      </c>
      <c r="J9" s="219"/>
    </row>
    <row r="10" spans="1:10" ht="15">
      <c r="A10" s="4" t="str">
        <f>IF(B10="", "Choose from drop-down --&gt;", _xlfn.CONCAT(_xlfn.XLOOKUP(B10,'Lookup GovWide Stmt Activities'!$B:$B,'Lookup GovWide Stmt Activities'!$D:$D),",",_xlfn.XLOOKUP(B10,'Lookup GovWide Stmt Activities'!$B:$B,'Lookup GovWide Stmt Activities'!$C:$C), ",",_xlfn.XLOOKUP(B10,'Lookup GovWide Stmt Activities'!$B:$B,'Lookup GovWide Stmt Activities'!$E:$E)))</f>
        <v>acfr:RevenueForPublicSafetyServices,acfr:ExpensesForPublicSafetyServices,acfr:NetExpenseRevenueForPublicSafetyServices</v>
      </c>
      <c r="B10" s="13" t="s">
        <v>1141</v>
      </c>
      <c r="C10" s="188">
        <v>2736817</v>
      </c>
      <c r="D10" s="188">
        <v>48292</v>
      </c>
      <c r="E10" s="188">
        <v>397461</v>
      </c>
      <c r="F10" s="188" t="s">
        <v>3131</v>
      </c>
      <c r="G10" s="180">
        <f t="shared" ref="G10:G22" si="0">IF(OR(G$6="", B10=""),"",SUM(D10:F10) - C10)</f>
        <v>-2291064</v>
      </c>
      <c r="H10" s="180">
        <v>0</v>
      </c>
      <c r="I10" s="180">
        <f t="shared" ref="I10:I22" si="1">IF(OR(I$6="", B10=""),"",SUM(G10:H10))</f>
        <v>-2291064</v>
      </c>
      <c r="J10" s="219"/>
    </row>
    <row r="11" spans="1:10" ht="15">
      <c r="A11" s="4" t="str">
        <f>IF(B11="", "Choose from drop-down --&gt;", _xlfn.CONCAT(_xlfn.XLOOKUP(B11,'Lookup GovWide Stmt Activities'!$B:$B,'Lookup GovWide Stmt Activities'!$D:$D),",",_xlfn.XLOOKUP(B11,'Lookup GovWide Stmt Activities'!$B:$B,'Lookup GovWide Stmt Activities'!$C:$C), ",",_xlfn.XLOOKUP(B11,'Lookup GovWide Stmt Activities'!$B:$B,'Lookup GovWide Stmt Activities'!$E:$E)))</f>
        <v>acfr:RevenueUsedForPublicWorksServices,acfr:ExpensesForPublicWorksServices,acfr:NetExpenseRevenueForPublicWorksServices</v>
      </c>
      <c r="B11" s="13" t="s">
        <v>1172</v>
      </c>
      <c r="C11" s="188">
        <v>2509096</v>
      </c>
      <c r="D11" s="188">
        <v>331218</v>
      </c>
      <c r="E11" s="188">
        <v>2344113</v>
      </c>
      <c r="F11" s="188">
        <v>44634</v>
      </c>
      <c r="G11" s="180">
        <f t="shared" si="0"/>
        <v>210869</v>
      </c>
      <c r="H11" s="180">
        <v>0</v>
      </c>
      <c r="I11" s="180">
        <f t="shared" si="1"/>
        <v>210869</v>
      </c>
      <c r="J11" s="219"/>
    </row>
    <row r="12" spans="1:10" ht="15">
      <c r="A12" s="4" t="str">
        <f>IF(B12="", "Choose from drop-down --&gt;", _xlfn.CONCAT(_xlfn.XLOOKUP(B12,'Lookup GovWide Stmt Activities'!$B:$B,'Lookup GovWide Stmt Activities'!$D:$D),",",_xlfn.XLOOKUP(B12,'Lookup GovWide Stmt Activities'!$B:$B,'Lookup GovWide Stmt Activities'!$C:$C), ",",_xlfn.XLOOKUP(B12,'Lookup GovWide Stmt Activities'!$B:$B,'Lookup GovWide Stmt Activities'!$E:$E)))</f>
        <v>acfr:RevenueForCommunityAndEconomicDevelopmentServices,acfr:ExpensesForCommunityAndEconomicDevelopmentServices,acfr:NetExpenseRevenueCommunityAndEconomicDevelopmentServices</v>
      </c>
      <c r="B12" s="13" t="s">
        <v>1158</v>
      </c>
      <c r="C12" s="188">
        <v>356450</v>
      </c>
      <c r="D12" s="188">
        <v>142299</v>
      </c>
      <c r="E12" s="188" t="s">
        <v>3131</v>
      </c>
      <c r="F12" s="188">
        <v>76140</v>
      </c>
      <c r="G12" s="180">
        <f t="shared" si="0"/>
        <v>-138011</v>
      </c>
      <c r="H12" s="180">
        <v>0</v>
      </c>
      <c r="I12" s="180">
        <f t="shared" si="1"/>
        <v>-138011</v>
      </c>
      <c r="J12" s="219"/>
    </row>
    <row r="13" spans="1:10" ht="15">
      <c r="A13" s="4" t="str">
        <f>IF(B13="", "Choose from drop-down --&gt;", _xlfn.CONCAT(_xlfn.XLOOKUP(B13,'Lookup GovWide Stmt Activities'!$B:$B,'Lookup GovWide Stmt Activities'!$D:$D),",",_xlfn.XLOOKUP(B13,'Lookup GovWide Stmt Activities'!$B:$B,'Lookup GovWide Stmt Activities'!$C:$C), ",",_xlfn.XLOOKUP(B13,'Lookup GovWide Stmt Activities'!$B:$B,'Lookup GovWide Stmt Activities'!$E:$E)))</f>
        <v>acfr:RevenueForParksAndRecreation,acfr:ExpensesForParksAndRecreation,acfr:NetExpenseRevenueForParksAndRecreation</v>
      </c>
      <c r="B13" s="13" t="s">
        <v>1163</v>
      </c>
      <c r="C13" s="188">
        <v>729729</v>
      </c>
      <c r="D13" s="188">
        <v>42903</v>
      </c>
      <c r="E13" s="188" t="s">
        <v>3131</v>
      </c>
      <c r="F13" s="188" t="s">
        <v>3131</v>
      </c>
      <c r="G13" s="180">
        <f t="shared" si="0"/>
        <v>-686826</v>
      </c>
      <c r="H13" s="180">
        <v>0</v>
      </c>
      <c r="I13" s="180">
        <f t="shared" si="1"/>
        <v>-686826</v>
      </c>
      <c r="J13" s="219"/>
    </row>
    <row r="14" spans="1:10" ht="15">
      <c r="A14" s="4" t="str">
        <f>IF(B14="", "Choose from drop-down --&gt;", _xlfn.CONCAT(_xlfn.XLOOKUP(B14,'Lookup GovWide Stmt Activities'!$B:$B,'Lookup GovWide Stmt Activities'!$D:$D),",",_xlfn.XLOOKUP(B14,'Lookup GovWide Stmt Activities'!$B:$B,'Lookup GovWide Stmt Activities'!$C:$C), ",",_xlfn.XLOOKUP(B14,'Lookup GovWide Stmt Activities'!$B:$B,'Lookup GovWide Stmt Activities'!$E:$E)))</f>
        <v>Choose from drop-down --&gt;</v>
      </c>
      <c r="B14" s="13"/>
      <c r="C14" s="188"/>
      <c r="D14" s="188"/>
      <c r="E14" s="188"/>
      <c r="F14" s="188"/>
      <c r="G14" s="180" t="str">
        <f t="shared" si="0"/>
        <v/>
      </c>
      <c r="H14" s="180"/>
      <c r="I14" s="180" t="str">
        <f t="shared" si="1"/>
        <v/>
      </c>
      <c r="J14" s="219"/>
    </row>
    <row r="15" spans="1:10" ht="15">
      <c r="A15" s="4" t="str">
        <f>IF(B15="", "Choose from drop-down --&gt;", _xlfn.CONCAT(_xlfn.XLOOKUP(B15,'Lookup GovWide Stmt Activities'!$B:$B,'Lookup GovWide Stmt Activities'!$D:$D),",",_xlfn.XLOOKUP(B15,'Lookup GovWide Stmt Activities'!$B:$B,'Lookup GovWide Stmt Activities'!$C:$C), ",",_xlfn.XLOOKUP(B15,'Lookup GovWide Stmt Activities'!$B:$B,'Lookup GovWide Stmt Activities'!$E:$E)))</f>
        <v>Choose from drop-down --&gt;</v>
      </c>
      <c r="B15" s="13"/>
      <c r="C15" s="188"/>
      <c r="D15" s="188"/>
      <c r="E15" s="188"/>
      <c r="F15" s="188"/>
      <c r="G15" s="180" t="str">
        <f t="shared" si="0"/>
        <v/>
      </c>
      <c r="H15" s="180"/>
      <c r="I15" s="180" t="str">
        <f t="shared" si="1"/>
        <v/>
      </c>
      <c r="J15" s="219"/>
    </row>
    <row r="16" spans="1:10" ht="15">
      <c r="A16" s="4" t="str">
        <f>IF(B16="", "Choose from drop-down --&gt;", _xlfn.CONCAT(_xlfn.XLOOKUP(B16,'Lookup GovWide Stmt Activities'!$B:$B,'Lookup GovWide Stmt Activities'!$D:$D),",",_xlfn.XLOOKUP(B16,'Lookup GovWide Stmt Activities'!$B:$B,'Lookup GovWide Stmt Activities'!$C:$C), ",",_xlfn.XLOOKUP(B16,'Lookup GovWide Stmt Activities'!$B:$B,'Lookup GovWide Stmt Activities'!$E:$E)))</f>
        <v>Choose from drop-down --&gt;</v>
      </c>
      <c r="B16" s="13"/>
      <c r="C16" s="188"/>
      <c r="D16" s="188"/>
      <c r="E16" s="188"/>
      <c r="F16" s="188"/>
      <c r="G16" s="180" t="str">
        <f t="shared" si="0"/>
        <v/>
      </c>
      <c r="H16" s="180"/>
      <c r="I16" s="180" t="str">
        <f t="shared" si="1"/>
        <v/>
      </c>
      <c r="J16" s="219"/>
    </row>
    <row r="17" spans="1:10" ht="15">
      <c r="A17" s="4" t="str">
        <f>IF(B17="", "Choose from drop-down --&gt;", _xlfn.CONCAT(_xlfn.XLOOKUP(B17,'Lookup GovWide Stmt Activities'!$B:$B,'Lookup GovWide Stmt Activities'!$D:$D),",",_xlfn.XLOOKUP(B17,'Lookup GovWide Stmt Activities'!$B:$B,'Lookup GovWide Stmt Activities'!$C:$C), ",",_xlfn.XLOOKUP(B17,'Lookup GovWide Stmt Activities'!$B:$B,'Lookup GovWide Stmt Activities'!$E:$E)))</f>
        <v>Choose from drop-down --&gt;</v>
      </c>
      <c r="B17" s="13"/>
      <c r="C17" s="188"/>
      <c r="D17" s="188"/>
      <c r="E17" s="188"/>
      <c r="F17" s="188"/>
      <c r="G17" s="180" t="str">
        <f t="shared" si="0"/>
        <v/>
      </c>
      <c r="H17" s="180"/>
      <c r="I17" s="180" t="str">
        <f t="shared" si="1"/>
        <v/>
      </c>
      <c r="J17" s="219"/>
    </row>
    <row r="18" spans="1:10" ht="15" hidden="1">
      <c r="A18" s="4" t="str">
        <f>IF(B18="", "Choose from drop-down --&gt;", _xlfn.CONCAT(_xlfn.XLOOKUP(B18,'Lookup GovWide Stmt Activities'!$B:$B,'Lookup GovWide Stmt Activities'!$D:$D),",",_xlfn.XLOOKUP(B18,'Lookup GovWide Stmt Activities'!$B:$B,'Lookup GovWide Stmt Activities'!$C:$C), ",",_xlfn.XLOOKUP(B18,'Lookup GovWide Stmt Activities'!$B:$B,'Lookup GovWide Stmt Activities'!$E:$E)))</f>
        <v>Choose from drop-down --&gt;</v>
      </c>
      <c r="B18" s="13"/>
      <c r="C18" s="188"/>
      <c r="D18" s="188"/>
      <c r="E18" s="188"/>
      <c r="F18" s="188"/>
      <c r="G18" s="180" t="str">
        <f t="shared" si="0"/>
        <v/>
      </c>
      <c r="H18" s="180"/>
      <c r="I18" s="180" t="str">
        <f t="shared" si="1"/>
        <v/>
      </c>
      <c r="J18" s="219"/>
    </row>
    <row r="19" spans="1:10" ht="15" hidden="1">
      <c r="A19" s="4" t="str">
        <f>IF(B19="", "Choose from drop-down --&gt;", _xlfn.CONCAT(_xlfn.XLOOKUP(B19,'Lookup GovWide Stmt Activities'!$B:$B,'Lookup GovWide Stmt Activities'!$D:$D),",",_xlfn.XLOOKUP(B19,'Lookup GovWide Stmt Activities'!$B:$B,'Lookup GovWide Stmt Activities'!$C:$C), ",",_xlfn.XLOOKUP(B19,'Lookup GovWide Stmt Activities'!$B:$B,'Lookup GovWide Stmt Activities'!$E:$E)))</f>
        <v>Choose from drop-down --&gt;</v>
      </c>
      <c r="B19" s="13"/>
      <c r="C19" s="188"/>
      <c r="D19" s="188"/>
      <c r="E19" s="188"/>
      <c r="F19" s="188"/>
      <c r="G19" s="180" t="str">
        <f t="shared" si="0"/>
        <v/>
      </c>
      <c r="H19" s="180"/>
      <c r="I19" s="180" t="str">
        <f t="shared" si="1"/>
        <v/>
      </c>
      <c r="J19" s="219"/>
    </row>
    <row r="20" spans="1:10" ht="15" hidden="1">
      <c r="A20" s="4" t="str">
        <f>IF(B20="", "Choose from drop-down --&gt;", _xlfn.CONCAT(_xlfn.XLOOKUP(B20,'Lookup GovWide Stmt Activities'!$B:$B,'Lookup GovWide Stmt Activities'!$D:$D),",",_xlfn.XLOOKUP(B20,'Lookup GovWide Stmt Activities'!$B:$B,'Lookup GovWide Stmt Activities'!$C:$C), ",",_xlfn.XLOOKUP(B20,'Lookup GovWide Stmt Activities'!$B:$B,'Lookup GovWide Stmt Activities'!$E:$E)))</f>
        <v>Choose from drop-down --&gt;</v>
      </c>
      <c r="B20" s="13"/>
      <c r="C20" s="188"/>
      <c r="D20" s="188"/>
      <c r="E20" s="188"/>
      <c r="F20" s="188"/>
      <c r="G20" s="180" t="str">
        <f t="shared" si="0"/>
        <v/>
      </c>
      <c r="H20" s="180"/>
      <c r="I20" s="180" t="str">
        <f t="shared" si="1"/>
        <v/>
      </c>
      <c r="J20" s="219"/>
    </row>
    <row r="21" spans="1:10" ht="15" hidden="1">
      <c r="A21" s="4" t="str">
        <f>IF(B21="", "Choose from drop-down --&gt;", _xlfn.CONCAT(_xlfn.XLOOKUP(B21,'Lookup GovWide Stmt Activities'!$B:$B,'Lookup GovWide Stmt Activities'!$D:$D),",",_xlfn.XLOOKUP(B21,'Lookup GovWide Stmt Activities'!$B:$B,'Lookup GovWide Stmt Activities'!$C:$C), ",",_xlfn.XLOOKUP(B21,'Lookup GovWide Stmt Activities'!$B:$B,'Lookup GovWide Stmt Activities'!$E:$E)))</f>
        <v>Choose from drop-down --&gt;</v>
      </c>
      <c r="B21" s="13"/>
      <c r="C21" s="188"/>
      <c r="D21" s="188"/>
      <c r="E21" s="188"/>
      <c r="F21" s="188"/>
      <c r="G21" s="180" t="str">
        <f t="shared" si="0"/>
        <v/>
      </c>
      <c r="H21" s="180"/>
      <c r="I21" s="180" t="str">
        <f t="shared" si="1"/>
        <v/>
      </c>
      <c r="J21" s="219"/>
    </row>
    <row r="22" spans="1:10" ht="15">
      <c r="A22" s="4" t="str">
        <f>IF(B22="", "Choose from drop-down --&gt;", _xlfn.CONCAT(_xlfn.XLOOKUP(B22,'Lookup GovWide Stmt Activities'!$B:$B,'Lookup GovWide Stmt Activities'!$D:$D),",",_xlfn.XLOOKUP(B22,'Lookup GovWide Stmt Activities'!$B:$B,'Lookup GovWide Stmt Activities'!$C:$C), ",",_xlfn.XLOOKUP(B22,'Lookup GovWide Stmt Activities'!$B:$B,'Lookup GovWide Stmt Activities'!$E:$E)))</f>
        <v>Choose from drop-down --&gt;</v>
      </c>
      <c r="B22" s="13"/>
      <c r="C22" s="188"/>
      <c r="D22" s="188"/>
      <c r="E22" s="188"/>
      <c r="F22" s="188"/>
      <c r="G22" s="180" t="str">
        <f t="shared" si="0"/>
        <v/>
      </c>
      <c r="H22" s="180"/>
      <c r="I22" s="180" t="str">
        <f t="shared" si="1"/>
        <v/>
      </c>
      <c r="J22" s="219"/>
    </row>
    <row r="23" spans="1:10" ht="15">
      <c r="A23" s="4" t="s">
        <v>1328</v>
      </c>
      <c r="B23" s="4" t="s">
        <v>1096</v>
      </c>
      <c r="C23" s="180">
        <f t="shared" ref="C23:I23" si="2">IF(C6="","",SUM(C9:C22))</f>
        <v>8961140</v>
      </c>
      <c r="D23" s="180">
        <f t="shared" si="2"/>
        <v>1002338</v>
      </c>
      <c r="E23" s="180">
        <f t="shared" si="2"/>
        <v>2755382</v>
      </c>
      <c r="F23" s="180">
        <f t="shared" si="2"/>
        <v>120774</v>
      </c>
      <c r="G23" s="180">
        <f t="shared" si="2"/>
        <v>-5082646</v>
      </c>
      <c r="H23" s="180">
        <f t="shared" si="2"/>
        <v>0</v>
      </c>
      <c r="I23" s="180">
        <f t="shared" si="2"/>
        <v>-5082646</v>
      </c>
      <c r="J23" s="220"/>
    </row>
    <row r="24" spans="1:10" ht="15">
      <c r="A24" s="3"/>
      <c r="B24" s="11" t="s">
        <v>1100</v>
      </c>
      <c r="C24" s="11"/>
      <c r="D24" s="11"/>
      <c r="I24" s="11"/>
    </row>
    <row r="25" spans="1:10" ht="15">
      <c r="A25" s="4" t="str">
        <f>IF(B25="", "Choose from drop-down --&gt;", _xlfn.CONCAT(_xlfn.XLOOKUP(B25,'Lookup GovWide Stmt Activities'!$B:$B,'Lookup GovWide Stmt Activities'!$D:$D),",",_xlfn.XLOOKUP(B25,'Lookup GovWide Stmt Activities'!$B:$B,'Lookup GovWide Stmt Activities'!$C:$C), ",",_xlfn.XLOOKUP(B25,'Lookup GovWide Stmt Activities'!$B:$B,'Lookup GovWide Stmt Activities'!$E:$E)))</f>
        <v>acfr:RevenueUsedForConventionCenterServices,acfr:ExpensesForConventionCenterServices,acfr:NetExpenseRevenueForConventionCenterServices</v>
      </c>
      <c r="B25" s="13" t="s">
        <v>1162</v>
      </c>
      <c r="C25" s="188">
        <v>60694</v>
      </c>
      <c r="D25" s="188">
        <v>16847</v>
      </c>
      <c r="E25" s="188">
        <v>0</v>
      </c>
      <c r="F25" s="188">
        <v>0</v>
      </c>
      <c r="G25" s="180">
        <v>0</v>
      </c>
      <c r="H25" s="180">
        <f>IF(OR(H$6="", $B25=""),"",SUM(D25:F25)-C25)</f>
        <v>-43847</v>
      </c>
      <c r="I25" s="180">
        <f t="shared" ref="I25:I36" si="3">IF(OR(I$6="", B25=""),"",SUM(G25:H25))</f>
        <v>-43847</v>
      </c>
      <c r="J25" s="206"/>
    </row>
    <row r="26" spans="1:10" ht="15">
      <c r="A26" s="4" t="str">
        <f>IF(B26="", "Choose from drop-down --&gt;", _xlfn.CONCAT(_xlfn.XLOOKUP(B26,'Lookup GovWide Stmt Activities'!$B:$B,'Lookup GovWide Stmt Activities'!$D:$D),",",_xlfn.XLOOKUP(B26,'Lookup GovWide Stmt Activities'!$B:$B,'Lookup GovWide Stmt Activities'!$C:$C), ",",_xlfn.XLOOKUP(B26,'Lookup GovWide Stmt Activities'!$B:$B,'Lookup GovWide Stmt Activities'!$E:$E)))</f>
        <v>Choose from drop-down --&gt;</v>
      </c>
      <c r="B26" s="13"/>
      <c r="C26" s="188"/>
      <c r="D26" s="188"/>
      <c r="E26" s="188"/>
      <c r="F26" s="188"/>
      <c r="G26" s="180"/>
      <c r="H26" s="180" t="str">
        <f t="shared" ref="H26:H36" si="4">IF(OR(H$6="", $B26=""),"",SUM(D26:F26)-C26)</f>
        <v/>
      </c>
      <c r="I26" s="180" t="str">
        <f t="shared" si="3"/>
        <v/>
      </c>
      <c r="J26" s="206"/>
    </row>
    <row r="27" spans="1:10" ht="15">
      <c r="A27" s="4" t="str">
        <f>IF(B27="", "Choose from drop-down --&gt;", _xlfn.CONCAT(_xlfn.XLOOKUP(B27,'Lookup GovWide Stmt Activities'!$B:$B,'Lookup GovWide Stmt Activities'!$D:$D),",",_xlfn.XLOOKUP(B27,'Lookup GovWide Stmt Activities'!$B:$B,'Lookup GovWide Stmt Activities'!$C:$C), ",",_xlfn.XLOOKUP(B27,'Lookup GovWide Stmt Activities'!$B:$B,'Lookup GovWide Stmt Activities'!$E:$E)))</f>
        <v>Choose from drop-down --&gt;</v>
      </c>
      <c r="B27" s="13"/>
      <c r="C27" s="188"/>
      <c r="D27" s="188"/>
      <c r="E27" s="188"/>
      <c r="F27" s="188"/>
      <c r="G27" s="180"/>
      <c r="H27" s="180" t="str">
        <f t="shared" si="4"/>
        <v/>
      </c>
      <c r="I27" s="180" t="str">
        <f t="shared" si="3"/>
        <v/>
      </c>
      <c r="J27" s="206"/>
    </row>
    <row r="28" spans="1:10" ht="15">
      <c r="A28" s="4" t="str">
        <f>IF(B28="", "Choose from drop-down --&gt;", _xlfn.CONCAT(_xlfn.XLOOKUP(B28,'Lookup GovWide Stmt Activities'!$B:$B,'Lookup GovWide Stmt Activities'!$D:$D),",",_xlfn.XLOOKUP(B28,'Lookup GovWide Stmt Activities'!$B:$B,'Lookup GovWide Stmt Activities'!$C:$C), ",",_xlfn.XLOOKUP(B28,'Lookup GovWide Stmt Activities'!$B:$B,'Lookup GovWide Stmt Activities'!$E:$E)))</f>
        <v>Choose from drop-down --&gt;</v>
      </c>
      <c r="B28" s="13"/>
      <c r="C28" s="188"/>
      <c r="D28" s="188"/>
      <c r="E28" s="188"/>
      <c r="F28" s="188"/>
      <c r="G28" s="180"/>
      <c r="H28" s="180" t="str">
        <f t="shared" si="4"/>
        <v/>
      </c>
      <c r="I28" s="180" t="str">
        <f t="shared" si="3"/>
        <v/>
      </c>
      <c r="J28" s="206"/>
    </row>
    <row r="29" spans="1:10" ht="15">
      <c r="A29" s="4" t="str">
        <f>IF(B29="", "Choose from drop-down --&gt;", _xlfn.CONCAT(_xlfn.XLOOKUP(B29,'Lookup GovWide Stmt Activities'!$B:$B,'Lookup GovWide Stmt Activities'!$D:$D),",",_xlfn.XLOOKUP(B29,'Lookup GovWide Stmt Activities'!$B:$B,'Lookup GovWide Stmt Activities'!$C:$C), ",",_xlfn.XLOOKUP(B29,'Lookup GovWide Stmt Activities'!$B:$B,'Lookup GovWide Stmt Activities'!$E:$E)))</f>
        <v>Choose from drop-down --&gt;</v>
      </c>
      <c r="B29" s="13"/>
      <c r="C29" s="188"/>
      <c r="D29" s="188"/>
      <c r="E29" s="188"/>
      <c r="F29" s="188"/>
      <c r="G29" s="180"/>
      <c r="H29" s="180"/>
      <c r="I29" s="180" t="str">
        <f t="shared" si="3"/>
        <v/>
      </c>
      <c r="J29" s="206"/>
    </row>
    <row r="30" spans="1:10" ht="15">
      <c r="A30" s="4" t="str">
        <f>IF(B30="", "Choose from drop-down --&gt;", _xlfn.CONCAT(_xlfn.XLOOKUP(B30,'Lookup GovWide Stmt Activities'!$B:$B,'Lookup GovWide Stmt Activities'!$D:$D),",",_xlfn.XLOOKUP(B30,'Lookup GovWide Stmt Activities'!$B:$B,'Lookup GovWide Stmt Activities'!$C:$C), ",",_xlfn.XLOOKUP(B30,'Lookup GovWide Stmt Activities'!$B:$B,'Lookup GovWide Stmt Activities'!$E:$E)))</f>
        <v>Choose from drop-down --&gt;</v>
      </c>
      <c r="B30" s="13"/>
      <c r="C30" s="188"/>
      <c r="D30" s="188"/>
      <c r="E30" s="188"/>
      <c r="F30" s="188"/>
      <c r="G30" s="180"/>
      <c r="H30" s="180" t="str">
        <f t="shared" si="4"/>
        <v/>
      </c>
      <c r="I30" s="180" t="str">
        <f t="shared" si="3"/>
        <v/>
      </c>
      <c r="J30" s="206"/>
    </row>
    <row r="31" spans="1:10" ht="15">
      <c r="A31" s="4" t="str">
        <f>IF(B31="", "Choose from drop-down --&gt;", _xlfn.CONCAT(_xlfn.XLOOKUP(B31,'Lookup GovWide Stmt Activities'!$B:$B,'Lookup GovWide Stmt Activities'!$D:$D),",",_xlfn.XLOOKUP(B31,'Lookup GovWide Stmt Activities'!$B:$B,'Lookup GovWide Stmt Activities'!$C:$C), ",",_xlfn.XLOOKUP(B31,'Lookup GovWide Stmt Activities'!$B:$B,'Lookup GovWide Stmt Activities'!$E:$E)))</f>
        <v>Choose from drop-down --&gt;</v>
      </c>
      <c r="B31" s="13"/>
      <c r="C31" s="188"/>
      <c r="D31" s="188"/>
      <c r="E31" s="188"/>
      <c r="F31" s="188"/>
      <c r="G31" s="180"/>
      <c r="H31" s="180" t="str">
        <f t="shared" si="4"/>
        <v/>
      </c>
      <c r="I31" s="180" t="str">
        <f t="shared" si="3"/>
        <v/>
      </c>
      <c r="J31" s="206"/>
    </row>
    <row r="32" spans="1:10" ht="15" hidden="1">
      <c r="A32" s="4" t="str">
        <f>IF(B32="", "Choose from drop-down --&gt;", _xlfn.CONCAT(_xlfn.XLOOKUP(B32,'Lookup GovWide Stmt Activities'!$B:$B,'Lookup GovWide Stmt Activities'!$D:$D),",",_xlfn.XLOOKUP(B32,'Lookup GovWide Stmt Activities'!$B:$B,'Lookup GovWide Stmt Activities'!$C:$C), ",",_xlfn.XLOOKUP(B32,'Lookup GovWide Stmt Activities'!$B:$B,'Lookup GovWide Stmt Activities'!$E:$E)))</f>
        <v>Choose from drop-down --&gt;</v>
      </c>
      <c r="B32" s="13"/>
      <c r="C32" s="188"/>
      <c r="D32" s="188"/>
      <c r="E32" s="188"/>
      <c r="F32" s="188"/>
      <c r="G32" s="180"/>
      <c r="H32" s="180" t="str">
        <f t="shared" si="4"/>
        <v/>
      </c>
      <c r="I32" s="180" t="str">
        <f t="shared" si="3"/>
        <v/>
      </c>
      <c r="J32" s="206"/>
    </row>
    <row r="33" spans="1:10" ht="15" hidden="1">
      <c r="A33" s="4" t="str">
        <f>IF(B33="", "Choose from drop-down --&gt;", _xlfn.CONCAT(_xlfn.XLOOKUP(B33,'Lookup GovWide Stmt Activities'!$B:$B,'Lookup GovWide Stmt Activities'!$D:$D),",",_xlfn.XLOOKUP(B33,'Lookup GovWide Stmt Activities'!$B:$B,'Lookup GovWide Stmt Activities'!$C:$C), ",",_xlfn.XLOOKUP(B33,'Lookup GovWide Stmt Activities'!$B:$B,'Lookup GovWide Stmt Activities'!$E:$E)))</f>
        <v>Choose from drop-down --&gt;</v>
      </c>
      <c r="B33" s="13"/>
      <c r="C33" s="188"/>
      <c r="D33" s="188"/>
      <c r="E33" s="188"/>
      <c r="F33" s="188"/>
      <c r="G33" s="180"/>
      <c r="H33" s="180" t="str">
        <f t="shared" si="4"/>
        <v/>
      </c>
      <c r="I33" s="180" t="str">
        <f t="shared" si="3"/>
        <v/>
      </c>
      <c r="J33" s="206"/>
    </row>
    <row r="34" spans="1:10" ht="15" hidden="1">
      <c r="A34" s="4" t="str">
        <f>IF(B34="", "Choose from drop-down --&gt;", _xlfn.CONCAT(_xlfn.XLOOKUP(B34,'Lookup GovWide Stmt Activities'!$B:$B,'Lookup GovWide Stmt Activities'!$D:$D),",",_xlfn.XLOOKUP(B34,'Lookup GovWide Stmt Activities'!$B:$B,'Lookup GovWide Stmt Activities'!$C:$C), ",",_xlfn.XLOOKUP(B34,'Lookup GovWide Stmt Activities'!$B:$B,'Lookup GovWide Stmt Activities'!$E:$E)))</f>
        <v>Choose from drop-down --&gt;</v>
      </c>
      <c r="B34" s="13"/>
      <c r="C34" s="188"/>
      <c r="D34" s="188"/>
      <c r="E34" s="188"/>
      <c r="F34" s="188"/>
      <c r="G34" s="180"/>
      <c r="H34" s="180" t="str">
        <f t="shared" si="4"/>
        <v/>
      </c>
      <c r="I34" s="180" t="str">
        <f t="shared" si="3"/>
        <v/>
      </c>
      <c r="J34" s="206"/>
    </row>
    <row r="35" spans="1:10" ht="15" hidden="1">
      <c r="A35" s="4" t="str">
        <f>IF(B35="", "Choose from drop-down --&gt;", _xlfn.CONCAT(_xlfn.XLOOKUP(B35,'Lookup GovWide Stmt Activities'!$B:$B,'Lookup GovWide Stmt Activities'!$D:$D),",",_xlfn.XLOOKUP(B35,'Lookup GovWide Stmt Activities'!$B:$B,'Lookup GovWide Stmt Activities'!$C:$C), ",",_xlfn.XLOOKUP(B35,'Lookup GovWide Stmt Activities'!$B:$B,'Lookup GovWide Stmt Activities'!$E:$E)))</f>
        <v>Choose from drop-down --&gt;</v>
      </c>
      <c r="B35" s="13"/>
      <c r="C35" s="188"/>
      <c r="D35" s="188"/>
      <c r="E35" s="188"/>
      <c r="F35" s="188"/>
      <c r="G35" s="180"/>
      <c r="H35" s="180" t="str">
        <f t="shared" si="4"/>
        <v/>
      </c>
      <c r="I35" s="180" t="str">
        <f t="shared" si="3"/>
        <v/>
      </c>
      <c r="J35" s="206"/>
    </row>
    <row r="36" spans="1:10" ht="15">
      <c r="A36" s="4" t="str">
        <f>IF(B36="", "Choose from drop-down --&gt;", _xlfn.CONCAT(_xlfn.XLOOKUP(B36,'Lookup GovWide Stmt Activities'!$B:$B,'Lookup GovWide Stmt Activities'!$D:$D),",",_xlfn.XLOOKUP(B36,'Lookup GovWide Stmt Activities'!$B:$B,'Lookup GovWide Stmt Activities'!$C:$C), ",",_xlfn.XLOOKUP(B36,'Lookup GovWide Stmt Activities'!$B:$B,'Lookup GovWide Stmt Activities'!$E:$E)))</f>
        <v>Choose from drop-down --&gt;</v>
      </c>
      <c r="B36" s="13"/>
      <c r="C36" s="188"/>
      <c r="D36" s="188"/>
      <c r="E36" s="188"/>
      <c r="F36" s="188"/>
      <c r="G36" s="180"/>
      <c r="H36" s="180" t="str">
        <f t="shared" si="4"/>
        <v/>
      </c>
      <c r="I36" s="180" t="str">
        <f t="shared" si="3"/>
        <v/>
      </c>
      <c r="J36" s="206"/>
    </row>
    <row r="37" spans="1:10" s="32" customFormat="1" ht="15">
      <c r="A37" s="4" t="s">
        <v>1328</v>
      </c>
      <c r="B37" s="4" t="s">
        <v>1103</v>
      </c>
      <c r="C37" s="180">
        <f>IF(C6="","",SUM(C25:C36))</f>
        <v>60694</v>
      </c>
      <c r="D37" s="180">
        <f>IF(D6="","",SUM(D25:D36))</f>
        <v>16847</v>
      </c>
      <c r="E37" s="180">
        <f t="shared" ref="E37" si="5">IF(E6="","",SUM(E25:E36))</f>
        <v>0</v>
      </c>
      <c r="F37" s="180">
        <f t="shared" ref="F37" si="6">IF(F6="","",SUM(F25:F36))</f>
        <v>0</v>
      </c>
      <c r="G37" s="180">
        <f t="shared" ref="G37:H37" si="7">IF(G6="","",SUM(G25:G36))</f>
        <v>0</v>
      </c>
      <c r="H37" s="180">
        <f t="shared" si="7"/>
        <v>-43847</v>
      </c>
      <c r="I37" s="180">
        <f>IF(I$6="","",SUM(I25:I36))</f>
        <v>-43847</v>
      </c>
      <c r="J37" s="180"/>
    </row>
    <row r="38" spans="1:10" ht="15">
      <c r="A38" s="4" t="s">
        <v>1328</v>
      </c>
      <c r="B38" s="6" t="s">
        <v>1097</v>
      </c>
      <c r="C38" s="181">
        <f>C23+C37</f>
        <v>9021834</v>
      </c>
      <c r="D38" s="181">
        <f t="shared" ref="D38:G38" si="8">D23+D37</f>
        <v>1019185</v>
      </c>
      <c r="E38" s="181">
        <f t="shared" si="8"/>
        <v>2755382</v>
      </c>
      <c r="F38" s="181">
        <f t="shared" si="8"/>
        <v>120774</v>
      </c>
      <c r="G38" s="181">
        <f t="shared" si="8"/>
        <v>-5082646</v>
      </c>
      <c r="H38" s="184">
        <f t="shared" ref="H38:I38" si="9">IF(H$6="","",H23+H37)</f>
        <v>-43847</v>
      </c>
      <c r="I38" s="184">
        <f t="shared" si="9"/>
        <v>-5126493</v>
      </c>
      <c r="J38" s="184"/>
    </row>
    <row r="39" spans="1:10" ht="15">
      <c r="A39" s="3"/>
      <c r="B39" s="3"/>
      <c r="C39" s="16"/>
      <c r="D39" s="16"/>
      <c r="I39" s="16"/>
    </row>
    <row r="40" spans="1:10" ht="15">
      <c r="A40" s="3"/>
      <c r="B40" s="9" t="s">
        <v>1101</v>
      </c>
      <c r="C40" s="9"/>
      <c r="D40" s="9"/>
      <c r="E40" s="9"/>
      <c r="F40" s="9"/>
      <c r="G40" s="9"/>
      <c r="H40" s="9"/>
      <c r="I40" s="9"/>
      <c r="J40" s="9"/>
    </row>
    <row r="41" spans="1:10" ht="15">
      <c r="A41" s="4" t="str">
        <f>IF(B41="", "Choose from drop-down --&gt;", _xlfn.CONCAT(_xlfn.XLOOKUP(B41,'Lookup GovWide Stmt Activities'!$B:$B,'Lookup GovWide Stmt Activities'!$D:$D),",",_xlfn.XLOOKUP(B41,'Lookup GovWide Stmt Activities'!$B:$B,'Lookup GovWide Stmt Activities'!$C:$C), ",",_xlfn.XLOOKUP(B41,'Lookup GovWide Stmt Activities'!$B:$B,'Lookup GovWide Stmt Activities'!$E:$E)))</f>
        <v>Choose from drop-down --&gt;</v>
      </c>
      <c r="B41" s="13"/>
      <c r="C41" s="182"/>
      <c r="D41" s="183"/>
      <c r="E41" s="183"/>
      <c r="F41" s="183"/>
      <c r="G41" s="206" t="str">
        <f>IF(OR(G$6="", B41=""),"",0)</f>
        <v/>
      </c>
      <c r="H41" s="206" t="str">
        <f>IF(OR(H$6="", C41=""),"",0)</f>
        <v/>
      </c>
      <c r="I41" s="180" t="str">
        <f t="shared" ref="I41:I49" si="10">IF(OR(I$6="", B41=""),"",SUM(G41:H41))</f>
        <v/>
      </c>
      <c r="J41" s="206" t="str">
        <f>IF(OR(J$6="", E41=""),"",SUM(D41:F41)-C41)</f>
        <v/>
      </c>
    </row>
    <row r="42" spans="1:10" ht="15">
      <c r="A42" s="4" t="str">
        <f>IF(B42="", "Choose from drop-down --&gt;", _xlfn.CONCAT(_xlfn.XLOOKUP(B42,'Lookup GovWide Stmt Activities'!$B:$B,'Lookup GovWide Stmt Activities'!$D:$D),",",_xlfn.XLOOKUP(B42,'Lookup GovWide Stmt Activities'!$B:$B,'Lookup GovWide Stmt Activities'!$C:$C), ",",_xlfn.XLOOKUP(B42,'Lookup GovWide Stmt Activities'!$B:$B,'Lookup GovWide Stmt Activities'!$E:$E)))</f>
        <v>Choose from drop-down --&gt;</v>
      </c>
      <c r="B42" s="13"/>
      <c r="C42" s="182"/>
      <c r="D42" s="183"/>
      <c r="E42" s="183"/>
      <c r="F42" s="183"/>
      <c r="G42" s="206" t="str">
        <f t="shared" ref="G42:H49" si="11">IF(OR(G$6="", B42=""),"",0)</f>
        <v/>
      </c>
      <c r="H42" s="206" t="str">
        <f t="shared" si="11"/>
        <v/>
      </c>
      <c r="I42" s="180" t="str">
        <f t="shared" si="10"/>
        <v/>
      </c>
      <c r="J42" s="206" t="str">
        <f t="shared" ref="J42:J49" si="12">IF(OR(J$6="", E42=""),"",SUM(D42:F42)-C42)</f>
        <v/>
      </c>
    </row>
    <row r="43" spans="1:10" ht="15">
      <c r="A43" s="4" t="str">
        <f>IF(B43="", "Choose from drop-down --&gt;", _xlfn.CONCAT(_xlfn.XLOOKUP(B43,'Lookup GovWide Stmt Activities'!$B:$B,'Lookup GovWide Stmt Activities'!$D:$D),",",_xlfn.XLOOKUP(B43,'Lookup GovWide Stmt Activities'!$B:$B,'Lookup GovWide Stmt Activities'!$C:$C), ",",_xlfn.XLOOKUP(B43,'Lookup GovWide Stmt Activities'!$B:$B,'Lookup GovWide Stmt Activities'!$E:$E)))</f>
        <v>Choose from drop-down --&gt;</v>
      </c>
      <c r="B43" s="13"/>
      <c r="C43" s="182"/>
      <c r="D43" s="183"/>
      <c r="E43" s="183"/>
      <c r="F43" s="183"/>
      <c r="G43" s="206" t="str">
        <f t="shared" si="11"/>
        <v/>
      </c>
      <c r="H43" s="206" t="str">
        <f t="shared" si="11"/>
        <v/>
      </c>
      <c r="I43" s="180" t="str">
        <f t="shared" si="10"/>
        <v/>
      </c>
      <c r="J43" s="206" t="str">
        <f t="shared" si="12"/>
        <v/>
      </c>
    </row>
    <row r="44" spans="1:10" ht="15">
      <c r="A44" s="4" t="str">
        <f>IF(B44="", "Choose from drop-down --&gt;", _xlfn.CONCAT(_xlfn.XLOOKUP(B44,'Lookup GovWide Stmt Activities'!$B:$B,'Lookup GovWide Stmt Activities'!$D:$D),",",_xlfn.XLOOKUP(B44,'Lookup GovWide Stmt Activities'!$B:$B,'Lookup GovWide Stmt Activities'!$C:$C), ",",_xlfn.XLOOKUP(B44,'Lookup GovWide Stmt Activities'!$B:$B,'Lookup GovWide Stmt Activities'!$E:$E)))</f>
        <v>Choose from drop-down --&gt;</v>
      </c>
      <c r="B44" s="13"/>
      <c r="C44" s="182"/>
      <c r="D44" s="183"/>
      <c r="E44" s="183"/>
      <c r="F44" s="183"/>
      <c r="G44" s="206" t="str">
        <f t="shared" si="11"/>
        <v/>
      </c>
      <c r="H44" s="206" t="str">
        <f t="shared" si="11"/>
        <v/>
      </c>
      <c r="I44" s="180" t="str">
        <f t="shared" si="10"/>
        <v/>
      </c>
      <c r="J44" s="206" t="str">
        <f t="shared" si="12"/>
        <v/>
      </c>
    </row>
    <row r="45" spans="1:10" ht="15">
      <c r="A45" s="4" t="str">
        <f>IF(B45="", "Choose from drop-down --&gt;", _xlfn.CONCAT(_xlfn.XLOOKUP(B45,'Lookup GovWide Stmt Activities'!$B:$B,'Lookup GovWide Stmt Activities'!$D:$D),",",_xlfn.XLOOKUP(B45,'Lookup GovWide Stmt Activities'!$B:$B,'Lookup GovWide Stmt Activities'!$C:$C), ",",_xlfn.XLOOKUP(B45,'Lookup GovWide Stmt Activities'!$B:$B,'Lookup GovWide Stmt Activities'!$E:$E)))</f>
        <v>Choose from drop-down --&gt;</v>
      </c>
      <c r="B45" s="13"/>
      <c r="C45" s="182"/>
      <c r="D45" s="183"/>
      <c r="E45" s="183"/>
      <c r="F45" s="183"/>
      <c r="G45" s="206" t="str">
        <f t="shared" si="11"/>
        <v/>
      </c>
      <c r="H45" s="206" t="str">
        <f t="shared" si="11"/>
        <v/>
      </c>
      <c r="I45" s="180" t="str">
        <f t="shared" si="10"/>
        <v/>
      </c>
      <c r="J45" s="206" t="str">
        <f t="shared" si="12"/>
        <v/>
      </c>
    </row>
    <row r="46" spans="1:10" ht="15" hidden="1">
      <c r="A46" s="4" t="str">
        <f>IF(B46="", "Choose from drop-down --&gt;", _xlfn.CONCAT(_xlfn.XLOOKUP(B46,'Lookup GovWide Stmt Activities'!$B:$B,'Lookup GovWide Stmt Activities'!$D:$D),",",_xlfn.XLOOKUP(B46,'Lookup GovWide Stmt Activities'!$B:$B,'Lookup GovWide Stmt Activities'!$C:$C), ",",_xlfn.XLOOKUP(B46,'Lookup GovWide Stmt Activities'!$B:$B,'Lookup GovWide Stmt Activities'!$E:$E)))</f>
        <v>Choose from drop-down --&gt;</v>
      </c>
      <c r="B46" s="13"/>
      <c r="C46" s="182"/>
      <c r="D46" s="183"/>
      <c r="E46" s="183"/>
      <c r="F46" s="183"/>
      <c r="G46" s="206" t="str">
        <f t="shared" si="11"/>
        <v/>
      </c>
      <c r="H46" s="206" t="str">
        <f t="shared" si="11"/>
        <v/>
      </c>
      <c r="I46" s="180" t="str">
        <f t="shared" si="10"/>
        <v/>
      </c>
      <c r="J46" s="206" t="str">
        <f t="shared" si="12"/>
        <v/>
      </c>
    </row>
    <row r="47" spans="1:10" ht="15" hidden="1">
      <c r="A47" s="4" t="str">
        <f>IF(B47="", "Choose from drop-down --&gt;", _xlfn.CONCAT(_xlfn.XLOOKUP(B47,'Lookup GovWide Stmt Activities'!$B:$B,'Lookup GovWide Stmt Activities'!$D:$D),",",_xlfn.XLOOKUP(B47,'Lookup GovWide Stmt Activities'!$B:$B,'Lookup GovWide Stmt Activities'!$C:$C), ",",_xlfn.XLOOKUP(B47,'Lookup GovWide Stmt Activities'!$B:$B,'Lookup GovWide Stmt Activities'!$E:$E)))</f>
        <v>Choose from drop-down --&gt;</v>
      </c>
      <c r="B47" s="13"/>
      <c r="C47" s="182"/>
      <c r="D47" s="183"/>
      <c r="E47" s="183"/>
      <c r="F47" s="183"/>
      <c r="G47" s="206" t="str">
        <f t="shared" si="11"/>
        <v/>
      </c>
      <c r="H47" s="206" t="str">
        <f t="shared" si="11"/>
        <v/>
      </c>
      <c r="I47" s="180" t="str">
        <f t="shared" si="10"/>
        <v/>
      </c>
      <c r="J47" s="206" t="str">
        <f t="shared" si="12"/>
        <v/>
      </c>
    </row>
    <row r="48" spans="1:10" ht="15" hidden="1">
      <c r="A48" s="4" t="str">
        <f>IF(B48="", "Choose from drop-down --&gt;", _xlfn.CONCAT(_xlfn.XLOOKUP(B48,'Lookup GovWide Stmt Activities'!$B:$B,'Lookup GovWide Stmt Activities'!$D:$D),",",_xlfn.XLOOKUP(B48,'Lookup GovWide Stmt Activities'!$B:$B,'Lookup GovWide Stmt Activities'!$C:$C), ",",_xlfn.XLOOKUP(B48,'Lookup GovWide Stmt Activities'!$B:$B,'Lookup GovWide Stmt Activities'!$E:$E)))</f>
        <v>Choose from drop-down --&gt;</v>
      </c>
      <c r="B48" s="13"/>
      <c r="C48" s="182"/>
      <c r="D48" s="183"/>
      <c r="E48" s="183"/>
      <c r="F48" s="183"/>
      <c r="G48" s="206" t="str">
        <f t="shared" si="11"/>
        <v/>
      </c>
      <c r="H48" s="206" t="str">
        <f t="shared" si="11"/>
        <v/>
      </c>
      <c r="I48" s="180" t="str">
        <f t="shared" si="10"/>
        <v/>
      </c>
      <c r="J48" s="206" t="str">
        <f t="shared" si="12"/>
        <v/>
      </c>
    </row>
    <row r="49" spans="1:10" ht="15">
      <c r="A49" s="4" t="str">
        <f>IF(B49="", "Choose from drop-down --&gt;", _xlfn.CONCAT(_xlfn.XLOOKUP(B49,'Lookup GovWide Stmt Activities'!$B:$B,'Lookup GovWide Stmt Activities'!$D:$D),",",_xlfn.XLOOKUP(B49,'Lookup GovWide Stmt Activities'!$B:$B,'Lookup GovWide Stmt Activities'!$C:$C), ",",_xlfn.XLOOKUP(B49,'Lookup GovWide Stmt Activities'!$B:$B,'Lookup GovWide Stmt Activities'!$E:$E)))</f>
        <v>Choose from drop-down --&gt;</v>
      </c>
      <c r="B49" s="13"/>
      <c r="C49" s="183"/>
      <c r="D49" s="183"/>
      <c r="E49" s="183"/>
      <c r="F49" s="183"/>
      <c r="G49" s="206" t="str">
        <f t="shared" si="11"/>
        <v/>
      </c>
      <c r="H49" s="206" t="str">
        <f t="shared" si="11"/>
        <v/>
      </c>
      <c r="I49" s="180" t="str">
        <f t="shared" si="10"/>
        <v/>
      </c>
      <c r="J49" s="206" t="str">
        <f t="shared" si="12"/>
        <v/>
      </c>
    </row>
    <row r="50" spans="1:10" ht="15">
      <c r="A50" s="4" t="s">
        <v>1328</v>
      </c>
      <c r="B50" s="6" t="s">
        <v>1102</v>
      </c>
      <c r="C50" s="184">
        <f>IF(C6="","",SUM(C41:C49))</f>
        <v>0</v>
      </c>
      <c r="D50" s="184">
        <f>IF(D6="","",SUM(D41:D49))</f>
        <v>0</v>
      </c>
      <c r="E50" s="184">
        <f t="shared" ref="E50" si="13">IF(E6="","",SUM(E41:E49))</f>
        <v>0</v>
      </c>
      <c r="F50" s="184">
        <f t="shared" ref="F50:G50" si="14">IF(F6="","",SUM(F41:F49))</f>
        <v>0</v>
      </c>
      <c r="G50" s="184">
        <f t="shared" si="14"/>
        <v>0</v>
      </c>
      <c r="H50" s="184">
        <f t="shared" ref="H50:I50" si="15">IF(H6="","",SUM(H41:H49))</f>
        <v>0</v>
      </c>
      <c r="I50" s="184">
        <f t="shared" si="15"/>
        <v>0</v>
      </c>
      <c r="J50" s="184" t="str">
        <f t="shared" ref="J50" si="16">IF(J6="","",SUM(J41:J49))</f>
        <v/>
      </c>
    </row>
    <row r="51" spans="1:10" ht="15">
      <c r="A51" s="3"/>
      <c r="B51" s="3"/>
      <c r="C51" s="16"/>
      <c r="D51" s="17"/>
      <c r="I51" s="16"/>
    </row>
    <row r="52" spans="1:10" ht="15">
      <c r="A52" s="3"/>
      <c r="B52" s="9" t="s">
        <v>1113</v>
      </c>
      <c r="C52" s="9"/>
      <c r="D52" s="9"/>
      <c r="E52" s="9"/>
      <c r="F52" s="9"/>
      <c r="G52" s="9"/>
      <c r="H52" s="9"/>
      <c r="I52" s="9"/>
      <c r="J52" s="9"/>
    </row>
    <row r="53" spans="1:10" ht="15">
      <c r="A53" s="3"/>
      <c r="B53" s="11" t="s">
        <v>1114</v>
      </c>
      <c r="C53" s="11"/>
      <c r="D53" s="11"/>
      <c r="I53" s="11"/>
    </row>
    <row r="54" spans="1:10" ht="15">
      <c r="A54" s="4" t="str">
        <f>IF(B54="", "Choose from drop-down --&gt;", _xlfn.XLOOKUP(B54,'Lookup GovWide Stmt Activities'!$B:$B, 'Lookup GovWide Stmt Activities'!$D:$D))</f>
        <v>acfr:RevenueFromPropertyTax</v>
      </c>
      <c r="B54" s="13" t="s">
        <v>1278</v>
      </c>
      <c r="C54" s="69"/>
      <c r="D54" s="70"/>
      <c r="E54" s="70"/>
      <c r="F54" s="70"/>
      <c r="G54" s="183">
        <v>2846766</v>
      </c>
      <c r="H54" s="183">
        <v>0</v>
      </c>
      <c r="I54" s="180">
        <f t="shared" ref="I54:I62" si="17">IF(OR(I$6="", B54=""),"",SUM(G54:H54))</f>
        <v>2846766</v>
      </c>
      <c r="J54" s="183"/>
    </row>
    <row r="55" spans="1:10" ht="15">
      <c r="A55" s="4" t="str">
        <f>IF(B55="", "Choose from drop-down --&gt;", _xlfn.XLOOKUP(B55,'Lookup GovWide Stmt Activities'!$B:$B, 'Lookup GovWide Stmt Activities'!$D:$D))</f>
        <v>acfr:RevenueFromSpecialAssessments</v>
      </c>
      <c r="B55" s="13" t="s">
        <v>1311</v>
      </c>
      <c r="C55" s="69"/>
      <c r="D55" s="70"/>
      <c r="E55" s="70"/>
      <c r="F55" s="70"/>
      <c r="G55" s="183">
        <v>1348657</v>
      </c>
      <c r="H55" s="183">
        <v>0</v>
      </c>
      <c r="I55" s="180">
        <f t="shared" si="17"/>
        <v>1348657</v>
      </c>
      <c r="J55" s="183"/>
    </row>
    <row r="56" spans="1:10" ht="15">
      <c r="A56" s="4" t="str">
        <f>IF(B56="", "Choose from drop-down --&gt;", _xlfn.XLOOKUP(B56,'Lookup GovWide Stmt Activities'!$B:$B, 'Lookup GovWide Stmt Activities'!$D:$D))</f>
        <v>acfr:RevenueFromSalesAndUseTax</v>
      </c>
      <c r="B56" s="13" t="s">
        <v>1288</v>
      </c>
      <c r="C56" s="69"/>
      <c r="D56" s="70"/>
      <c r="E56" s="70"/>
      <c r="F56" s="70"/>
      <c r="G56" s="183">
        <v>563908</v>
      </c>
      <c r="H56" s="183">
        <v>0</v>
      </c>
      <c r="I56" s="180">
        <f t="shared" si="17"/>
        <v>563908</v>
      </c>
      <c r="J56" s="183"/>
    </row>
    <row r="57" spans="1:10" ht="15">
      <c r="A57" s="4" t="str">
        <f>IF(B57="", "Choose from drop-down --&gt;", _xlfn.XLOOKUP(B57,'Lookup GovWide Stmt Activities'!$B:$B, 'Lookup GovWide Stmt Activities'!$D:$D))</f>
        <v>acfr:RevenueFromBusinessLicenseTax</v>
      </c>
      <c r="B57" s="13" t="s">
        <v>1292</v>
      </c>
      <c r="C57" s="69"/>
      <c r="D57" s="70"/>
      <c r="E57" s="70"/>
      <c r="F57" s="70"/>
      <c r="G57" s="183">
        <v>162881</v>
      </c>
      <c r="H57" s="183">
        <v>0</v>
      </c>
      <c r="I57" s="180">
        <f t="shared" si="17"/>
        <v>162881</v>
      </c>
      <c r="J57" s="183"/>
    </row>
    <row r="58" spans="1:10" ht="15">
      <c r="A58" s="4" t="str">
        <f>IF(B58="", "Choose from drop-down --&gt;", _xlfn.XLOOKUP(B58,'Lookup GovWide Stmt Activities'!$B:$B, 'Lookup GovWide Stmt Activities'!$D:$D))</f>
        <v>acfr:RevenueFromFinesAndForfeituresAndPenalties</v>
      </c>
      <c r="B58" s="13" t="s">
        <v>1312</v>
      </c>
      <c r="C58" s="69"/>
      <c r="D58" s="70"/>
      <c r="E58" s="70"/>
      <c r="F58" s="70"/>
      <c r="G58" s="183">
        <v>587740</v>
      </c>
      <c r="H58" s="183">
        <v>0</v>
      </c>
      <c r="I58" s="180">
        <f t="shared" si="17"/>
        <v>587740</v>
      </c>
      <c r="J58" s="183"/>
    </row>
    <row r="59" spans="1:10" ht="15">
      <c r="A59" s="4" t="str">
        <f>IF(B59="", "Choose from drop-down --&gt;", _xlfn.XLOOKUP(B59,'Lookup GovWide Stmt Activities'!$B:$B, 'Lookup GovWide Stmt Activities'!$D:$D))</f>
        <v>acfr:PaymentInLieuOfTaxes</v>
      </c>
      <c r="B59" s="13" t="s">
        <v>1233</v>
      </c>
      <c r="C59" s="69"/>
      <c r="D59" s="70"/>
      <c r="E59" s="70"/>
      <c r="F59" s="70"/>
      <c r="G59" s="183">
        <v>174443</v>
      </c>
      <c r="H59" s="183">
        <v>0</v>
      </c>
      <c r="I59" s="180">
        <f t="shared" si="17"/>
        <v>174443</v>
      </c>
      <c r="J59" s="183"/>
    </row>
    <row r="60" spans="1:10" ht="15">
      <c r="A60" s="4" t="str">
        <f>IF(B60="", "Choose from drop-down --&gt;", _xlfn.XLOOKUP(B60,'Lookup GovWide Stmt Activities'!$B:$B, 'Lookup GovWide Stmt Activities'!$D:$D))</f>
        <v>acfr:InvestmentIncome</v>
      </c>
      <c r="B60" s="13" t="s">
        <v>1236</v>
      </c>
      <c r="C60" s="69"/>
      <c r="D60" s="70"/>
      <c r="E60" s="70"/>
      <c r="F60" s="70"/>
      <c r="G60" s="183">
        <v>-281502</v>
      </c>
      <c r="H60" s="183">
        <v>0</v>
      </c>
      <c r="I60" s="180">
        <f t="shared" si="17"/>
        <v>-281502</v>
      </c>
      <c r="J60" s="183"/>
    </row>
    <row r="61" spans="1:10" ht="15">
      <c r="A61" s="4" t="str">
        <f>IF(B61="", "Choose from drop-down --&gt;", _xlfn.XLOOKUP(B61,'Lookup GovWide Stmt Activities'!$B:$B, 'Lookup GovWide Stmt Activities'!$D:$D))</f>
        <v>acfr:OtherGeneralRevenues</v>
      </c>
      <c r="B61" s="13" t="s">
        <v>1249</v>
      </c>
      <c r="C61" s="69"/>
      <c r="D61" s="70"/>
      <c r="E61" s="70"/>
      <c r="F61" s="70"/>
      <c r="G61" s="183">
        <v>54512</v>
      </c>
      <c r="H61" s="183">
        <v>0</v>
      </c>
      <c r="I61" s="180">
        <f t="shared" si="17"/>
        <v>54512</v>
      </c>
      <c r="J61" s="183"/>
    </row>
    <row r="62" spans="1:10" ht="15">
      <c r="A62" s="4" t="str">
        <f>IF(B62="", "Choose from drop-down --&gt;", _xlfn.XLOOKUP(B62,'Lookup GovWide Stmt Activities'!$B:$B, 'Lookup GovWide Stmt Activities'!$D:$D))</f>
        <v>acfr:GainLossOnSaleOfCapitalAssets</v>
      </c>
      <c r="B62" s="13" t="s">
        <v>1247</v>
      </c>
      <c r="C62" s="69"/>
      <c r="D62" s="70"/>
      <c r="E62" s="70"/>
      <c r="F62" s="70"/>
      <c r="G62" s="183">
        <v>6958</v>
      </c>
      <c r="H62" s="183">
        <v>0</v>
      </c>
      <c r="I62" s="180">
        <f t="shared" si="17"/>
        <v>6958</v>
      </c>
      <c r="J62" s="183"/>
    </row>
    <row r="63" spans="1:10" ht="15">
      <c r="A63" s="4" t="s">
        <v>1106</v>
      </c>
      <c r="B63" s="51" t="s">
        <v>1107</v>
      </c>
      <c r="C63" s="50"/>
      <c r="D63" s="50"/>
      <c r="E63" s="50"/>
      <c r="F63" s="50"/>
      <c r="G63" s="180">
        <f>IF($G$6="","",SUM(G54:G62))</f>
        <v>5464363</v>
      </c>
      <c r="H63" s="180">
        <f>IF(H$6="","",SUM(H54:H62))</f>
        <v>0</v>
      </c>
      <c r="I63" s="180">
        <f>IF(I$6="","",SUM(I54:I62))</f>
        <v>5464363</v>
      </c>
      <c r="J63" s="180" t="str">
        <f>IF($J$6="","",SUM(J54:J62))</f>
        <v/>
      </c>
    </row>
    <row r="64" spans="1:10" ht="15">
      <c r="A64" s="3"/>
      <c r="B64" s="11" t="s">
        <v>1117</v>
      </c>
      <c r="C64" s="71"/>
      <c r="D64" s="71"/>
      <c r="I64" s="11"/>
    </row>
    <row r="65" spans="1:10" ht="15">
      <c r="A65" s="4" t="str">
        <f>IF(B65="", "Choose from drop-down --&gt;", _xlfn.XLOOKUP(B65,'Lookup GovWide Stmt Activities'!$B:$B,'Lookup GovWide Stmt Activities'!$D:$D))</f>
        <v>Choose from drop-down --&gt;</v>
      </c>
      <c r="B65" s="13"/>
      <c r="C65" s="69"/>
      <c r="D65" s="70"/>
      <c r="E65" s="70"/>
      <c r="F65" s="70"/>
      <c r="G65" s="183"/>
      <c r="H65" s="183"/>
      <c r="I65" s="180" t="str">
        <f t="shared" ref="I65:I69" si="18">IF(OR(I$6="", B65=""),"",SUM(G65:H65))</f>
        <v/>
      </c>
      <c r="J65" s="183"/>
    </row>
    <row r="66" spans="1:10" ht="15">
      <c r="A66" s="4" t="str">
        <f>IF(B66="", "Choose from drop-down --&gt;", _xlfn.XLOOKUP(B66,'Lookup GovWide Stmt Activities'!$B:$B,'Lookup GovWide Stmt Activities'!$D:$D))</f>
        <v>Choose from drop-down --&gt;</v>
      </c>
      <c r="B66" s="13"/>
      <c r="C66" s="69"/>
      <c r="D66" s="70"/>
      <c r="E66" s="70"/>
      <c r="F66" s="70"/>
      <c r="G66" s="183"/>
      <c r="H66" s="183"/>
      <c r="I66" s="180" t="str">
        <f t="shared" si="18"/>
        <v/>
      </c>
      <c r="J66" s="183"/>
    </row>
    <row r="67" spans="1:10" ht="15">
      <c r="A67" s="4" t="str">
        <f>IF(B67="", "Choose from drop-down --&gt;", _xlfn.XLOOKUP(B67,'Lookup GovWide Stmt Activities'!$B:$B,'Lookup GovWide Stmt Activities'!$D:$D))</f>
        <v>Choose from drop-down --&gt;</v>
      </c>
      <c r="B67" s="13"/>
      <c r="C67" s="69"/>
      <c r="D67" s="70"/>
      <c r="E67" s="70"/>
      <c r="F67" s="70"/>
      <c r="G67" s="183"/>
      <c r="H67" s="183"/>
      <c r="I67" s="180" t="str">
        <f t="shared" si="18"/>
        <v/>
      </c>
      <c r="J67" s="183"/>
    </row>
    <row r="68" spans="1:10" ht="15">
      <c r="A68" s="4" t="str">
        <f>IF(B68="", "Choose from drop-down --&gt;", _xlfn.XLOOKUP(B68,'Lookup GovWide Stmt Activities'!$B:$B,'Lookup GovWide Stmt Activities'!$D:$D))</f>
        <v>Choose from drop-down --&gt;</v>
      </c>
      <c r="B68" s="13"/>
      <c r="C68" s="69"/>
      <c r="D68" s="70"/>
      <c r="E68" s="70"/>
      <c r="F68" s="70"/>
      <c r="G68" s="183"/>
      <c r="H68" s="183"/>
      <c r="I68" s="180" t="str">
        <f t="shared" si="18"/>
        <v/>
      </c>
      <c r="J68" s="183"/>
    </row>
    <row r="69" spans="1:10" ht="15">
      <c r="A69" s="4" t="str">
        <f>IF(B69="", "Choose from drop-down --&gt;", _xlfn.XLOOKUP(B69,'Lookup GovWide Stmt Activities'!$B:$B,'Lookup GovWide Stmt Activities'!$D:$D))</f>
        <v>Choose from drop-down --&gt;</v>
      </c>
      <c r="B69" s="13"/>
      <c r="C69" s="69"/>
      <c r="D69" s="70"/>
      <c r="E69" s="70"/>
      <c r="F69" s="70"/>
      <c r="G69" s="183"/>
      <c r="H69" s="183"/>
      <c r="I69" s="180" t="str">
        <f t="shared" si="18"/>
        <v/>
      </c>
      <c r="J69" s="183"/>
    </row>
    <row r="70" spans="1:10" ht="15">
      <c r="A70" s="4" t="s">
        <v>1106</v>
      </c>
      <c r="B70" s="51" t="s">
        <v>1116</v>
      </c>
      <c r="C70" s="50"/>
      <c r="D70" s="50"/>
      <c r="E70" s="50"/>
      <c r="F70" s="50"/>
      <c r="G70" s="180">
        <f>IF($G$6="","",SUM(G65:G69))</f>
        <v>0</v>
      </c>
      <c r="H70" s="180">
        <f t="shared" ref="H70:I70" si="19">IF($G$6="","",SUM(H65:H69))</f>
        <v>0</v>
      </c>
      <c r="I70" s="180">
        <f t="shared" si="19"/>
        <v>0</v>
      </c>
      <c r="J70" s="180" t="str">
        <f>IF($J$6="","",SUM(J63:J69))</f>
        <v/>
      </c>
    </row>
    <row r="71" spans="1:10" ht="15">
      <c r="A71" s="4" t="s">
        <v>1106</v>
      </c>
      <c r="B71" s="6" t="s">
        <v>1115</v>
      </c>
      <c r="C71" s="50"/>
      <c r="D71" s="50"/>
      <c r="E71" s="50"/>
      <c r="F71" s="50"/>
      <c r="G71" s="184">
        <f>G63+G70</f>
        <v>5464363</v>
      </c>
      <c r="H71" s="184">
        <f>H63+H70</f>
        <v>0</v>
      </c>
      <c r="I71" s="184">
        <f>I63+I70</f>
        <v>5464363</v>
      </c>
      <c r="J71" s="184"/>
    </row>
    <row r="73" spans="1:10" ht="15">
      <c r="A73" s="3"/>
      <c r="B73" s="9" t="s">
        <v>46</v>
      </c>
      <c r="C73" s="49"/>
      <c r="D73" s="49"/>
      <c r="E73" s="49"/>
      <c r="F73" s="49"/>
      <c r="G73" s="9"/>
      <c r="H73" s="9"/>
      <c r="I73" s="9"/>
      <c r="J73" s="9"/>
    </row>
    <row r="74" spans="1:10" ht="15">
      <c r="A74" s="4" t="s">
        <v>1111</v>
      </c>
      <c r="B74" s="6" t="s">
        <v>1108</v>
      </c>
      <c r="C74" s="69"/>
      <c r="D74" s="70"/>
      <c r="E74" s="70"/>
      <c r="F74" s="70"/>
      <c r="G74" s="221">
        <f>G71+G23</f>
        <v>381717</v>
      </c>
      <c r="H74" s="221">
        <v>-43847</v>
      </c>
      <c r="I74" s="180">
        <f>IF(I$6="","",SUM(G74:H74))</f>
        <v>337870</v>
      </c>
      <c r="J74" s="221"/>
    </row>
    <row r="75" spans="1:10" ht="15">
      <c r="A75" s="4" t="s">
        <v>1112</v>
      </c>
      <c r="B75" s="6" t="s">
        <v>1109</v>
      </c>
      <c r="C75" s="69"/>
      <c r="D75" s="70"/>
      <c r="E75" s="70"/>
      <c r="F75" s="70"/>
      <c r="G75" s="183">
        <v>44498018</v>
      </c>
      <c r="H75" s="183">
        <v>923986</v>
      </c>
      <c r="I75" s="180">
        <f t="shared" ref="I75" si="20">IF(I$6="","",SUM(G75:H75))</f>
        <v>45422004</v>
      </c>
      <c r="J75" s="183"/>
    </row>
    <row r="76" spans="1:10" ht="15">
      <c r="A76" s="4" t="s">
        <v>50</v>
      </c>
      <c r="B76" s="6" t="s">
        <v>1110</v>
      </c>
      <c r="C76" s="69"/>
      <c r="D76" s="70"/>
      <c r="E76" s="70"/>
      <c r="F76" s="70"/>
      <c r="G76" s="222">
        <f>G74+G75</f>
        <v>44879735</v>
      </c>
      <c r="H76" s="222">
        <f t="shared" ref="H76:I76" si="21">H74+H75</f>
        <v>880139</v>
      </c>
      <c r="I76" s="222">
        <f t="shared" si="21"/>
        <v>45759874</v>
      </c>
      <c r="J76" s="222"/>
    </row>
    <row r="77" spans="1:10" ht="15">
      <c r="I77" s="49"/>
    </row>
    <row r="78" spans="1:10" ht="15">
      <c r="I78" s="50"/>
    </row>
    <row r="79" spans="1:10" ht="15">
      <c r="I79" s="50"/>
    </row>
    <row r="80" spans="1:10" ht="15">
      <c r="I80" s="50"/>
    </row>
    <row r="81" spans="9:9" ht="15">
      <c r="I81" s="50"/>
    </row>
    <row r="82" spans="9:9" ht="15">
      <c r="I82" s="50"/>
    </row>
    <row r="83" spans="9:9" ht="15">
      <c r="I83" s="50"/>
    </row>
    <row r="84" spans="9:9" ht="15">
      <c r="I84" s="50"/>
    </row>
    <row r="85" spans="9:9" ht="15">
      <c r="I85" s="50"/>
    </row>
    <row r="86" spans="9:9" ht="15">
      <c r="I86" s="50"/>
    </row>
    <row r="87" spans="9:9" ht="15">
      <c r="I87" s="50"/>
    </row>
    <row r="88" spans="9:9" ht="14">
      <c r="I88" s="18"/>
    </row>
    <row r="89" spans="9:9" ht="15">
      <c r="I89" s="49"/>
    </row>
    <row r="90" spans="9:9" ht="15">
      <c r="I90" s="50"/>
    </row>
    <row r="91" spans="9:9" ht="15">
      <c r="I91" s="50"/>
    </row>
    <row r="92" spans="9:9" ht="15">
      <c r="I92" s="50"/>
    </row>
    <row r="93" spans="9:9" ht="15">
      <c r="I93" s="50"/>
    </row>
    <row r="94" spans="9:9" ht="15">
      <c r="I94" s="50"/>
    </row>
    <row r="95" spans="9:9" ht="15">
      <c r="I95" s="50"/>
    </row>
    <row r="96" spans="9:9" ht="15">
      <c r="I96" s="50"/>
    </row>
    <row r="97" spans="9:9" ht="15">
      <c r="I97" s="50"/>
    </row>
    <row r="98" spans="9:9" ht="15">
      <c r="I98" s="50"/>
    </row>
  </sheetData>
  <sheetProtection formatRows="0" insertRows="0" deleteRows="0"/>
  <conditionalFormatting sqref="C23 C50 H52:J62 D53:G62">
    <cfRule type="expression" dxfId="34" priority="51" stopIfTrue="1">
      <formula>C$6=""</formula>
    </cfRule>
  </conditionalFormatting>
  <conditionalFormatting sqref="C63:J63">
    <cfRule type="expression" dxfId="33" priority="36" stopIfTrue="1">
      <formula>C$6=""</formula>
    </cfRule>
  </conditionalFormatting>
  <conditionalFormatting sqref="C70:J71">
    <cfRule type="expression" dxfId="32" priority="12" stopIfTrue="1">
      <formula>C$6=""</formula>
    </cfRule>
  </conditionalFormatting>
  <conditionalFormatting sqref="D6:F6 D52:F52">
    <cfRule type="expression" dxfId="31" priority="48" stopIfTrue="1">
      <formula>D$6=""</formula>
    </cfRule>
  </conditionalFormatting>
  <conditionalFormatting sqref="D39:G51">
    <cfRule type="expression" dxfId="30" priority="8" stopIfTrue="1">
      <formula>D$6=""</formula>
    </cfRule>
  </conditionalFormatting>
  <conditionalFormatting sqref="D7:I36">
    <cfRule type="expression" dxfId="29" priority="1" stopIfTrue="1">
      <formula>D$6=""</formula>
    </cfRule>
  </conditionalFormatting>
  <conditionalFormatting sqref="D64:J69">
    <cfRule type="expression" dxfId="28" priority="4" stopIfTrue="1">
      <formula>D$6=""</formula>
    </cfRule>
  </conditionalFormatting>
  <conditionalFormatting sqref="D73:J76 I77:I98">
    <cfRule type="expression" dxfId="27" priority="3" stopIfTrue="1">
      <formula>D$6=""</formula>
    </cfRule>
  </conditionalFormatting>
  <conditionalFormatting sqref="H39:H50">
    <cfRule type="expression" dxfId="26" priority="7" stopIfTrue="1">
      <formula>H$6=""</formula>
    </cfRule>
  </conditionalFormatting>
  <conditionalFormatting sqref="H38:I38">
    <cfRule type="expression" dxfId="25" priority="45" stopIfTrue="1">
      <formula>H$6=""</formula>
    </cfRule>
  </conditionalFormatting>
  <conditionalFormatting sqref="H5:J6 C37:I37 I39:I51">
    <cfRule type="expression" dxfId="24" priority="41" stopIfTrue="1">
      <formula>C$6=""</formula>
    </cfRule>
  </conditionalFormatting>
  <conditionalFormatting sqref="J7:J50">
    <cfRule type="expression" dxfId="23" priority="6" stopIfTrue="1">
      <formula>J$6=""</formula>
    </cfRule>
  </conditionalFormatting>
  <dataValidations count="3">
    <dataValidation type="list" allowBlank="1" showInputMessage="1" showErrorMessage="1" sqref="B9:B22 B25:B36 B41:B49" xr:uid="{F3C11D5E-2141-5546-AF1F-2279D6DA74D8}">
      <formula1>program_revenues</formula1>
    </dataValidation>
    <dataValidation type="list" allowBlank="1" showInputMessage="1" showErrorMessage="1" sqref="B65:B69" xr:uid="{A7A9E828-3622-4441-839C-4C8E5DABEB87}">
      <formula1>transfers</formula1>
    </dataValidation>
    <dataValidation type="list" allowBlank="1" showInputMessage="1" showErrorMessage="1" sqref="B54:B62" xr:uid="{96AC2388-DB7C-8442-BE26-CB837586D707}">
      <formula1>general_revenues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22</vt:i4>
      </vt:variant>
    </vt:vector>
  </HeadingPairs>
  <TitlesOfParts>
    <vt:vector size="38" baseType="lpstr">
      <vt:lpstr>Lookup Net Position</vt:lpstr>
      <vt:lpstr>Lookup GovWide Stmt Activities</vt:lpstr>
      <vt:lpstr>Lookup GovFund Balance</vt:lpstr>
      <vt:lpstr>Lookup GovFund Stmt Rev Exp Ch</vt:lpstr>
      <vt:lpstr>Lookup PropFunds</vt:lpstr>
      <vt:lpstr>Lookup PropFunds CashFlows</vt:lpstr>
      <vt:lpstr>Master Info</vt:lpstr>
      <vt:lpstr>Statement of Net Position</vt:lpstr>
      <vt:lpstr>Statement of Activities</vt:lpstr>
      <vt:lpstr>GovFund Balance Sheet</vt:lpstr>
      <vt:lpstr>Reconciliation Balance Sheet</vt:lpstr>
      <vt:lpstr>GovFund Stmt of Rev Exp and Chg</vt:lpstr>
      <vt:lpstr>Reconciliation of Rev Exp</vt:lpstr>
      <vt:lpstr>Prop Funds - Net Position</vt:lpstr>
      <vt:lpstr>PropFund Stmt of Rev Exp and Ch</vt:lpstr>
      <vt:lpstr>Prop Fund Cash Flows</vt:lpstr>
      <vt:lpstr>cash_flows_capital</vt:lpstr>
      <vt:lpstr>cash_flows_investing</vt:lpstr>
      <vt:lpstr>cash_flows_noncapital_financing_activities</vt:lpstr>
      <vt:lpstr>cash_flows_op_activities</vt:lpstr>
      <vt:lpstr>current_assets</vt:lpstr>
      <vt:lpstr>current_liabilities</vt:lpstr>
      <vt:lpstr>deferred_inflows</vt:lpstr>
      <vt:lpstr>deferred_outflows</vt:lpstr>
      <vt:lpstr>fund_balance</vt:lpstr>
      <vt:lpstr>general_revenues</vt:lpstr>
      <vt:lpstr>mod_accrual_assets</vt:lpstr>
      <vt:lpstr>mod_accrual_deferred_inflows</vt:lpstr>
      <vt:lpstr>mod_accrual_liabilities</vt:lpstr>
      <vt:lpstr>net_position</vt:lpstr>
      <vt:lpstr>noncurrent_assets</vt:lpstr>
      <vt:lpstr>noncurrent_liabilities</vt:lpstr>
      <vt:lpstr>nonoperating_revenues</vt:lpstr>
      <vt:lpstr>operating_expenses</vt:lpstr>
      <vt:lpstr>operating_revenues</vt:lpstr>
      <vt:lpstr>other_financing_sources</vt:lpstr>
      <vt:lpstr>program_revenues</vt:lpstr>
      <vt:lpstr>transfers</vt:lpstr>
    </vt:vector>
  </TitlesOfParts>
  <Company>Bryce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v1 |CITY OF CLAYTON|CLAY|AUDIT|WORKPAPERS|FY22 CLAYTON FINAL ACFR 02.01.2023|2022|06/30|2023-02-01|</dc:title>
  <dc:creator>PDF Converter</dc:creator>
  <cp:lastModifiedBy>Katrina Wheelan</cp:lastModifiedBy>
  <dcterms:created xsi:type="dcterms:W3CDTF">2023-07-21T19:59:00Z</dcterms:created>
  <dcterms:modified xsi:type="dcterms:W3CDTF">2024-05-23T19:09:23Z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