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DD564B52-7016-8149-8EBB-293F2827D303}" xr6:coauthVersionLast="47" xr6:coauthVersionMax="47" xr10:uidLastSave="{00000000-0000-0000-0000-000000000000}"/>
  <bookViews>
    <workbookView xWindow="-38400" yWindow="-9360" windowWidth="28160" windowHeight="21600" tabRatio="834" activeTab="4" xr2:uid="{00000000-000D-0000-FFFF-FFFF00000000}"/>
  </bookViews>
  <sheets>
    <sheet name="Master Info" sheetId="13" r:id="rId1"/>
    <sheet name="Label Dropdowns" sheetId="8" state="hidden" r:id="rId2"/>
    <sheet name="Statement of Net Position" sheetId="9" r:id="rId3"/>
    <sheet name="GovFund Stmt of Rev Exp and Chg" sheetId="15" r:id="rId4"/>
    <sheet name="Prop Fund Stmt of Net Position" sheetId="11" r:id="rId5"/>
    <sheet name="Prop Fund Stmt of Rev Exp Bal" sheetId="12" r:id="rId6"/>
  </sheets>
  <definedNames>
    <definedName name="_xlnm._FilterDatabase" localSheetId="3" hidden="1">'GovFund Stmt of Rev Exp and Chg'!#REF!</definedName>
    <definedName name="_xlnm._FilterDatabase" localSheetId="1" hidden="1">'Label Dropdowns'!$A$1:$C$522</definedName>
    <definedName name="_xlnm._FilterDatabase" localSheetId="2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5" l="1"/>
  <c r="D70" i="15"/>
  <c r="E70" i="15"/>
  <c r="F70" i="15"/>
  <c r="G70" i="15"/>
  <c r="H70" i="15"/>
  <c r="I70" i="15"/>
  <c r="C70" i="15"/>
  <c r="D60" i="15"/>
  <c r="E60" i="15"/>
  <c r="F60" i="15"/>
  <c r="G60" i="15"/>
  <c r="H60" i="15"/>
  <c r="I60" i="15"/>
  <c r="C60" i="15"/>
  <c r="C36" i="15"/>
  <c r="J64" i="15"/>
  <c r="J65" i="15"/>
  <c r="J66" i="15"/>
  <c r="J67" i="15"/>
  <c r="J68" i="15"/>
  <c r="J69" i="15"/>
  <c r="J63" i="15"/>
  <c r="J70" i="15" s="1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60" i="15" s="1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I36" i="15"/>
  <c r="H36" i="15"/>
  <c r="G36" i="15"/>
  <c r="I23" i="15"/>
  <c r="H23" i="15"/>
  <c r="G23" i="15"/>
  <c r="F36" i="15"/>
  <c r="F23" i="15"/>
  <c r="F37" i="15" s="1"/>
  <c r="E36" i="15"/>
  <c r="E23" i="15"/>
  <c r="E37" i="15" s="1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B1" i="15"/>
  <c r="F38" i="9"/>
  <c r="E95" i="9"/>
  <c r="E92" i="9"/>
  <c r="E81" i="9"/>
  <c r="E82" i="9"/>
  <c r="E83" i="9"/>
  <c r="E70" i="9"/>
  <c r="E71" i="9"/>
  <c r="E72" i="9"/>
  <c r="E73" i="9"/>
  <c r="E74" i="9"/>
  <c r="E60" i="9"/>
  <c r="E61" i="9"/>
  <c r="E62" i="9"/>
  <c r="E63" i="9"/>
  <c r="E64" i="9"/>
  <c r="E58" i="9"/>
  <c r="E59" i="9"/>
  <c r="E54" i="9"/>
  <c r="E42" i="9"/>
  <c r="E43" i="9"/>
  <c r="E26" i="9"/>
  <c r="E27" i="9"/>
  <c r="E28" i="9"/>
  <c r="E29" i="9"/>
  <c r="E30" i="9"/>
  <c r="E11" i="9"/>
  <c r="E12" i="9"/>
  <c r="E13" i="9"/>
  <c r="E14" i="9"/>
  <c r="E15" i="9"/>
  <c r="E19" i="9"/>
  <c r="E20" i="9"/>
  <c r="E21" i="9"/>
  <c r="E22" i="9"/>
  <c r="E9" i="9"/>
  <c r="C101" i="9"/>
  <c r="C89" i="9"/>
  <c r="C76" i="9"/>
  <c r="C50" i="9"/>
  <c r="C65" i="9"/>
  <c r="C37" i="9"/>
  <c r="C23" i="9"/>
  <c r="F6" i="9"/>
  <c r="F23" i="9" s="1"/>
  <c r="D6" i="9"/>
  <c r="D101" i="9" s="1"/>
  <c r="E6" i="9"/>
  <c r="B4" i="9"/>
  <c r="C77" i="9" s="1"/>
  <c r="B1" i="9"/>
  <c r="I37" i="15" l="1"/>
  <c r="H37" i="15"/>
  <c r="C37" i="15"/>
  <c r="G37" i="15"/>
  <c r="D37" i="15"/>
  <c r="J37" i="15" s="1"/>
  <c r="J36" i="15"/>
  <c r="J23" i="15"/>
  <c r="E18" i="9"/>
  <c r="E10" i="9"/>
  <c r="E41" i="9"/>
  <c r="E57" i="9"/>
  <c r="E67" i="9"/>
  <c r="E76" i="9" s="1"/>
  <c r="E69" i="9"/>
  <c r="E94" i="9"/>
  <c r="E101" i="9" s="1"/>
  <c r="E17" i="9"/>
  <c r="E25" i="9"/>
  <c r="E45" i="9"/>
  <c r="E56" i="9"/>
  <c r="E68" i="9"/>
  <c r="E93" i="9"/>
  <c r="D76" i="9"/>
  <c r="E16" i="9"/>
  <c r="E31" i="9"/>
  <c r="E44" i="9"/>
  <c r="E55" i="9"/>
  <c r="E75" i="9"/>
  <c r="E80" i="9"/>
  <c r="F50" i="9"/>
  <c r="F37" i="9"/>
  <c r="F101" i="9"/>
  <c r="F76" i="9"/>
  <c r="F89" i="9"/>
  <c r="D23" i="9"/>
  <c r="D38" i="9" s="1"/>
  <c r="D50" i="9"/>
  <c r="D89" i="9"/>
  <c r="D37" i="9"/>
  <c r="D65" i="9"/>
  <c r="E37" i="9"/>
  <c r="E50" i="9"/>
  <c r="E89" i="9"/>
  <c r="E23" i="9" l="1"/>
  <c r="E38" i="9" s="1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E101" i="12" a="1"/>
  <c r="D89" i="12" a="1"/>
  <c r="C89" i="12" a="1"/>
  <c r="D101" i="12" a="1"/>
  <c r="D65" i="12" a="1"/>
  <c r="D76" i="12" a="1"/>
  <c r="C101" i="12" a="1"/>
  <c r="C65" i="12" a="1"/>
  <c r="C76" i="12" a="1"/>
  <c r="D50" i="12" a="1"/>
  <c r="D38" i="11" a="1"/>
  <c r="E102" i="11" a="1"/>
  <c r="D90" i="11" a="1"/>
  <c r="C38" i="11" a="1"/>
  <c r="D66" i="11" a="1"/>
  <c r="C90" i="11" a="1"/>
  <c r="D77" i="11" a="1"/>
  <c r="C66" i="11" a="1"/>
  <c r="D24" i="11" a="1"/>
  <c r="C77" i="11" a="1"/>
  <c r="D51" i="11" a="1"/>
  <c r="C24" i="11" a="1"/>
  <c r="C51" i="11" a="1"/>
  <c r="D102" i="11" a="1"/>
  <c r="C102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32" i="9"/>
  <c r="E32" i="9"/>
  <c r="A33" i="9"/>
  <c r="E33" i="9"/>
  <c r="A34" i="9"/>
  <c r="E34" i="9"/>
  <c r="A35" i="9"/>
  <c r="E35" i="9"/>
  <c r="A21" i="9"/>
  <c r="A20" i="9"/>
  <c r="A19" i="9"/>
  <c r="A18" i="9"/>
  <c r="A17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13" i="9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27" i="9"/>
  <c r="A28" i="9"/>
  <c r="A29" i="9"/>
  <c r="A30" i="9"/>
  <c r="A16" i="9"/>
  <c r="A15" i="9"/>
  <c r="A55" i="9"/>
  <c r="A56" i="9"/>
  <c r="A57" i="9"/>
  <c r="A62" i="9"/>
  <c r="A54" i="9"/>
  <c r="A49" i="9"/>
  <c r="A41" i="9"/>
  <c r="A26" i="9"/>
  <c r="A31" i="9"/>
  <c r="A36" i="9"/>
  <c r="A25" i="9"/>
  <c r="A10" i="9"/>
  <c r="A11" i="9"/>
  <c r="A12" i="9"/>
  <c r="A14" i="9"/>
  <c r="A22" i="9"/>
  <c r="A9" i="9"/>
  <c r="E99" i="9"/>
  <c r="E100" i="9"/>
  <c r="E88" i="9"/>
  <c r="E49" i="9"/>
  <c r="E36" i="9"/>
  <c r="C38" i="9" l="1"/>
  <c r="D102" i="9" l="1"/>
  <c r="C102" i="9" l="1"/>
  <c r="E102" i="9" l="1"/>
  <c r="D38" i="12"/>
  <c r="C38" i="12"/>
  <c r="E38" i="12" s="1"/>
  <c r="C37" i="12"/>
  <c r="C37" i="12" a="1"/>
  <c r="E37" i="12"/>
  <c r="D23" i="12"/>
  <c r="D23" i="12" a="1"/>
  <c r="D37" i="12"/>
  <c r="D37" i="12" a="1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<sst xmlns="http://schemas.openxmlformats.org/spreadsheetml/2006/main" count="1722" uniqueCount="1118">
  <si>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</si>
  <si>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</si>
  <si>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</si>
  <si>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</si>
  <si>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</si>
  <si>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</si>
  <si>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</si>
  <si>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</si>
  <si>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</si>
  <si>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</si>
  <si>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</si>
  <si>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</si>
  <si>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</si>
  <si>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</si>
  <si>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</si>
  <si>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</si>
  <si>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</si>
  <si>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</si>
  <si>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</si>
  <si>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</si>
  <si>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</si>
  <si>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</si>
  <si>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</si>
  <si>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</si>
  <si>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</si>
  <si>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</si>
  <si>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</si>
  <si>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</si>
  <si>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</si>
  <si>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</si>
  <si>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</si>
  <si>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</si>
  <si>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</si>
  <si>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</si>
  <si>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</si>
  <si>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</si>
  <si>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</si>
  <si>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</si>
  <si>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</si>
  <si>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</si>
  <si>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</si>
  <si>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</si>
  <si>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</si>
  <si>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</si>
  <si>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</si>
  <si>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</si>
  <si>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</si>
  <si>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</si>
  <si>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</si>
  <si>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</si>
  <si>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</si>
  <si>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</si>
  <si>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</si>
  <si>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</si>
  <si>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</si>
  <si>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</si>
  <si>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</si>
  <si>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</si>
  <si>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</si>
  <si>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</si>
  <si>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</si>
  <si>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</si>
  <si>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</si>
  <si>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</si>
  <si>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</si>
  <si>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</si>
  <si>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</si>
  <si>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</si>
  <si>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</si>
  <si>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</si>
  <si>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</si>
  <si>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</si>
  <si>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</si>
  <si>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</si>
  <si>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</si>
  <si>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</si>
  <si>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</si>
  <si>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</si>
  <si>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</si>
  <si>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</si>
  <si>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</si>
  <si>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</si>
  <si>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</si>
  <si>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</si>
  <si>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</si>
  <si>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</si>
  <si>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</si>
  <si>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</si>
  <si>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</si>
  <si>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</si>
  <si>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</si>
  <si>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</si>
  <si>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</si>
  <si>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</si>
  <si>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</si>
  <si>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</si>
  <si>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</si>
  <si>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</si>
  <si>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</si>
  <si>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</si>
  <si>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</si>
  <si>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</si>
  <si>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</si>
  <si>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</si>
  <si>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</si>
  <si>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</si>
  <si>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</si>
  <si>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</si>
  <si>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</si>
  <si>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</si>
  <si>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</si>
  <si>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</si>
  <si>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</si>
  <si>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</si>
  <si>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</si>
  <si>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</si>
  <si>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</si>
  <si>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</si>
  <si>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</si>
  <si>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</si>
  <si>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</si>
  <si>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</si>
  <si>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</si>
  <si>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</si>
  <si>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</si>
  <si>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</si>
  <si>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</si>
  <si>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</si>
  <si>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</si>
  <si>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</si>
  <si>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</si>
  <si>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</si>
  <si>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</si>
  <si>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</si>
  <si>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</si>
  <si>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</si>
  <si>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</si>
  <si>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</si>
  <si>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</si>
  <si>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</si>
  <si>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</si>
  <si>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</si>
  <si>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</si>
  <si>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</si>
  <si>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</si>
  <si>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</si>
  <si>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</si>
  <si>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</si>
  <si>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</si>
  <si>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</si>
  <si>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</si>
  <si>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</si>
  <si>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</si>
  <si>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</si>
  <si>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</si>
  <si>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</si>
  <si>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</si>
  <si>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</si>
  <si>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</si>
  <si>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</si>
  <si>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</si>
  <si>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</si>
  <si>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</si>
  <si>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</si>
  <si>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</si>
  <si>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</si>
  <si>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</si>
  <si>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</si>
  <si>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</si>
  <si>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</si>
  <si>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</si>
  <si>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</si>
  <si>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</si>
  <si>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</si>
  <si>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</si>
  <si>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</si>
  <si>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</si>
  <si>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</si>
  <si>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</si>
  <si>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</si>
  <si>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</si>
  <si>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</si>
  <si>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</si>
  <si>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</si>
  <si>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</si>
  <si>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</si>
  <si>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</si>
  <si>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</si>
  <si>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</si>
  <si>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</si>
  <si>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</si>
  <si>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</si>
  <si>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</si>
  <si>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</si>
  <si>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</si>
  <si>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</si>
  <si>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</si>
  <si>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</si>
  <si>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</si>
  <si>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</si>
  <si>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</si>
  <si>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</si>
  <si>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</si>
  <si>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</si>
  <si>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</si>
  <si>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</si>
  <si>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</si>
  <si>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</si>
  <si>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</si>
  <si>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</si>
  <si>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</si>
  <si>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</si>
  <si>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</si>
  <si>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</si>
  <si>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</si>
  <si>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</si>
  <si>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</si>
  <si>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</si>
  <si>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</si>
  <si>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</si>
  <si>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</si>
  <si>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</si>
  <si>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</si>
  <si>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</si>
  <si>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</si>
  <si>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</si>
  <si>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</si>
  <si>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</si>
  <si>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</si>
  <si>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</si>
  <si>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</si>
  <si>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</si>
  <si>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</si>
  <si>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</si>
  <si>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</si>
  <si>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</si>
  <si>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</si>
  <si>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</si>
  <si>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</si>
  <si>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</si>
  <si>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</si>
  <si>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</si>
  <si>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</si>
  <si>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</si>
  <si>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</si>
  <si>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</si>
  <si>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</si>
  <si>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</si>
  <si>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</si>
  <si>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</si>
  <si>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</si>
  <si>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</si>
  <si>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</si>
  <si>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</si>
  <si>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</si>
  <si>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</si>
  <si>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</si>
  <si>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</si>
  <si>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</si>
  <si>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</si>
  <si>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</si>
  <si>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</si>
  <si>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</si>
  <si>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</si>
  <si>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</si>
  <si>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</si>
  <si>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</si>
  <si>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</si>
  <si>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</si>
  <si>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</si>
  <si>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</si>
  <si>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</si>
  <si>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</si>
  <si>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</si>
  <si>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</si>
  <si>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</si>
  <si>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</si>
  <si>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</si>
  <si>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</si>
  <si>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</si>
  <si>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</si>
  <si>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</si>
  <si>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</si>
  <si>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</si>
  <si>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</si>
  <si>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</si>
  <si>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</si>
  <si>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</si>
  <si>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</si>
  <si>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</si>
  <si>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</si>
  <si>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</si>
  <si>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</si>
  <si>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</si>
  <si>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</si>
  <si>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</si>
  <si>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</si>
  <si>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</si>
  <si>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</si>
  <si>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</si>
  <si>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</si>
  <si>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</si>
  <si>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</si>
  <si>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</si>
  <si>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</si>
  <si>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</si>
  <si>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</si>
  <si>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</si>
  <si>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</si>
  <si>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</si>
  <si>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</si>
  <si>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</si>
  <si>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</si>
  <si>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</si>
  <si>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</si>
  <si>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</si>
  <si>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</si>
  <si>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</si>
  <si>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</si>
  <si>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</si>
  <si>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</si>
  <si>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</si>
  <si>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</si>
  <si>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</si>
  <si>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</si>
  <si>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</si>
  <si>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</si>
  <si>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</si>
  <si>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</si>
  <si>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</si>
  <si>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</si>
  <si>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</si>
  <si>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</si>
  <si>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</si>
  <si>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</si>
  <si>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</si>
  <si>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</si>
  <si>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</si>
  <si>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</si>
  <si>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</si>
  <si>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</si>
  <si>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</si>
  <si>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</si>
  <si>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</si>
  <si>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</si>
  <si>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</si>
  <si>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</si>
  <si>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</si>
  <si>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</si>
  <si>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</si>
  <si>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</si>
  <si>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</si>
  <si>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</si>
  <si>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</si>
  <si>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</si>
  <si>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</si>
  <si>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</si>
  <si>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</si>
  <si>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</si>
  <si>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</si>
  <si>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</si>
  <si>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</si>
  <si>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</si>
  <si>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</si>
  <si>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</si>
  <si>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</si>
  <si>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</si>
  <si>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</si>
  <si>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</si>
  <si>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</si>
  <si>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</si>
  <si>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</si>
  <si>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</si>
  <si>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</si>
  <si>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</si>
  <si>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</si>
  <si>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</si>
  <si>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</si>
  <si>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</si>
  <si>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</si>
  <si>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</si>
  <si>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</si>
  <si>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</si>
  <si>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</si>
  <si>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</si>
  <si>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</si>
  <si>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</si>
  <si>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</si>
  <si>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</si>
  <si>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</si>
  <si>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</si>
  <si>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</si>
  <si>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</si>
  <si>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</si>
  <si>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</si>
  <si>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</si>
  <si>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</si>
  <si>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</si>
  <si>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</si>
  <si>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</si>
  <si>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</si>
  <si>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</si>
  <si>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</si>
  <si>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</si>
  <si>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</si>
  <si>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</si>
  <si>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</si>
  <si>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</si>
  <si>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</si>
  <si>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</si>
  <si>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</si>
  <si>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</si>
  <si>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</si>
  <si>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</si>
  <si>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</si>
  <si>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</si>
  <si>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</si>
  <si>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</si>
  <si>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</si>
  <si>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</si>
  <si>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</si>
  <si>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</si>
  <si>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</si>
  <si>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</si>
  <si>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</si>
  <si>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</si>
  <si>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</si>
  <si>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</si>
  <si>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</si>
  <si>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</si>
  <si>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</si>
  <si>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</si>
  <si>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</si>
  <si>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</si>
  <si>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</si>
  <si>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</si>
  <si>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</si>
  <si>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</si>
  <si>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</si>
  <si>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</si>
  <si>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</si>
  <si>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</si>
  <si>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</si>
  <si>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</si>
  <si>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</si>
  <si>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</si>
  <si>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</si>
  <si>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</si>
  <si>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</si>
  <si>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</si>
  <si>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</si>
  <si>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</si>
  <si>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</si>
  <si>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</si>
  <si>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</si>
  <si>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</si>
  <si>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</si>
  <si>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</si>
  <si>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</si>
  <si>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</si>
  <si>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</si>
  <si>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</si>
  <si>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</si>
  <si>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</si>
  <si>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</si>
  <si>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</si>
  <si>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</si>
  <si>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</si>
  <si>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</si>
  <si>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</si>
  <si>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</si>
  <si>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</si>
  <si>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</si>
  <si>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</si>
  <si>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</si>
  <si>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</si>
  <si>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</si>
  <si>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</si>
  <si>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</si>
  <si>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</si>
  <si>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</si>
  <si>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</si>
  <si>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</si>
  <si>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</si>
  <si>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</si>
  <si>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</si>
  <si>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</si>
  <si>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</si>
  <si>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</si>
  <si>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</si>
  <si>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</si>
  <si>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</si>
  <si>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</si>
  <si>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</si>
  <si>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</si>
  <si>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</si>
  <si>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</si>
  <si>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</si>
  <si>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</si>
  <si>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</si>
  <si>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</si>
  <si>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</si>
  <si>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</si>
  <si>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</si>
  <si>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</si>
  <si>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</si>
  <si>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</si>
  <si>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</si>
  <si>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</si>
  <si>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</si>
  <si>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</si>
  <si>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</si>
  <si>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</si>
  <si>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</si>
  <si>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</si>
  <si>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</si>
  <si>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</si>
  <si>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</si>
  <si>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</si>
  <si>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</si>
  <si>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</si>
  <si>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</si>
  <si>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</si>
  <si>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</si>
  <si>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</si>
  <si>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</si>
  <si>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</si>
  <si>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</si>
  <si>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</si>
  <si>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</si>
  <si>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</si>
  <si>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</si>
  <si>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</si>
  <si>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</si>
  <si>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</si>
  <si>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</si>
  <si>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</si>
  <si>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</si>
  <si>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</si>
  <si>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</si>
  <si>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</si>
  <si>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</si>
  <si>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</si>
  <si>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</si>
  <si>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</si>
  <si>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</si>
  <si>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</si>
  <si>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</si>
  <si>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</si>
  <si>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</si>
  <si>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</si>
  <si>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</si>
  <si>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</si>
  <si>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</si>
  <si>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</si>
  <si>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</si>
  <si>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</si>
  <si>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</si>
  <si>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</si>
  <si>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</si>
  <si>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</si>
  <si>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</si>
  <si>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</si>
  <si>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</si>
  <si>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</si>
  <si>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</si>
  <si>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</si>
  <si>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</si>
  <si>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</si>
  <si>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</si>
  <si>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</si>
  <si>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</si>
  <si>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</si>
  <si>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</si>
  <si>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</si>
  <si>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</si>
  <si>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</si>
  <si>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</si>
  <si>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</si>
  <si>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</si>
  <si>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</si>
  <si>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</si>
  <si>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</si>
  <si>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</si>
  <si>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</si>
  <si>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</si>
  <si>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</si>
  <si>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</si>
  <si>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</si>
  <si>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</si>
  <si>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</si>
  <si>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</si>
  <si>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</si>
  <si>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</si>
  <si>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</si>
  <si>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</si>
  <si>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</si>
  <si>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</si>
  <si>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</si>
  <si>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</si>
  <si>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</si>
  <si>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</si>
  <si>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</si>
  <si>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</si>
  <si>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</si>
  <si>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</si>
  <si>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</si>
  <si>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</si>
  <si>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</si>
  <si>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</si>
  <si>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</si>
  <si>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</si>
  <si>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</si>
  <si>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</si>
  <si>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</si>
  <si>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</si>
  <si>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</si>
  <si>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</si>
  <si>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</si>
  <si>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</si>
  <si>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</si>
  <si>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</si>
  <si>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</si>
  <si>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</si>
  <si>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</si>
  <si>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</si>
  <si>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</si>
  <si>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</si>
  <si>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</si>
  <si>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</si>
  <si>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</si>
  <si>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</si>
  <si>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</si>
  <si>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</si>
  <si>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</si>
  <si>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</si>
  <si>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</si>
  <si>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</si>
  <si>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</si>
  <si>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</si>
  <si>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</si>
  <si>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</si>
  <si>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</si>
  <si>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</si>
  <si>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</si>
  <si>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</si>
  <si>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</si>
  <si>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</si>
  <si>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</si>
  <si>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</si>
  <si>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</si>
  <si>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</si>
  <si>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</si>
  <si>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</si>
  <si>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</si>
  <si>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</si>
  <si>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</si>
  <si>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</si>
  <si>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</si>
  <si>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</si>
  <si>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</si>
  <si>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</si>
  <si>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</si>
  <si>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</si>
  <si>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</si>
  <si>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</si>
  <si>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</si>
  <si>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</si>
  <si>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</si>
  <si>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</si>
  <si>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</si>
  <si>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</si>
  <si>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</si>
  <si>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</si>
  <si>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</si>
  <si>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</si>
  <si>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</si>
  <si>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</si>
  <si>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</si>
  <si>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</si>
  <si>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</si>
  <si>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</si>
  <si>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</si>
  <si>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</si>
  <si>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</si>
  <si>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</si>
  <si>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</si>
  <si>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</si>
  <si>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</si>
  <si>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</si>
  <si>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</si>
  <si>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</si>
  <si>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</si>
  <si>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</si>
  <si>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</si>
  <si>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</si>
  <si>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</si>
  <si>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</si>
  <si>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</si>
  <si>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</si>
  <si>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</si>
  <si>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</si>
  <si>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</si>
  <si>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</si>
  <si>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</si>
  <si>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</si>
  <si>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</si>
  <si>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</si>
  <si>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</si>
  <si>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</si>
  <si>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</si>
  <si>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</si>
  <si>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</si>
  <si>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</si>
  <si>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</si>
  <si>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</si>
  <si>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</si>
  <si>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</si>
  <si>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</si>
  <si>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</si>
  <si>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</si>
  <si>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</si>
  <si>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</si>
  <si>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</si>
  <si>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</si>
  <si>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</si>
  <si>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</si>
  <si>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</si>
  <si>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</si>
  <si>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</si>
  <si>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</si>
  <si>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</si>
  <si>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</si>
  <si>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</si>
  <si>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</si>
  <si>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</si>
  <si>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</si>
  <si>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</si>
  <si>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</si>
  <si>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</si>
  <si>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</si>
  <si>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</si>
  <si>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</si>
  <si>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</si>
  <si>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</si>
  <si>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</si>
  <si>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</si>
  <si>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</si>
  <si>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</si>
  <si>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</si>
  <si>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</si>
  <si>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</si>
  <si>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</si>
  <si>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</si>
  <si>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</si>
  <si>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</si>
  <si>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</si>
  <si>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</si>
  <si>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</si>
  <si>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</si>
  <si>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</si>
  <si>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</si>
  <si>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</si>
  <si>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</si>
  <si>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</si>
  <si>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</si>
  <si>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</si>
  <si>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</si>
  <si>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</si>
  <si>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</si>
  <si>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</si>
  <si>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</si>
  <si>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</si>
  <si>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</si>
  <si>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</si>
  <si>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</si>
  <si>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</si>
  <si>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</si>
  <si>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</si>
  <si>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</si>
  <si>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</si>
  <si>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</si>
  <si>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</si>
  <si>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</si>
  <si>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</si>
  <si>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</si>
  <si>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</si>
  <si>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</si>
  <si>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</si>
  <si>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</si>
  <si>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</si>
  <si>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</si>
  <si>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</si>
  <si>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</si>
  <si>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</si>
  <si>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</si>
  <si>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</si>
  <si>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</si>
  <si>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</si>
  <si>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</si>
  <si>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</si>
  <si>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</si>
  <si>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</si>
  <si>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</si>
  <si>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</si>
  <si>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</si>
  <si>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</si>
  <si>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</si>
  <si>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</si>
  <si>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</si>
  <si>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</si>
  <si>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</si>
  <si>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</si>
  <si>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</si>
  <si>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</si>
  <si>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</si>
  <si>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</si>
  <si>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</si>
  <si>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</si>
  <si>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</si>
  <si>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</si>
  <si>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</si>
  <si>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</si>
  <si>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</si>
  <si>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</si>
  <si>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</si>
  <si>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</si>
  <si>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</si>
  <si>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</si>
  <si>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</si>
  <si>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</si>
  <si>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</si>
  <si>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</si>
  <si>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</si>
  <si>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</si>
  <si>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</si>
  <si>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</si>
  <si>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</si>
  <si>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</si>
  <si>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</si>
  <si>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</si>
  <si>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</si>
  <si>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</si>
  <si>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</si>
  <si>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</si>
  <si>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</si>
  <si>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</si>
  <si>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</si>
  <si>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</si>
  <si>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</si>
  <si>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</si>
  <si>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</si>
  <si>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</si>
  <si>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</si>
  <si>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</si>
  <si>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</si>
  <si>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</si>
  <si>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</si>
  <si>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</si>
  <si>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</si>
  <si>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</si>
  <si>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</si>
  <si>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</si>
  <si>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</si>
  <si>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</si>
  <si>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</si>
  <si>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</si>
  <si>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</si>
  <si>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</si>
  <si>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</si>
  <si>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</si>
  <si>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</si>
  <si>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</si>
  <si>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</si>
  <si>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</si>
  <si>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</si>
  <si>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</si>
  <si>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</si>
  <si>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</si>
  <si>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</si>
  <si>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</si>
  <si>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</si>
  <si>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</si>
  <si>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</si>
  <si>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</si>
  <si>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</si>
  <si>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</si>
  <si>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</si>
  <si>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</si>
  <si>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</si>
  <si>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</si>
  <si>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</si>
  <si>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</si>
  <si>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</si>
  <si>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</si>
  <si>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</si>
  <si>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</si>
  <si>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</si>
  <si>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</si>
  <si>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</si>
  <si>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</si>
  <si>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</si>
  <si>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</si>
  <si>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</si>
  <si>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</si>
  <si>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</si>
  <si>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</si>
  <si>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</si>
  <si>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</si>
  <si>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</si>
  <si>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</si>
  <si>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</si>
  <si>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</si>
  <si>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</si>
  <si>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</si>
  <si>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</si>
  <si>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</si>
  <si>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</si>
  <si>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</si>
  <si>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</si>
  <si>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</si>
  <si>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</si>
  <si>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</si>
  <si>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</si>
  <si>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</si>
  <si>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</si>
  <si>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</si>
  <si>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</si>
  <si>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</si>
  <si>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</si>
  <si>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</si>
  <si>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</si>
  <si>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</si>
  <si>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</si>
  <si>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</si>
  <si>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</si>
  <si>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</si>
  <si>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</si>
  <si>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</si>
  <si>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</si>
  <si>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</si>
  <si>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</si>
  <si>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</si>
  <si>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</si>
  <si>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</si>
  <si>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</si>
  <si>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</si>
  <si>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</si>
  <si>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</si>
  <si>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</si>
  <si>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</si>
  <si>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</si>
  <si>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</si>
  <si>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</si>
  <si>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</si>
  <si>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</si>
  <si>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</si>
  <si>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</si>
  <si>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</si>
  <si>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</si>
  <si>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</si>
  <si>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</si>
  <si>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</si>
  <si>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</si>
  <si>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</si>
  <si>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</si>
  <si>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</si>
  <si>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</si>
  <si>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</si>
  <si>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</si>
  <si>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</si>
  <si>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</si>
  <si>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</si>
  <si>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</si>
  <si>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</si>
  <si>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</si>
  <si>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</si>
  <si>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</si>
  <si>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</si>
  <si>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</si>
  <si>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</si>
  <si>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</si>
  <si>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</si>
  <si>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</si>
  <si>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</si>
  <si>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</si>
  <si>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</si>
  <si>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</si>
  <si>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</si>
  <si>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</si>
  <si>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</si>
  <si>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</si>
  <si>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</si>
  <si>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</si>
  <si>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</si>
  <si>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</si>
  <si>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</si>
  <si>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</si>
  <si>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</si>
  <si>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</si>
  <si>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</si>
  <si>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</si>
  <si>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</si>
  <si>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</si>
  <si>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</si>
  <si>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</si>
  <si>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</si>
  <si>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</si>
  <si>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</si>
  <si>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</si>
  <si>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</si>
  <si>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</si>
  <si>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</si>
  <si>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</si>
  <si>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</si>
  <si>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</si>
  <si>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</si>
  <si>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</si>
  <si>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</si>
  <si>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</si>
  <si>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</si>
  <si>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</si>
  <si>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</si>
  <si>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</si>
  <si>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</si>
  <si>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</si>
  <si>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</si>
  <si>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</si>
  <si>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</si>
  <si>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</si>
  <si>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</si>
  <si>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</si>
  <si>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</si>
  <si>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</si>
  <si>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</si>
  <si>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</si>
  <si>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</si>
  <si>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</si>
  <si>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</si>
  <si>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</si>
  <si>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</si>
  <si>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</si>
  <si>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</si>
  <si>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</si>
  <si>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</si>
  <si>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</si>
  <si>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</si>
  <si>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</si>
  <si>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</si>
  <si>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</si>
  <si>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</si>
  <si>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</si>
  <si>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</si>
  <si>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</si>
  <si>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</si>
  <si>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</si>
  <si>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</si>
  <si>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</si>
  <si>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</si>
  <si>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</si>
  <si>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</si>
  <si>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</si>
  <si>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</si>
  <si>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</si>
  <si>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</si>
  <si>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</si>
  <si>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</si>
  <si>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</si>
  <si>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</si>
  <si>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</si>
  <si>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</si>
  <si>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</si>
  <si>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</si>
  <si>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</si>
  <si>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</si>
  <si>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</si>
  <si>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</si>
  <si>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</si>
  <si>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</si>
  <si>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</si>
  <si>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Calculated Total Net Position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</si>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</sst>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[$-409]mmmm\ d\,\ yyyy;@"/>
  </numFmts>
  <fonts count="17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8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Protection="1"/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44" fontId="1" fillId="10" borderId="1" xfId="2" applyNumberFormat="1" applyFont="1" applyFill="1" applyBorder="1" applyProtection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 applyProtection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0" fontId="13" fillId="6" borderId="1" xfId="0" applyFont="1" applyFill="1" applyBorder="1" applyAlignment="1"/>
    <xf numFmtId="44" fontId="1" fillId="0" borderId="1" xfId="2" applyFont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9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 applyProtection="1"/>
    <xf numFmtId="169" fontId="3" fillId="4" borderId="18" xfId="0" applyNumberFormat="1" applyFont="1" applyFill="1" applyBorder="1" applyProtection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44" fontId="1" fillId="3" borderId="1" xfId="2" applyNumberFormat="1" applyFont="1" applyFill="1" applyBorder="1" applyProtection="1"/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5"/>
  <sheetViews>
    <sheetView zoomScale="160" zoomScaleNormal="160" workbookViewId="0">
      <selection activeCell="C11" sqref="C11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43" t="s">
        <v>1074</v>
      </c>
      <c r="C2" s="48" t="s">
        <v>1081</v>
      </c>
    </row>
    <row r="3" spans="2:5" ht="16">
      <c r="B3" s="44" t="s">
        <v>1112</v>
      </c>
      <c r="C3" s="66">
        <v>44742</v>
      </c>
    </row>
    <row r="4" spans="2:5">
      <c r="B4" s="44" t="s">
        <v>1113</v>
      </c>
      <c r="C4" s="46" t="s">
        <v>1115</v>
      </c>
      <c r="E4" s="2"/>
    </row>
    <row r="5" spans="2:5" ht="14" thickBot="1">
      <c r="B5" s="45" t="s">
        <v>1114</v>
      </c>
      <c r="C5" s="47" t="s">
        <v>1115</v>
      </c>
      <c r="E5" s="2"/>
    </row>
  </sheetData>
  <dataValidations count="1">
    <dataValidation type="list" allowBlank="1" showInputMessage="1" showErrorMessage="1" sqref="C4:C5" xr:uid="{146644EA-53C7-1642-84D4-FDA957F35368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54" sqref="C154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F103"/>
  <sheetViews>
    <sheetView zoomScale="140" zoomScaleNormal="140" workbookViewId="0">
      <selection activeCell="D24" sqref="D24"/>
    </sheetView>
  </sheetViews>
  <sheetFormatPr baseColWidth="10" defaultColWidth="9" defaultRowHeight="13"/>
  <cols>
    <col min="1" max="1" width="23.6640625" style="56" customWidth="1"/>
    <col min="2" max="2" width="41.5" style="56" customWidth="1"/>
    <col min="3" max="5" width="18.6640625" style="56" customWidth="1"/>
    <col min="6" max="6" width="17.6640625" style="56" customWidth="1"/>
    <col min="7" max="16384" width="9" style="56"/>
  </cols>
  <sheetData>
    <row r="1" spans="1:6" ht="16">
      <c r="A1" s="50" t="s">
        <v>1074</v>
      </c>
      <c r="B1" s="67" t="str">
        <f>'Master Info'!C2</f>
        <v>City of Clayton</v>
      </c>
      <c r="C1" s="63"/>
      <c r="D1" s="55"/>
      <c r="E1" s="55"/>
    </row>
    <row r="2" spans="1:6" ht="16">
      <c r="A2" s="51" t="s">
        <v>1106</v>
      </c>
      <c r="B2" s="52" t="s">
        <v>1107</v>
      </c>
      <c r="C2" s="63"/>
      <c r="D2" s="55"/>
      <c r="E2" s="55"/>
    </row>
    <row r="3" spans="1:6" ht="16">
      <c r="A3" s="51" t="s">
        <v>1075</v>
      </c>
      <c r="B3" s="53" t="s">
        <v>0</v>
      </c>
      <c r="C3" s="63"/>
      <c r="D3" s="55"/>
      <c r="E3" s="55"/>
    </row>
    <row r="4" spans="1:6" ht="17" thickBot="1">
      <c r="A4" s="54" t="s">
        <v>1076</v>
      </c>
      <c r="B4" s="68">
        <f>'Master Info'!C3</f>
        <v>44742</v>
      </c>
      <c r="C4" s="63"/>
      <c r="D4" s="55"/>
      <c r="E4" s="55"/>
    </row>
    <row r="5" spans="1:6" s="58" customFormat="1" ht="16">
      <c r="A5" s="64"/>
      <c r="B5" s="65"/>
      <c r="C5" s="57"/>
      <c r="D5" s="57"/>
      <c r="E5" s="57"/>
    </row>
    <row r="6" spans="1:6" ht="32">
      <c r="A6" s="6" t="s">
        <v>1</v>
      </c>
      <c r="B6" s="11"/>
      <c r="C6" s="12" t="s">
        <v>2</v>
      </c>
      <c r="D6" s="12" t="str">
        <f>IF(AND('Master Info'!C4="N",'Master Info'!C5="N"), "",  IF('Master Info'!C4="N", "Component Units", "Business-Type Activities"))</f>
        <v>Business-Type Activities</v>
      </c>
      <c r="E6" s="12" t="str">
        <f xml:space="preserve"> IF('Master Info'!C4="N", "", "Total Primary Government")</f>
        <v>Total Primary Government</v>
      </c>
      <c r="F6" s="12" t="str">
        <f>IF(AND('Master Info'!C4="Y",'Master Info'!C5="Y"),"Component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IF($E$6="","",SUM(C9:D9))</f>
        <v>0</v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IF($E$6="","",SUM(C10:D10))</f>
        <v>0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  <c r="F22" s="20"/>
    </row>
    <row r="23" spans="1:6" ht="15">
      <c r="A23" s="8" t="s">
        <v>10</v>
      </c>
      <c r="B23" s="8" t="s">
        <v>11</v>
      </c>
      <c r="C23" s="49">
        <f>IF(C6="","",SUM(C9:C22))</f>
        <v>0</v>
      </c>
      <c r="D23" s="49">
        <f>IF(D6="","",SUM(D9:D22))</f>
        <v>0</v>
      </c>
      <c r="E23" s="49">
        <f>IF(E6="","",SUM(E9:E22))</f>
        <v>0</v>
      </c>
      <c r="F23" s="49">
        <f>IF(F6="","",SUM(F9:F22))</f>
        <v>0</v>
      </c>
    </row>
    <row r="24" spans="1:6" ht="15">
      <c r="A24" s="7"/>
      <c r="B24" s="59" t="s">
        <v>12</v>
      </c>
      <c r="C24" s="59"/>
      <c r="D24" s="59"/>
      <c r="E24" s="59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1" si="1">IF($E$6="","",SUM(C25:D25))</f>
        <v>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2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2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2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2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10:E38" si="3">SUM(C36:D36)</f>
        <v>0</v>
      </c>
      <c r="F36" s="19"/>
    </row>
    <row r="37" spans="1:6" s="58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8" si="4">IF(E6="","",SUM(E25:E36))</f>
        <v>0</v>
      </c>
      <c r="F37" s="17">
        <f t="shared" si="4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IF(E$6="", "",SUM(_xlfn.XLOOKUP("Total Current Assets",$B:$B,D:D),(_xlfn.XLOOKUP("Total Noncurrent Assets",$B:$B,D:D))))</f>
        <v>0</v>
      </c>
      <c r="E38" s="23">
        <f>IF(F$6="", "",SUM(_xlfn.XLOOKUP("Total Current Assets",$B:$B,E:E),(_xlfn.XLOOKUP("Total Noncurrent Assets",$B:$B,E:E))))</f>
        <v>0</v>
      </c>
      <c r="F38" s="23" t="str">
        <f>IF(G$6="", "",SUM(_xlfn.XLOOKUP("Total Current Assets",$B:$B,F:F),(_xlfn.XLOOKUP("Total Noncurrent Assets",$B:$B,F:F))))</f>
        <v/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45" si="5">IF($E$6="","",SUM(C41:D41))</f>
        <v>0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5"/>
        <v>0</v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5"/>
        <v>0</v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5"/>
        <v>0</v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5"/>
        <v>0</v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6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6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6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1:E50" si="7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8">IF(E6="","",SUM(E41:E49))</f>
        <v>0</v>
      </c>
      <c r="F50" s="25">
        <f t="shared" si="8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9">IF($E$6="","",SUM(C54:D54))</f>
        <v>0</v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9"/>
        <v>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9"/>
        <v>0</v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9"/>
        <v>0</v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9"/>
        <v>0</v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9"/>
        <v>0</v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9"/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9"/>
        <v>0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9"/>
        <v>0</v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9"/>
        <v>0</v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9"/>
        <v>0</v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E76:F76" si="10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17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>
        <f t="shared" ref="E80:E83" si="11">IF($E$6="","",SUM(C80:D80))</f>
        <v>0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>
        <f t="shared" si="11"/>
        <v>0</v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>
        <f t="shared" si="11"/>
        <v>0</v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>
        <f t="shared" si="11"/>
        <v>0</v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0:E89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4">IF(E6="","",SUM(E80:E88))</f>
        <v>0</v>
      </c>
      <c r="F89" s="26">
        <f t="shared" si="14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95" si="15">IF($E$6="","",SUM(C92:D92))</f>
        <v>0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15"/>
        <v>0</v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15"/>
        <v>0</v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15"/>
        <v>0</v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5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2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8">IF(E6="","",SUM(E92:E100))</f>
        <v>0</v>
      </c>
      <c r="F101" s="23">
        <f t="shared" si="18"/>
        <v>0</v>
      </c>
    </row>
    <row r="102" spans="1:6" ht="15" hidden="1">
      <c r="A102" s="10"/>
      <c r="B102" s="10" t="s">
        <v>1080</v>
      </c>
      <c r="C102" s="60">
        <f>(C38+C50)-(C77+C89)</f>
        <v>0</v>
      </c>
      <c r="D102" s="60">
        <f t="shared" ref="D102:E102" si="19">(D38+D50)-(D77+D89)</f>
        <v>0</v>
      </c>
      <c r="E102" s="60">
        <f t="shared" si="19"/>
        <v>0</v>
      </c>
    </row>
    <row r="103" spans="1:6" ht="16">
      <c r="C103" s="61"/>
      <c r="D103" s="62"/>
    </row>
  </sheetData>
  <sheetProtection formatRows="0" insertRows="0" deleteRows="0"/>
  <conditionalFormatting sqref="C101:F101">
    <cfRule type="cellIs" dxfId="25" priority="7" stopIfTrue="1" operator="equal">
      <formula>0</formula>
    </cfRule>
    <cfRule type="cellIs" dxfId="24" priority="10" stopIfTrue="1" operator="equal">
      <formula>$D$102</formula>
    </cfRule>
    <cfRule type="cellIs" dxfId="23" priority="12" operator="notEqual">
      <formula>$D$102</formula>
    </cfRule>
  </conditionalFormatting>
  <conditionalFormatting sqref="C23 C37 C65 C50 C76:C77 C89 C101 D6:F101">
    <cfRule type="expression" dxfId="22" priority="1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dimension ref="A1:J71"/>
  <sheetViews>
    <sheetView zoomScale="140" zoomScaleNormal="140" workbookViewId="0">
      <selection activeCell="B14" sqref="B14"/>
    </sheetView>
  </sheetViews>
  <sheetFormatPr baseColWidth="10" defaultColWidth="9" defaultRowHeight="13"/>
  <cols>
    <col min="1" max="1" width="23.6640625" style="56" customWidth="1"/>
    <col min="2" max="2" width="41.5" style="56" customWidth="1"/>
    <col min="3" max="3" width="15" style="56" customWidth="1"/>
    <col min="4" max="4" width="15.83203125" style="56" customWidth="1"/>
    <col min="5" max="6" width="15.33203125" style="56" customWidth="1"/>
    <col min="7" max="7" width="16" style="56" customWidth="1"/>
    <col min="8" max="8" width="15.33203125" style="56" customWidth="1"/>
    <col min="9" max="9" width="15.6640625" style="56" customWidth="1"/>
    <col min="10" max="10" width="13.6640625" style="56" customWidth="1"/>
    <col min="11" max="16384" width="9" style="56"/>
  </cols>
  <sheetData>
    <row r="1" spans="1:10" ht="16">
      <c r="A1" s="50" t="s">
        <v>1074</v>
      </c>
      <c r="B1" s="67" t="str">
        <f>'Master Info'!C2</f>
        <v>City of Clayton</v>
      </c>
      <c r="C1" s="63"/>
      <c r="D1" s="55"/>
      <c r="E1" s="55"/>
      <c r="F1" s="55"/>
      <c r="G1" s="55"/>
      <c r="H1" s="55"/>
      <c r="I1" s="55"/>
    </row>
    <row r="2" spans="1:10" ht="16">
      <c r="A2" s="51" t="s">
        <v>1106</v>
      </c>
      <c r="B2" s="52" t="s">
        <v>1082</v>
      </c>
      <c r="C2" s="63"/>
      <c r="D2" s="55"/>
      <c r="E2" s="55"/>
      <c r="F2" s="55"/>
      <c r="G2" s="55"/>
      <c r="H2" s="55"/>
      <c r="I2" s="55"/>
    </row>
    <row r="3" spans="1:10" ht="34">
      <c r="A3" s="51" t="s">
        <v>1075</v>
      </c>
      <c r="B3" s="69" t="s">
        <v>1083</v>
      </c>
      <c r="C3" s="63"/>
      <c r="D3" s="55"/>
      <c r="E3" s="55"/>
      <c r="F3" s="55"/>
      <c r="G3" s="55"/>
      <c r="H3" s="55"/>
      <c r="I3" s="55"/>
    </row>
    <row r="4" spans="1:10" ht="17" thickBot="1">
      <c r="A4" s="54" t="s">
        <v>1076</v>
      </c>
      <c r="B4" s="68" t="str">
        <f>_xlfn.CONCAT("For the year ended ", TEXT('Master Info'!C3, "mmmm dd, yyyy"))</f>
        <v>For the year ended June 30, 2022</v>
      </c>
      <c r="C4" s="63"/>
      <c r="D4" s="55"/>
      <c r="E4" s="55"/>
      <c r="F4" s="55"/>
      <c r="G4" s="55"/>
      <c r="H4" s="55"/>
      <c r="I4" s="55"/>
    </row>
    <row r="5" spans="1:10" s="58" customFormat="1" ht="11" customHeight="1">
      <c r="A5" s="64"/>
      <c r="B5" s="65"/>
      <c r="C5" s="57"/>
      <c r="D5" s="57"/>
      <c r="E5" s="57"/>
      <c r="F5" s="57"/>
      <c r="G5" s="57"/>
      <c r="H5" s="57"/>
      <c r="I5" s="57"/>
    </row>
    <row r="6" spans="1:10" s="75" customFormat="1" ht="28" customHeight="1">
      <c r="C6" s="76" t="s">
        <v>1084</v>
      </c>
      <c r="D6" s="78" t="s">
        <v>1116</v>
      </c>
      <c r="E6" s="78" t="s">
        <v>1116</v>
      </c>
      <c r="F6" s="78" t="s">
        <v>1116</v>
      </c>
      <c r="G6" s="78" t="s">
        <v>1116</v>
      </c>
      <c r="H6" s="78" t="s">
        <v>1116</v>
      </c>
      <c r="I6" s="78" t="s">
        <v>1116</v>
      </c>
      <c r="J6" s="77"/>
    </row>
    <row r="7" spans="1:10" ht="16">
      <c r="A7" s="6" t="s">
        <v>1</v>
      </c>
      <c r="B7" s="11"/>
      <c r="C7" s="70" t="s">
        <v>1084</v>
      </c>
      <c r="D7" s="79" t="s">
        <v>1117</v>
      </c>
      <c r="E7" s="79" t="s">
        <v>1117</v>
      </c>
      <c r="F7" s="79" t="s">
        <v>1117</v>
      </c>
      <c r="G7" s="79" t="s">
        <v>1117</v>
      </c>
      <c r="H7" s="79" t="s">
        <v>1117</v>
      </c>
      <c r="I7" s="79" t="s">
        <v>1117</v>
      </c>
      <c r="J7" s="71" t="s">
        <v>3</v>
      </c>
    </row>
    <row r="8" spans="1:10" ht="15">
      <c r="A8" s="7"/>
      <c r="B8" s="13" t="s">
        <v>1085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73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73">
        <f t="shared" ref="J10:J22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73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73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73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73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73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73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73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73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73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73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73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73">
        <f t="shared" si="0"/>
        <v>0</v>
      </c>
    </row>
    <row r="23" spans="1:10" ht="15">
      <c r="A23" s="8" t="s">
        <v>1086</v>
      </c>
      <c r="B23" s="9" t="s">
        <v>1087</v>
      </c>
      <c r="C23" s="80">
        <f>IF(C7="","",SUM(C9:C22))</f>
        <v>0</v>
      </c>
      <c r="D23" s="80">
        <f>IF(D7="","",SUM(D9:D22))</f>
        <v>0</v>
      </c>
      <c r="E23" s="80">
        <f>IF(E7="","",SUM(E9:E22))</f>
        <v>0</v>
      </c>
      <c r="F23" s="80">
        <f>IF(F7="","",SUM(F9:F22))</f>
        <v>0</v>
      </c>
      <c r="G23" s="80">
        <f>IF(G7="","",SUM(G9:G22))</f>
        <v>0</v>
      </c>
      <c r="H23" s="80">
        <f>IF(H7="","",SUM(H9:H22))</f>
        <v>0</v>
      </c>
      <c r="I23" s="80">
        <f>IF(I7="","",SUM(I9:I22))</f>
        <v>0</v>
      </c>
      <c r="J23" s="80">
        <f>IF(J7="","",SUM(J9:J22))</f>
        <v>0</v>
      </c>
    </row>
    <row r="25" spans="1:10" ht="15">
      <c r="A25" s="7"/>
      <c r="B25" s="13" t="s">
        <v>1088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1089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73">
        <f t="shared" ref="J27:J35" si="1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73">
        <f t="shared" si="1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73">
        <f t="shared" si="1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73">
        <f t="shared" si="1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73">
        <f t="shared" si="1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73">
        <f t="shared" si="1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73">
        <f t="shared" si="1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73">
        <f t="shared" si="1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73">
        <f t="shared" si="1"/>
        <v>0</v>
      </c>
    </row>
    <row r="36" spans="1:10" ht="15">
      <c r="A36" s="8" t="s">
        <v>1090</v>
      </c>
      <c r="B36" s="9" t="s">
        <v>1091</v>
      </c>
      <c r="C36" s="25">
        <f>IF(C7="","",SUM(C27:C35))</f>
        <v>0</v>
      </c>
      <c r="D36" s="25">
        <f>IF(D7="","",SUM(D27:D35))</f>
        <v>0</v>
      </c>
      <c r="E36" s="25">
        <f>IF(E7="","",SUM(E27:E35))</f>
        <v>0</v>
      </c>
      <c r="F36" s="25">
        <f>IF(F7="","",SUM(F27:F35))</f>
        <v>0</v>
      </c>
      <c r="G36" s="25">
        <f>IF(G7="","",SUM(G27:G35))</f>
        <v>0</v>
      </c>
      <c r="H36" s="25">
        <f>IF(H7="","",SUM(H27:H35))</f>
        <v>0</v>
      </c>
      <c r="I36" s="25">
        <f>IF(I7="","",SUM(I27:I35))</f>
        <v>0</v>
      </c>
      <c r="J36" s="74">
        <f>SUM(C36:I36)</f>
        <v>0</v>
      </c>
    </row>
    <row r="37" spans="1:10" ht="32">
      <c r="A37" s="81" t="s">
        <v>1092</v>
      </c>
      <c r="B37" s="82" t="s">
        <v>1093</v>
      </c>
      <c r="C37" s="28">
        <f>C23-C36</f>
        <v>0</v>
      </c>
      <c r="D37" s="28">
        <f t="shared" ref="D37:I37" si="2">D23-D36</f>
        <v>0</v>
      </c>
      <c r="E37" s="28">
        <f t="shared" si="2"/>
        <v>0</v>
      </c>
      <c r="F37" s="28">
        <f t="shared" si="2"/>
        <v>0</v>
      </c>
      <c r="G37" s="28">
        <f t="shared" si="2"/>
        <v>0</v>
      </c>
      <c r="H37" s="28">
        <f t="shared" si="2"/>
        <v>0</v>
      </c>
      <c r="I37" s="28">
        <f t="shared" si="2"/>
        <v>0</v>
      </c>
      <c r="J37" s="72">
        <f>SUM(C37:I37)</f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1094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73">
        <f t="shared" ref="J40:J59" si="3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73">
        <f t="shared" si="3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73">
        <f t="shared" si="3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73">
        <f t="shared" si="3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73">
        <f t="shared" si="3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73">
        <f t="shared" si="3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73">
        <f t="shared" si="3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73">
        <f t="shared" si="3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73">
        <f t="shared" si="3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73">
        <f t="shared" si="3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73">
        <f t="shared" si="3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73">
        <f t="shared" si="3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73">
        <f t="shared" si="3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73">
        <f t="shared" si="3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73">
        <f t="shared" si="3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73">
        <f t="shared" si="3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73">
        <f t="shared" si="3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73">
        <f t="shared" si="3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73">
        <f t="shared" si="3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73">
        <f t="shared" si="3"/>
        <v>0</v>
      </c>
    </row>
    <row r="60" spans="1:10" ht="15">
      <c r="A60" s="9" t="s">
        <v>1095</v>
      </c>
      <c r="B60" s="10" t="s">
        <v>1096</v>
      </c>
      <c r="C60" s="25">
        <f>IF(C6="","",SUM(C40:C59))</f>
        <v>0</v>
      </c>
      <c r="D60" s="25">
        <f t="shared" ref="D60:I60" si="4">IF(D6="","",SUM(D40:D59))</f>
        <v>0</v>
      </c>
      <c r="E60" s="25">
        <f t="shared" si="4"/>
        <v>0</v>
      </c>
      <c r="F60" s="25">
        <f t="shared" si="4"/>
        <v>0</v>
      </c>
      <c r="G60" s="25">
        <f t="shared" si="4"/>
        <v>0</v>
      </c>
      <c r="H60" s="25">
        <f t="shared" si="4"/>
        <v>0</v>
      </c>
      <c r="I60" s="25">
        <f t="shared" si="4"/>
        <v>0</v>
      </c>
      <c r="J60" s="25">
        <f t="shared" ref="J60" si="5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1099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1100</v>
      </c>
      <c r="B63" s="18" t="s">
        <v>1101</v>
      </c>
      <c r="C63" s="19"/>
      <c r="D63" s="20"/>
      <c r="E63" s="20"/>
      <c r="F63" s="20"/>
      <c r="G63" s="20"/>
      <c r="H63" s="20"/>
      <c r="I63" s="20"/>
      <c r="J63" s="73">
        <f t="shared" ref="J63:J69" si="6">SUM(C63:I63)</f>
        <v>0</v>
      </c>
    </row>
    <row r="64" spans="1:10" ht="15">
      <c r="A64" s="8" t="s">
        <v>1100</v>
      </c>
      <c r="B64" s="18" t="s">
        <v>1102</v>
      </c>
      <c r="C64" s="19"/>
      <c r="D64" s="20"/>
      <c r="E64" s="20"/>
      <c r="F64" s="20"/>
      <c r="G64" s="20"/>
      <c r="H64" s="20"/>
      <c r="I64" s="20"/>
      <c r="J64" s="73">
        <f t="shared" si="6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73">
        <f t="shared" si="6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73">
        <f t="shared" si="6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73">
        <f t="shared" si="6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73">
        <f t="shared" si="6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73">
        <f t="shared" si="6"/>
        <v>0</v>
      </c>
    </row>
    <row r="70" spans="1:10" ht="15">
      <c r="A70" s="9" t="s">
        <v>1097</v>
      </c>
      <c r="B70" s="10" t="s">
        <v>1098</v>
      </c>
      <c r="C70" s="26">
        <f>C64-C63</f>
        <v>0</v>
      </c>
      <c r="D70" s="26">
        <f t="shared" ref="D70:J70" si="7">D64-D63</f>
        <v>0</v>
      </c>
      <c r="E70" s="26">
        <f t="shared" si="7"/>
        <v>0</v>
      </c>
      <c r="F70" s="26">
        <f t="shared" si="7"/>
        <v>0</v>
      </c>
      <c r="G70" s="26">
        <f t="shared" si="7"/>
        <v>0</v>
      </c>
      <c r="H70" s="26">
        <f t="shared" si="7"/>
        <v>0</v>
      </c>
      <c r="I70" s="26">
        <f t="shared" si="7"/>
        <v>0</v>
      </c>
      <c r="J70" s="26">
        <f t="shared" si="7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C23 C36 C70 D7:I7 D8:J23 D25:J36 C37:J37 C60:J60 D38:J71">
    <cfRule type="expression" dxfId="18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tabSelected="1"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4"/>
      <c r="D1" s="34"/>
    </row>
    <row r="2" spans="1:5" ht="16">
      <c r="A2" s="4" t="s">
        <v>1077</v>
      </c>
      <c r="B2" s="36" t="s">
        <v>1103</v>
      </c>
      <c r="C2" s="34"/>
      <c r="D2" s="34"/>
    </row>
    <row r="3" spans="1:5" ht="16">
      <c r="A3" s="4" t="s">
        <v>1075</v>
      </c>
      <c r="B3" s="30" t="s">
        <v>0</v>
      </c>
      <c r="C3" s="34"/>
      <c r="D3" s="34"/>
    </row>
    <row r="4" spans="1:5" ht="16">
      <c r="A4" s="5" t="s">
        <v>1076</v>
      </c>
      <c r="B4" s="22"/>
      <c r="C4" s="34"/>
      <c r="D4" s="34"/>
    </row>
    <row r="5" spans="1:5" ht="15">
      <c r="A5" s="40"/>
      <c r="B5" s="41"/>
      <c r="C5" s="42"/>
      <c r="D5" s="42"/>
      <c r="E5" s="41"/>
    </row>
    <row r="6" spans="1:5" ht="32">
      <c r="A6" s="37" t="s">
        <v>1</v>
      </c>
      <c r="B6" s="38"/>
      <c r="C6" s="39" t="s">
        <v>1104</v>
      </c>
      <c r="D6" s="39" t="s">
        <v>1105</v>
      </c>
      <c r="E6" s="39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39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31" t="s">
        <v>12</v>
      </c>
      <c r="C25" s="32"/>
      <c r="D25" s="32"/>
      <c r="E25" s="33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54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E102">
    <cfRule type="cellIs" dxfId="17" priority="1" stopIfTrue="1" operator="equal">
      <formula>0</formula>
    </cfRule>
    <cfRule type="cellIs" dxfId="16" priority="6" stopIfTrue="1" operator="notEqual">
      <formula>$E$102</formula>
    </cfRule>
    <cfRule type="cellIs" dxfId="15" priority="9" operator="equal">
      <formula>$E$102</formula>
    </cfRule>
  </conditionalFormatting>
  <conditionalFormatting sqref="C102">
    <cfRule type="cellIs" dxfId="14" priority="3" stopIfTrue="1" operator="equal">
      <formula>0</formula>
    </cfRule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D102">
    <cfRule type="cellIs" dxfId="11" priority="2" stopIfTrue="1" operator="equal">
      <formula>0</formula>
    </cfRule>
    <cfRule type="cellIs" dxfId="10" priority="5" stopIfTrue="1" operator="equal">
      <formula>$D$102</formula>
    </cfRule>
    <cfRule type="cellIs" dxfId="9" priority="7" operator="notEqual">
      <formula>$D$102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4"/>
      <c r="D1" s="34"/>
    </row>
    <row r="2" spans="1:5" ht="16">
      <c r="A2" s="4" t="s">
        <v>1077</v>
      </c>
      <c r="B2" s="36" t="s">
        <v>1103</v>
      </c>
      <c r="C2" s="34"/>
      <c r="D2" s="34"/>
    </row>
    <row r="3" spans="1:5" ht="34" customHeight="1">
      <c r="A3" s="4" t="s">
        <v>1075</v>
      </c>
      <c r="B3" s="35" t="s">
        <v>1108</v>
      </c>
      <c r="C3" s="34"/>
      <c r="D3" s="34"/>
    </row>
    <row r="4" spans="1:5" ht="16">
      <c r="A4" s="5" t="s">
        <v>1076</v>
      </c>
      <c r="B4" s="22"/>
      <c r="C4" s="34"/>
      <c r="D4" s="34"/>
    </row>
    <row r="5" spans="1:5" ht="15">
      <c r="A5" s="40"/>
      <c r="B5" s="41"/>
      <c r="C5" s="42"/>
      <c r="D5" s="42"/>
      <c r="E5" s="41"/>
    </row>
    <row r="6" spans="1:5" ht="32">
      <c r="A6" s="37" t="s">
        <v>1</v>
      </c>
      <c r="B6" s="38"/>
      <c r="C6" s="39" t="s">
        <v>1104</v>
      </c>
      <c r="D6" s="39" t="s">
        <v>1105</v>
      </c>
      <c r="E6" s="39" t="s">
        <v>3</v>
      </c>
    </row>
    <row r="8" spans="1:5" ht="15">
      <c r="A8" s="7"/>
      <c r="B8" s="13" t="s">
        <v>1109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38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1110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1111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53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E101">
    <cfRule type="cellIs" dxfId="8" priority="1" stopIfTrue="1" operator="equal">
      <formula>0</formula>
    </cfRule>
    <cfRule type="cellIs" dxfId="7" priority="6" stopIfTrue="1" operator="notEqual">
      <formula>$E$101</formula>
    </cfRule>
    <cfRule type="cellIs" dxfId="6" priority="9" operator="equal">
      <formula>$E$101</formula>
    </cfRule>
  </conditionalFormatting>
  <conditionalFormatting sqref="C101">
    <cfRule type="cellIs" dxfId="5" priority="3" stopIfTrue="1" operator="equal">
      <formula>0</formula>
    </cfRule>
    <cfRule type="cellIs" dxfId="4" priority="4" stopIfTrue="1" operator="equal">
      <formula>$C$101</formula>
    </cfRule>
    <cfRule type="cellIs" dxfId="3" priority="8" stopIfTrue="1" operator="notEqual">
      <formula>$C$101</formula>
    </cfRule>
  </conditionalFormatting>
  <conditionalFormatting sqref="D101">
    <cfRule type="cellIs" dxfId="2" priority="2" stopIfTrue="1" operator="equal">
      <formula>0</formula>
    </cfRule>
    <cfRule type="cellIs" dxfId="1" priority="5" stopIfTrue="1" operator="equal">
      <formula>$D$101</formula>
    </cfRule>
    <cfRule type="cellIs" dxfId="0" priority="7" operator="notEqual">
      <formula>$D$101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Master Info</vt:lpstr>
      <vt:lpstr>Label Dropdowns</vt:lpstr>
      <vt:lpstr>Statement of Net Position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2024-02-21T12:28:35Z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