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rrahahmed/Desktop/CLOSUP/process-xbrl/static/input_files/"/>
    </mc:Choice>
  </mc:AlternateContent>
  <xr:revisionPtr revIDLastSave="0" documentId="13_ncr:1_{E56590A5-9B27-C048-9C69-BAF141A266DC}" xr6:coauthVersionLast="47" xr6:coauthVersionMax="47" xr10:uidLastSave="{00000000-0000-0000-0000-000000000000}"/>
  <bookViews>
    <workbookView xWindow="0" yWindow="740" windowWidth="29400" windowHeight="17280" tabRatio="834" firstSheet="3" activeTab="8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Balance Sheet" sheetId="22" r:id="rId6"/>
    <sheet name="GovFund Stmt of Rev Exp and Chg" sheetId="15" r:id="rId7"/>
    <sheet name="Net pos- Prop Funds" sheetId="23" r:id="rId8"/>
    <sheet name="Prop Fund Cash Flows" sheetId="27" r:id="rId9"/>
    <sheet name="Lookup PropFunds CashFlows" sheetId="28" r:id="rId10"/>
    <sheet name="PropFund Stmt of Rev Exp and Ch" sheetId="25" r:id="rId11"/>
    <sheet name="Lookup PropFunds" sheetId="26" r:id="rId12"/>
    <sheet name="Prop Fund Stmt of Net Position" sheetId="11" state="hidden" r:id="rId13"/>
    <sheet name="Prop Fund Stmt of Rev Exp Bal" sheetId="12" state="hidden" r:id="rId14"/>
  </sheets>
  <definedNames>
    <definedName name="_xlnm._FilterDatabase" localSheetId="6" hidden="1">'GovFund Stmt of Rev Exp and Chg'!#REF!</definedName>
    <definedName name="_xlnm._FilterDatabase" localSheetId="0" hidden="1">'Label Dropdowns'!$A$1:$C$522</definedName>
    <definedName name="_xlnm._FilterDatabase" localSheetId="7" hidden="1">'Net pos- Prop Funds'!$B$25:$B$36</definedName>
    <definedName name="_xlnm._FilterDatabase" localSheetId="8" hidden="1">'Prop Fund Cash Flows'!$B$25:$B$36</definedName>
    <definedName name="_xlnm._FilterDatabase" localSheetId="10" hidden="1">'PropFund Stmt of Rev Exp and Ch'!$B$25:$B$36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5" i="27" l="1"/>
  <c r="A68" i="27"/>
  <c r="A69" i="27"/>
  <c r="A67" i="27"/>
  <c r="A55" i="27"/>
  <c r="A56" i="27"/>
  <c r="A57" i="27"/>
  <c r="A54" i="27"/>
  <c r="A46" i="27"/>
  <c r="A42" i="27"/>
  <c r="A43" i="27"/>
  <c r="A44" i="27"/>
  <c r="A45" i="27"/>
  <c r="A47" i="27"/>
  <c r="A48" i="27"/>
  <c r="A49" i="27"/>
  <c r="A50" i="27"/>
  <c r="A51" i="27"/>
  <c r="A41" i="27"/>
  <c r="A29" i="27"/>
  <c r="A26" i="27"/>
  <c r="A27" i="27"/>
  <c r="A28" i="27"/>
  <c r="A30" i="27"/>
  <c r="A31" i="27"/>
  <c r="A25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9" i="27"/>
  <c r="J68" i="27"/>
  <c r="J69" i="27"/>
  <c r="J67" i="27"/>
  <c r="J55" i="27"/>
  <c r="J56" i="27"/>
  <c r="J57" i="27"/>
  <c r="J54" i="27"/>
  <c r="J42" i="27"/>
  <c r="J43" i="27"/>
  <c r="J44" i="27"/>
  <c r="J45" i="27"/>
  <c r="J46" i="27"/>
  <c r="J41" i="27"/>
  <c r="J26" i="27"/>
  <c r="J27" i="27"/>
  <c r="J28" i="27"/>
  <c r="J29" i="27"/>
  <c r="J30" i="27"/>
  <c r="J31" i="27"/>
  <c r="J25" i="27"/>
  <c r="C79" i="28"/>
  <c r="C80" i="28"/>
  <c r="C81" i="28"/>
  <c r="C73" i="28"/>
  <c r="C74" i="28"/>
  <c r="C75" i="28"/>
  <c r="C76" i="28"/>
  <c r="C77" i="28"/>
  <c r="C78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3" i="28"/>
  <c r="C4" i="28"/>
  <c r="C5" i="28"/>
  <c r="C6" i="28"/>
  <c r="C7" i="28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2" i="28"/>
  <c r="B4" i="27"/>
  <c r="B4" i="19"/>
  <c r="A74" i="27"/>
  <c r="A73" i="27"/>
  <c r="A72" i="27"/>
  <c r="A71" i="27"/>
  <c r="A70" i="27"/>
  <c r="A62" i="27"/>
  <c r="A61" i="27"/>
  <c r="A60" i="27"/>
  <c r="A59" i="27"/>
  <c r="A58" i="27"/>
  <c r="A36" i="27"/>
  <c r="A35" i="27"/>
  <c r="A34" i="27"/>
  <c r="A33" i="27"/>
  <c r="A32" i="27"/>
  <c r="J22" i="27"/>
  <c r="J21" i="27"/>
  <c r="J20" i="27"/>
  <c r="J19" i="27"/>
  <c r="J18" i="27"/>
  <c r="J17" i="27"/>
  <c r="J16" i="27"/>
  <c r="J15" i="27"/>
  <c r="J14" i="27"/>
  <c r="J13" i="27"/>
  <c r="J12" i="27"/>
  <c r="J11" i="27"/>
  <c r="J10" i="27"/>
  <c r="J9" i="27"/>
  <c r="D6" i="27"/>
  <c r="B1" i="27"/>
  <c r="C18" i="26"/>
  <c r="C21" i="26"/>
  <c r="C25" i="26"/>
  <c r="C23" i="26"/>
  <c r="C22" i="26"/>
  <c r="B24" i="26" a="1"/>
  <c r="B18" i="26" a="1"/>
  <c r="B21" i="26" a="1"/>
  <c r="B25" i="26" a="1"/>
  <c r="B292" i="26" a="1"/>
  <c r="B23" i="26" a="1"/>
  <c r="B22" i="26" a="1"/>
  <c r="J37" i="27" l="1"/>
  <c r="J23" i="27"/>
  <c r="J63" i="27"/>
  <c r="J52" i="27"/>
  <c r="B292" i="26"/>
  <c r="B18" i="26"/>
  <c r="B21" i="26"/>
  <c r="B25" i="26"/>
  <c r="B22" i="26"/>
  <c r="B23" i="26"/>
  <c r="B24" i="26"/>
  <c r="C24" i="26"/>
  <c r="C26" i="26"/>
  <c r="C17" i="26"/>
  <c r="C28" i="26"/>
  <c r="C27" i="26"/>
  <c r="C20" i="26"/>
  <c r="C16" i="26"/>
  <c r="C14" i="26"/>
  <c r="C19" i="26"/>
  <c r="C13" i="26"/>
  <c r="C15" i="26"/>
  <c r="C12" i="26"/>
  <c r="C29" i="26"/>
  <c r="C11" i="26"/>
  <c r="C10" i="26"/>
  <c r="B11" i="26" a="1"/>
  <c r="B20" i="26" a="1"/>
  <c r="B19" i="26" a="1"/>
  <c r="B17" i="26" a="1"/>
  <c r="B15" i="26" a="1"/>
  <c r="B27" i="26" a="1"/>
  <c r="B12" i="26" a="1"/>
  <c r="B10" i="26" a="1"/>
  <c r="B14" i="26" a="1"/>
  <c r="B13" i="26" a="1"/>
  <c r="B28" i="26" a="1"/>
  <c r="B16" i="26" a="1"/>
  <c r="B26" i="26" a="1"/>
  <c r="B29" i="26" a="1"/>
  <c r="B26" i="26" l="1"/>
  <c r="B17" i="26"/>
  <c r="B28" i="26"/>
  <c r="B27" i="26"/>
  <c r="B20" i="26"/>
  <c r="B16" i="26"/>
  <c r="B14" i="26"/>
  <c r="B19" i="26"/>
  <c r="B13" i="26"/>
  <c r="B15" i="26"/>
  <c r="B12" i="26"/>
  <c r="B11" i="26"/>
  <c r="B29" i="26"/>
  <c r="B10" i="26"/>
  <c r="A69" i="25"/>
  <c r="A55" i="25"/>
  <c r="A56" i="25"/>
  <c r="A43" i="25"/>
  <c r="A44" i="25"/>
  <c r="A45" i="25"/>
  <c r="A27" i="25"/>
  <c r="A28" i="25"/>
  <c r="A29" i="25"/>
  <c r="A30" i="25"/>
  <c r="A31" i="25"/>
  <c r="A11" i="25"/>
  <c r="A12" i="25"/>
  <c r="A13" i="25"/>
  <c r="A14" i="25"/>
  <c r="A15" i="25"/>
  <c r="A16" i="25"/>
  <c r="A17" i="25"/>
  <c r="A18" i="25"/>
  <c r="A19" i="25"/>
  <c r="A20" i="25"/>
  <c r="A21" i="25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C54" i="26"/>
  <c r="C55" i="26"/>
  <c r="C56" i="26"/>
  <c r="C57" i="26"/>
  <c r="C58" i="26"/>
  <c r="C59" i="26"/>
  <c r="C60" i="26"/>
  <c r="C61" i="26"/>
  <c r="C62" i="26"/>
  <c r="C63" i="26"/>
  <c r="C64" i="26"/>
  <c r="C65" i="26"/>
  <c r="C66" i="26"/>
  <c r="C67" i="26"/>
  <c r="C68" i="26"/>
  <c r="C69" i="26"/>
  <c r="C70" i="26"/>
  <c r="C71" i="26"/>
  <c r="C72" i="26"/>
  <c r="C73" i="26"/>
  <c r="C74" i="26"/>
  <c r="C75" i="26"/>
  <c r="C76" i="26"/>
  <c r="C77" i="26"/>
  <c r="C78" i="26"/>
  <c r="C79" i="26"/>
  <c r="C80" i="26"/>
  <c r="C81" i="26"/>
  <c r="C82" i="26"/>
  <c r="C83" i="26"/>
  <c r="C84" i="26"/>
  <c r="C85" i="26"/>
  <c r="C86" i="26"/>
  <c r="C87" i="26"/>
  <c r="C88" i="26"/>
  <c r="C89" i="26"/>
  <c r="C90" i="26"/>
  <c r="C91" i="26"/>
  <c r="C92" i="26"/>
  <c r="C93" i="26"/>
  <c r="C94" i="26"/>
  <c r="C95" i="26"/>
  <c r="C96" i="26"/>
  <c r="C97" i="26"/>
  <c r="C98" i="26"/>
  <c r="C99" i="26"/>
  <c r="C100" i="26"/>
  <c r="C101" i="26"/>
  <c r="C102" i="26"/>
  <c r="C103" i="26"/>
  <c r="C104" i="26"/>
  <c r="C105" i="26"/>
  <c r="C106" i="26"/>
  <c r="C107" i="26"/>
  <c r="C108" i="26"/>
  <c r="C109" i="26"/>
  <c r="C110" i="26"/>
  <c r="C111" i="26"/>
  <c r="C112" i="26"/>
  <c r="C113" i="26"/>
  <c r="C114" i="26"/>
  <c r="C115" i="26"/>
  <c r="C116" i="26"/>
  <c r="C117" i="26"/>
  <c r="C118" i="26"/>
  <c r="C119" i="26"/>
  <c r="C120" i="26"/>
  <c r="C121" i="26"/>
  <c r="C122" i="26"/>
  <c r="C123" i="26"/>
  <c r="C124" i="26"/>
  <c r="C125" i="26"/>
  <c r="C126" i="26"/>
  <c r="C127" i="26"/>
  <c r="C128" i="26"/>
  <c r="C129" i="26"/>
  <c r="C130" i="26"/>
  <c r="C131" i="26"/>
  <c r="C132" i="26"/>
  <c r="C133" i="26"/>
  <c r="C134" i="26"/>
  <c r="C135" i="26"/>
  <c r="C136" i="26"/>
  <c r="C137" i="26"/>
  <c r="C138" i="26"/>
  <c r="C139" i="26"/>
  <c r="C140" i="26"/>
  <c r="C141" i="26"/>
  <c r="C142" i="26"/>
  <c r="C143" i="26"/>
  <c r="C144" i="26"/>
  <c r="C145" i="26"/>
  <c r="C146" i="26"/>
  <c r="C147" i="26"/>
  <c r="C148" i="26"/>
  <c r="C149" i="26"/>
  <c r="C150" i="26"/>
  <c r="C151" i="26"/>
  <c r="C152" i="26"/>
  <c r="C153" i="26"/>
  <c r="C154" i="26"/>
  <c r="C155" i="26"/>
  <c r="C156" i="26"/>
  <c r="C157" i="26"/>
  <c r="C158" i="26"/>
  <c r="C159" i="26"/>
  <c r="C160" i="26"/>
  <c r="C161" i="26"/>
  <c r="C162" i="26"/>
  <c r="C163" i="26"/>
  <c r="C164" i="26"/>
  <c r="C165" i="26"/>
  <c r="C166" i="26"/>
  <c r="C167" i="26"/>
  <c r="C168" i="26"/>
  <c r="C169" i="26"/>
  <c r="C170" i="26"/>
  <c r="C171" i="26"/>
  <c r="C172" i="26"/>
  <c r="C173" i="26"/>
  <c r="C174" i="26"/>
  <c r="C175" i="26"/>
  <c r="C176" i="26"/>
  <c r="C177" i="26"/>
  <c r="C178" i="26"/>
  <c r="C179" i="26"/>
  <c r="C180" i="26"/>
  <c r="C181" i="26"/>
  <c r="C182" i="26"/>
  <c r="C183" i="26"/>
  <c r="C184" i="26"/>
  <c r="C185" i="26"/>
  <c r="C186" i="26"/>
  <c r="C187" i="26"/>
  <c r="C188" i="26"/>
  <c r="C189" i="26"/>
  <c r="C190" i="26"/>
  <c r="C191" i="26"/>
  <c r="C192" i="26"/>
  <c r="C193" i="26"/>
  <c r="C194" i="26"/>
  <c r="C195" i="26"/>
  <c r="C196" i="26"/>
  <c r="C197" i="26"/>
  <c r="C198" i="26"/>
  <c r="C199" i="26"/>
  <c r="C200" i="26"/>
  <c r="C201" i="26"/>
  <c r="C202" i="26"/>
  <c r="C203" i="26"/>
  <c r="C204" i="26"/>
  <c r="C205" i="26"/>
  <c r="C206" i="26"/>
  <c r="C207" i="26"/>
  <c r="C208" i="26"/>
  <c r="C209" i="26"/>
  <c r="C210" i="26"/>
  <c r="C211" i="26"/>
  <c r="C212" i="26"/>
  <c r="C213" i="26"/>
  <c r="C214" i="26"/>
  <c r="C215" i="26"/>
  <c r="C216" i="26"/>
  <c r="C217" i="26"/>
  <c r="C218" i="26"/>
  <c r="C219" i="26"/>
  <c r="C220" i="26"/>
  <c r="C221" i="26"/>
  <c r="C222" i="26"/>
  <c r="C223" i="26"/>
  <c r="C224" i="26"/>
  <c r="C225" i="26"/>
  <c r="C226" i="26"/>
  <c r="C227" i="26"/>
  <c r="C228" i="26"/>
  <c r="C229" i="26"/>
  <c r="C230" i="26"/>
  <c r="C231" i="26"/>
  <c r="C232" i="26"/>
  <c r="C233" i="26"/>
  <c r="C234" i="26"/>
  <c r="C235" i="26"/>
  <c r="C236" i="26"/>
  <c r="C237" i="26"/>
  <c r="C238" i="26"/>
  <c r="C239" i="26"/>
  <c r="C240" i="26"/>
  <c r="C241" i="26"/>
  <c r="C242" i="26"/>
  <c r="C243" i="26"/>
  <c r="C244" i="26"/>
  <c r="C245" i="26"/>
  <c r="C246" i="26"/>
  <c r="C247" i="26"/>
  <c r="C248" i="26"/>
  <c r="C249" i="26"/>
  <c r="C250" i="26"/>
  <c r="C251" i="26"/>
  <c r="C252" i="26"/>
  <c r="C253" i="26"/>
  <c r="C254" i="26"/>
  <c r="C255" i="26"/>
  <c r="C256" i="26"/>
  <c r="C257" i="26"/>
  <c r="C258" i="26"/>
  <c r="C259" i="26"/>
  <c r="C260" i="26"/>
  <c r="C261" i="26"/>
  <c r="C262" i="26"/>
  <c r="C263" i="26"/>
  <c r="C264" i="26"/>
  <c r="C265" i="26"/>
  <c r="C266" i="26"/>
  <c r="C267" i="26"/>
  <c r="C268" i="26"/>
  <c r="C269" i="26"/>
  <c r="C270" i="26"/>
  <c r="C271" i="26"/>
  <c r="C272" i="26"/>
  <c r="C273" i="26"/>
  <c r="C274" i="26"/>
  <c r="C275" i="26"/>
  <c r="C276" i="26"/>
  <c r="C277" i="26"/>
  <c r="C278" i="26"/>
  <c r="C279" i="26"/>
  <c r="C280" i="26"/>
  <c r="C281" i="26"/>
  <c r="C282" i="26"/>
  <c r="C283" i="26"/>
  <c r="C284" i="26"/>
  <c r="C285" i="26"/>
  <c r="C286" i="26"/>
  <c r="C287" i="26"/>
  <c r="C288" i="26"/>
  <c r="C289" i="26"/>
  <c r="C290" i="26"/>
  <c r="C291" i="26"/>
  <c r="C292" i="26"/>
  <c r="C293" i="26"/>
  <c r="C294" i="26"/>
  <c r="C295" i="26"/>
  <c r="C296" i="26"/>
  <c r="C297" i="26"/>
  <c r="C298" i="26"/>
  <c r="C299" i="26"/>
  <c r="C300" i="26"/>
  <c r="C301" i="26"/>
  <c r="C302" i="26"/>
  <c r="C303" i="26"/>
  <c r="C304" i="26"/>
  <c r="C305" i="26"/>
  <c r="C3" i="26"/>
  <c r="C4" i="26"/>
  <c r="C5" i="26"/>
  <c r="C6" i="26"/>
  <c r="C7" i="26"/>
  <c r="C8" i="26"/>
  <c r="C9" i="26"/>
  <c r="C30" i="26"/>
  <c r="C31" i="26"/>
  <c r="C32" i="26"/>
  <c r="C33" i="26"/>
  <c r="C34" i="26"/>
  <c r="C35" i="26"/>
  <c r="C36" i="26"/>
  <c r="C37" i="26"/>
  <c r="C38" i="26"/>
  <c r="C39" i="26"/>
  <c r="C40" i="26"/>
  <c r="C2" i="26"/>
  <c r="B2" i="26" a="1"/>
  <c r="B3" i="26" a="1"/>
  <c r="B2" i="26" l="1"/>
  <c r="B3" i="26"/>
  <c r="B4" i="26" a="1"/>
  <c r="B4" i="26" l="1"/>
  <c r="B5" i="26" a="1"/>
  <c r="B5" i="26" l="1"/>
  <c r="B6" i="26" a="1"/>
  <c r="B6" i="26" l="1"/>
  <c r="A9" i="25" s="1"/>
  <c r="B7" i="26" a="1"/>
  <c r="A41" i="25" l="1"/>
  <c r="B7" i="26"/>
  <c r="C37" i="25"/>
  <c r="C63" i="25"/>
  <c r="C52" i="25"/>
  <c r="A9" i="15"/>
  <c r="B4" i="25"/>
  <c r="C76" i="25"/>
  <c r="A75" i="25"/>
  <c r="A74" i="25"/>
  <c r="A73" i="25"/>
  <c r="A72" i="25"/>
  <c r="A71" i="25"/>
  <c r="A62" i="25"/>
  <c r="A61" i="25"/>
  <c r="A60" i="25"/>
  <c r="A59" i="25"/>
  <c r="A58" i="25"/>
  <c r="A51" i="25"/>
  <c r="A50" i="25"/>
  <c r="A49" i="25"/>
  <c r="A48" i="25"/>
  <c r="A47" i="25"/>
  <c r="A36" i="25"/>
  <c r="A35" i="25"/>
  <c r="A34" i="25"/>
  <c r="A33" i="25"/>
  <c r="A32" i="25"/>
  <c r="C23" i="25"/>
  <c r="J22" i="25"/>
  <c r="J21" i="25"/>
  <c r="J20" i="25"/>
  <c r="J19" i="25"/>
  <c r="J18" i="25"/>
  <c r="J17" i="25"/>
  <c r="J16" i="25"/>
  <c r="J15" i="25"/>
  <c r="J14" i="25"/>
  <c r="J13" i="25"/>
  <c r="J12" i="25"/>
  <c r="J11" i="25"/>
  <c r="J10" i="25"/>
  <c r="J9" i="25"/>
  <c r="D6" i="25"/>
  <c r="J76" i="25" s="1"/>
  <c r="B1" i="25"/>
  <c r="J18" i="23"/>
  <c r="J19" i="23"/>
  <c r="J20" i="23"/>
  <c r="J21" i="23"/>
  <c r="J22" i="23"/>
  <c r="J11" i="23"/>
  <c r="J12" i="23"/>
  <c r="J13" i="23"/>
  <c r="J14" i="23"/>
  <c r="J15" i="23"/>
  <c r="J16" i="23"/>
  <c r="J17" i="23"/>
  <c r="J10" i="23"/>
  <c r="J9" i="23"/>
  <c r="C23" i="23"/>
  <c r="D6" i="23"/>
  <c r="J64" i="23" s="1"/>
  <c r="C53" i="23"/>
  <c r="C77" i="23"/>
  <c r="A76" i="23"/>
  <c r="A75" i="23"/>
  <c r="A74" i="23"/>
  <c r="A73" i="23"/>
  <c r="A72" i="23"/>
  <c r="A71" i="23"/>
  <c r="A70" i="23"/>
  <c r="A69" i="23"/>
  <c r="A68" i="23"/>
  <c r="A63" i="23"/>
  <c r="A62" i="23"/>
  <c r="A61" i="23"/>
  <c r="A60" i="23"/>
  <c r="A59" i="23"/>
  <c r="A58" i="23"/>
  <c r="A57" i="23"/>
  <c r="A56" i="23"/>
  <c r="A55" i="23"/>
  <c r="A52" i="23"/>
  <c r="A51" i="23"/>
  <c r="A50" i="23"/>
  <c r="A49" i="23"/>
  <c r="A48" i="23"/>
  <c r="A47" i="23"/>
  <c r="A46" i="23"/>
  <c r="A45" i="23"/>
  <c r="A44" i="23"/>
  <c r="A43" i="23"/>
  <c r="A42" i="23"/>
  <c r="A36" i="23"/>
  <c r="A35" i="23"/>
  <c r="A34" i="23"/>
  <c r="A33" i="23"/>
  <c r="A32" i="23"/>
  <c r="A31" i="23"/>
  <c r="A30" i="23"/>
  <c r="A29" i="23"/>
  <c r="A28" i="23"/>
  <c r="A27" i="23"/>
  <c r="A26" i="23"/>
  <c r="A25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A10" i="23"/>
  <c r="A9" i="23"/>
  <c r="B4" i="23"/>
  <c r="B1" i="23"/>
  <c r="C77" i="9"/>
  <c r="I35" i="22"/>
  <c r="I34" i="22"/>
  <c r="I33" i="22"/>
  <c r="I32" i="22"/>
  <c r="I31" i="22"/>
  <c r="I30" i="22"/>
  <c r="H35" i="22"/>
  <c r="G35" i="22"/>
  <c r="F35" i="22"/>
  <c r="E35" i="22"/>
  <c r="D35" i="22"/>
  <c r="C35" i="22"/>
  <c r="I28" i="22"/>
  <c r="E28" i="22"/>
  <c r="F28" i="22"/>
  <c r="G28" i="22"/>
  <c r="H28" i="22"/>
  <c r="D28" i="22"/>
  <c r="C28" i="22"/>
  <c r="I21" i="22"/>
  <c r="I22" i="22"/>
  <c r="I23" i="22"/>
  <c r="I24" i="22"/>
  <c r="I20" i="22"/>
  <c r="D25" i="22"/>
  <c r="E25" i="22"/>
  <c r="F25" i="22"/>
  <c r="G25" i="22"/>
  <c r="H25" i="22"/>
  <c r="C25" i="22"/>
  <c r="I25" i="22" s="1"/>
  <c r="I16" i="22"/>
  <c r="I14" i="22"/>
  <c r="I15" i="22"/>
  <c r="I13" i="22"/>
  <c r="I12" i="22"/>
  <c r="I11" i="22"/>
  <c r="I10" i="22"/>
  <c r="I9" i="22"/>
  <c r="I8" i="22"/>
  <c r="E17" i="22"/>
  <c r="F17" i="22"/>
  <c r="G17" i="22"/>
  <c r="H17" i="22"/>
  <c r="D17" i="22"/>
  <c r="C17" i="22"/>
  <c r="I17" i="22" s="1"/>
  <c r="A34" i="22"/>
  <c r="A33" i="22"/>
  <c r="A32" i="22"/>
  <c r="A31" i="22"/>
  <c r="A30" i="22"/>
  <c r="A27" i="22"/>
  <c r="A24" i="22"/>
  <c r="A23" i="22"/>
  <c r="A22" i="22"/>
  <c r="A21" i="22"/>
  <c r="A20" i="22"/>
  <c r="A16" i="22"/>
  <c r="A15" i="22"/>
  <c r="A14" i="22"/>
  <c r="A13" i="22"/>
  <c r="A12" i="22"/>
  <c r="A11" i="22"/>
  <c r="A10" i="22"/>
  <c r="A9" i="22"/>
  <c r="A8" i="22"/>
  <c r="B1" i="22"/>
  <c r="B4" i="22"/>
  <c r="B266" i="26" a="1"/>
  <c r="B237" i="26" a="1"/>
  <c r="B51" i="26" a="1"/>
  <c r="B187" i="26" a="1"/>
  <c r="B120" i="26" a="1"/>
  <c r="B85" i="26" a="1"/>
  <c r="B138" i="26" a="1"/>
  <c r="B285" i="26" a="1"/>
  <c r="B254" i="26" a="1"/>
  <c r="B44" i="26" a="1"/>
  <c r="B140" i="26" a="1"/>
  <c r="B32" i="26" a="1"/>
  <c r="B113" i="26" a="1"/>
  <c r="B202" i="26" a="1"/>
  <c r="B100" i="26" a="1"/>
  <c r="B270" i="26" a="1"/>
  <c r="B259" i="26" a="1"/>
  <c r="B143" i="26" a="1"/>
  <c r="B165" i="26" a="1"/>
  <c r="B208" i="26" a="1"/>
  <c r="B88" i="26" a="1"/>
  <c r="B148" i="26" a="1"/>
  <c r="B92" i="26" a="1"/>
  <c r="B256" i="26" a="1"/>
  <c r="B176" i="26" a="1"/>
  <c r="B242" i="26" a="1"/>
  <c r="B70" i="26" a="1"/>
  <c r="B228" i="26" a="1"/>
  <c r="B238" i="26" a="1"/>
  <c r="B8" i="26" a="1"/>
  <c r="B99" i="26" a="1"/>
  <c r="B136" i="26" a="1"/>
  <c r="B241" i="26" a="1"/>
  <c r="B124" i="26" a="1"/>
  <c r="B156" i="26" a="1"/>
  <c r="B108" i="26" a="1"/>
  <c r="B167" i="26" a="1"/>
  <c r="B219" i="26" a="1"/>
  <c r="B177" i="26" a="1"/>
  <c r="B39" i="26" a="1"/>
  <c r="B33" i="26" a="1"/>
  <c r="B249" i="26" a="1"/>
  <c r="B299" i="26" a="1"/>
  <c r="B41" i="26" a="1"/>
  <c r="B121" i="26" a="1"/>
  <c r="B264" i="26" a="1"/>
  <c r="B63" i="26" a="1"/>
  <c r="B226" i="26" a="1"/>
  <c r="B247" i="26" a="1"/>
  <c r="B161" i="26" a="1"/>
  <c r="B288" i="26" a="1"/>
  <c r="B64" i="26" a="1"/>
  <c r="B71" i="26" a="1"/>
  <c r="B174" i="26" a="1"/>
  <c r="B107" i="26" a="1"/>
  <c r="B35" i="26" a="1"/>
  <c r="B48" i="26" a="1"/>
  <c r="B75" i="26" a="1"/>
  <c r="B76" i="26" a="1"/>
  <c r="B9" i="26" a="1"/>
  <c r="B141" i="26" a="1"/>
  <c r="B158" i="26" a="1"/>
  <c r="B84" i="26" a="1"/>
  <c r="B214" i="26" a="1"/>
  <c r="B122" i="26" a="1"/>
  <c r="B111" i="26" a="1"/>
  <c r="B152" i="26" a="1"/>
  <c r="B290" i="26" a="1"/>
  <c r="B303" i="26" a="1"/>
  <c r="B61" i="26" a="1"/>
  <c r="B105" i="26" a="1"/>
  <c r="B268" i="26" a="1"/>
  <c r="B127" i="26" a="1"/>
  <c r="B42" i="26" a="1"/>
  <c r="B69" i="26" a="1"/>
  <c r="B210" i="26" a="1"/>
  <c r="B203" i="26" a="1"/>
  <c r="B273" i="26" a="1"/>
  <c r="B261" i="26" a="1"/>
  <c r="B37" i="26" a="1"/>
  <c r="B284" i="26" a="1"/>
  <c r="B154" i="26" a="1"/>
  <c r="B79" i="26" a="1"/>
  <c r="B80" i="26" a="1"/>
  <c r="B47" i="26" a="1"/>
  <c r="B233" i="26" a="1"/>
  <c r="B96" i="26" a="1"/>
  <c r="B260" i="26" a="1"/>
  <c r="B232" i="26" a="1"/>
  <c r="B109" i="26" a="1"/>
  <c r="B97" i="26" a="1"/>
  <c r="B116" i="26" a="1"/>
  <c r="B153" i="26" a="1"/>
  <c r="B252" i="26" a="1"/>
  <c r="B86" i="26" a="1"/>
  <c r="B243" i="26" a="1"/>
  <c r="B230" i="26" a="1"/>
  <c r="B56" i="26" a="1"/>
  <c r="B132" i="26" a="1"/>
  <c r="B114" i="26" a="1"/>
  <c r="B102" i="26" a="1"/>
  <c r="B68" i="26" a="1"/>
  <c r="B101" i="26" a="1"/>
  <c r="B204" i="26" a="1"/>
  <c r="B222" i="26" a="1"/>
  <c r="B278" i="26" a="1"/>
  <c r="B195" i="26" a="1"/>
  <c r="B162" i="26" a="1"/>
  <c r="B277" i="26" a="1"/>
  <c r="B212" i="26" a="1"/>
  <c r="B149" i="26" a="1"/>
  <c r="B251" i="26" a="1"/>
  <c r="B82" i="26" a="1"/>
  <c r="B50" i="26" a="1"/>
  <c r="B43" i="26" a="1"/>
  <c r="B253" i="26" a="1"/>
  <c r="B182" i="26" a="1"/>
  <c r="B198" i="26" a="1"/>
  <c r="B98" i="26" a="1"/>
  <c r="B52" i="26" a="1"/>
  <c r="B145" i="26" a="1"/>
  <c r="B263" i="26" a="1"/>
  <c r="B250" i="26" a="1"/>
  <c r="B231" i="26" a="1"/>
  <c r="B224" i="26" a="1"/>
  <c r="B257" i="26" a="1"/>
  <c r="B272" i="26" a="1"/>
  <c r="B183" i="26" a="1"/>
  <c r="B258" i="26" a="1"/>
  <c r="B274" i="26" a="1"/>
  <c r="B271" i="26" a="1"/>
  <c r="B65" i="26" a="1"/>
  <c r="B245" i="26" a="1"/>
  <c r="B31" i="26" a="1"/>
  <c r="B129" i="26" a="1"/>
  <c r="B179" i="26" a="1"/>
  <c r="B304" i="26" a="1"/>
  <c r="B213" i="26" a="1"/>
  <c r="B46" i="26" a="1"/>
  <c r="B223" i="26" a="1"/>
  <c r="B287" i="26" a="1"/>
  <c r="B139" i="26" a="1"/>
  <c r="B173" i="26" a="1"/>
  <c r="B220" i="26" a="1"/>
  <c r="B229" i="26" a="1"/>
  <c r="B291" i="26" a="1"/>
  <c r="B155" i="26" a="1"/>
  <c r="B227" i="26" a="1"/>
  <c r="B164" i="26" a="1"/>
  <c r="B282" i="26" a="1"/>
  <c r="B115" i="26" a="1"/>
  <c r="B157" i="26" a="1"/>
  <c r="B225" i="26" a="1"/>
  <c r="B81" i="26" a="1"/>
  <c r="B281" i="26" a="1"/>
  <c r="B283" i="26" a="1"/>
  <c r="B87" i="26" a="1"/>
  <c r="B296" i="26" a="1"/>
  <c r="B209" i="26" a="1"/>
  <c r="B94" i="26" a="1"/>
  <c r="B146" i="26" a="1"/>
  <c r="B280" i="26" a="1"/>
  <c r="B38" i="26" a="1"/>
  <c r="B193" i="26" a="1"/>
  <c r="B59" i="26" a="1"/>
  <c r="B137" i="26" a="1"/>
  <c r="B188" i="26" a="1"/>
  <c r="B262" i="26" a="1"/>
  <c r="B103" i="26" a="1"/>
  <c r="B112" i="26" a="1"/>
  <c r="B147" i="26" a="1"/>
  <c r="B201" i="26" a="1"/>
  <c r="B205" i="26" a="1"/>
  <c r="B53" i="26" a="1"/>
  <c r="B160" i="26" a="1"/>
  <c r="B234" i="26" a="1"/>
  <c r="B74" i="26" a="1"/>
  <c r="B83" i="26" a="1"/>
  <c r="B301" i="26" a="1"/>
  <c r="B55" i="26" a="1"/>
  <c r="B172" i="26" a="1"/>
  <c r="B58" i="26" a="1"/>
  <c r="B191" i="26" a="1"/>
  <c r="B110" i="26" a="1"/>
  <c r="B67" i="26" a="1"/>
  <c r="B30" i="26" a="1"/>
  <c r="B34" i="26" a="1"/>
  <c r="B119" i="26" a="1"/>
  <c r="B130" i="26" a="1"/>
  <c r="B295" i="26" a="1"/>
  <c r="B235" i="26" a="1"/>
  <c r="B244" i="26" a="1"/>
  <c r="B77" i="26" a="1"/>
  <c r="B60" i="26" a="1"/>
  <c r="B279" i="26" a="1"/>
  <c r="B246" i="26" a="1"/>
  <c r="B163" i="26" a="1"/>
  <c r="B192" i="26" a="1"/>
  <c r="B175" i="26" a="1"/>
  <c r="B144" i="26" a="1"/>
  <c r="B248" i="26" a="1"/>
  <c r="B269" i="26" a="1"/>
  <c r="B196" i="26" a="1"/>
  <c r="B150" i="26" a="1"/>
  <c r="B194" i="26" a="1"/>
  <c r="B45" i="26" a="1"/>
  <c r="B255" i="26" a="1"/>
  <c r="B134" i="26" a="1"/>
  <c r="B217" i="26" a="1"/>
  <c r="B159" i="26" a="1"/>
  <c r="B239" i="26" a="1"/>
  <c r="B49" i="26" a="1"/>
  <c r="B104" i="26" a="1"/>
  <c r="B184" i="26" a="1"/>
  <c r="B95" i="26" a="1"/>
  <c r="B91" i="26" a="1"/>
  <c r="B298" i="26" a="1"/>
  <c r="B207" i="26" a="1"/>
  <c r="B54" i="26" a="1"/>
  <c r="B236" i="26" a="1"/>
  <c r="B166" i="26" a="1"/>
  <c r="B302" i="26" a="1"/>
  <c r="B181" i="26" a="1"/>
  <c r="B133" i="26" a="1"/>
  <c r="B125" i="26" a="1"/>
  <c r="B57" i="26" a="1"/>
  <c r="B78" i="26" a="1"/>
  <c r="B123" i="26" a="1"/>
  <c r="B186" i="26" a="1"/>
  <c r="B240" i="26" a="1"/>
  <c r="B36" i="26" a="1"/>
  <c r="B72" i="26" a="1"/>
  <c r="B215" i="26" a="1"/>
  <c r="B73" i="26" a="1"/>
  <c r="B117" i="26" a="1"/>
  <c r="B267" i="26" a="1"/>
  <c r="B171" i="26" a="1"/>
  <c r="B221" i="26" a="1"/>
  <c r="B142" i="26" a="1"/>
  <c r="B168" i="26" a="1"/>
  <c r="B276" i="26" a="1"/>
  <c r="B305" i="26" a="1"/>
  <c r="B128" i="26" a="1"/>
  <c r="B189" i="26" a="1"/>
  <c r="B62" i="26" a="1"/>
  <c r="B265" i="26" a="1"/>
  <c r="B289" i="26" a="1"/>
  <c r="B106" i="26" a="1"/>
  <c r="B135" i="26" a="1"/>
  <c r="B185" i="26" a="1"/>
  <c r="B197" i="26" a="1"/>
  <c r="B180" i="26" a="1"/>
  <c r="B151" i="26" a="1"/>
  <c r="B218" i="26" a="1"/>
  <c r="B211" i="26" a="1"/>
  <c r="B40" i="26" a="1"/>
  <c r="B170" i="26" a="1"/>
  <c r="B90" i="26" a="1"/>
  <c r="B89" i="26" a="1"/>
  <c r="B275" i="26" a="1"/>
  <c r="B200" i="26" a="1"/>
  <c r="B199" i="26" a="1"/>
  <c r="B294" i="26" a="1"/>
  <c r="B126" i="26" a="1"/>
  <c r="B190" i="26" a="1"/>
  <c r="B131" i="26" a="1"/>
  <c r="B178" i="26" a="1"/>
  <c r="B300" i="26" a="1"/>
  <c r="B293" i="26" a="1"/>
  <c r="B66" i="26" a="1"/>
  <c r="B297" i="26" a="1"/>
  <c r="B169" i="26" a="1"/>
  <c r="B93" i="26" a="1"/>
  <c r="B216" i="26" a="1"/>
  <c r="B286" i="26" a="1"/>
  <c r="B118" i="26" a="1"/>
  <c r="B206" i="26" a="1"/>
  <c r="B241" i="26" l="1"/>
  <c r="B77" i="26"/>
  <c r="B145" i="26"/>
  <c r="B259" i="26"/>
  <c r="B137" i="26"/>
  <c r="B157" i="26"/>
  <c r="B268" i="26"/>
  <c r="B304" i="26"/>
  <c r="B46" i="26"/>
  <c r="B291" i="26"/>
  <c r="B288" i="26"/>
  <c r="B299" i="26"/>
  <c r="B285" i="26"/>
  <c r="B295" i="26"/>
  <c r="B281" i="26"/>
  <c r="B249" i="26"/>
  <c r="B168" i="26"/>
  <c r="B105" i="26"/>
  <c r="B164" i="26"/>
  <c r="B245" i="26"/>
  <c r="B216" i="26"/>
  <c r="B189" i="26"/>
  <c r="B166" i="26"/>
  <c r="B125" i="26"/>
  <c r="B303" i="26"/>
  <c r="B287" i="26"/>
  <c r="B150" i="26"/>
  <c r="B53" i="26"/>
  <c r="B298" i="26"/>
  <c r="B262" i="26"/>
  <c r="B244" i="26"/>
  <c r="B220" i="26"/>
  <c r="B198" i="26"/>
  <c r="B177" i="26"/>
  <c r="B161" i="26"/>
  <c r="B73" i="26"/>
  <c r="B42" i="26"/>
  <c r="B302" i="26"/>
  <c r="B283" i="26"/>
  <c r="B275" i="26"/>
  <c r="B266" i="26"/>
  <c r="B261" i="26"/>
  <c r="B253" i="26"/>
  <c r="B248" i="26"/>
  <c r="B239" i="26"/>
  <c r="B170" i="26"/>
  <c r="B155" i="26"/>
  <c r="B149" i="26"/>
  <c r="B141" i="26"/>
  <c r="B121" i="26"/>
  <c r="B91" i="26"/>
  <c r="B61" i="26"/>
  <c r="B30" i="26"/>
  <c r="B272" i="26"/>
  <c r="B194" i="26"/>
  <c r="B173" i="26"/>
  <c r="B95" i="26"/>
  <c r="B294" i="26"/>
  <c r="B276" i="26"/>
  <c r="B254" i="26"/>
  <c r="B163" i="26"/>
  <c r="B144" i="26"/>
  <c r="B286" i="26"/>
  <c r="B271" i="26"/>
  <c r="B235" i="26"/>
  <c r="B224" i="26"/>
  <c r="B204" i="26"/>
  <c r="B182" i="26"/>
  <c r="B165" i="26"/>
  <c r="B297" i="26"/>
  <c r="B278" i="26"/>
  <c r="B257" i="26"/>
  <c r="B243" i="26"/>
  <c r="B233" i="26"/>
  <c r="B228" i="26"/>
  <c r="B218" i="26"/>
  <c r="B213" i="26"/>
  <c r="B208" i="26"/>
  <c r="B202" i="26"/>
  <c r="B197" i="26"/>
  <c r="B192" i="26"/>
  <c r="B186" i="26"/>
  <c r="B181" i="26"/>
  <c r="B176" i="26"/>
  <c r="B160" i="26"/>
  <c r="B109" i="26"/>
  <c r="B81" i="26"/>
  <c r="B50" i="26"/>
  <c r="B255" i="26"/>
  <c r="B236" i="26"/>
  <c r="B225" i="26"/>
  <c r="B210" i="26"/>
  <c r="B200" i="26"/>
  <c r="B184" i="26"/>
  <c r="B178" i="26"/>
  <c r="B152" i="26"/>
  <c r="B65" i="26"/>
  <c r="B34" i="26"/>
  <c r="B284" i="26"/>
  <c r="B267" i="26"/>
  <c r="B240" i="26"/>
  <c r="B156" i="26"/>
  <c r="B113" i="26"/>
  <c r="B85" i="26"/>
  <c r="B290" i="26"/>
  <c r="B279" i="26"/>
  <c r="B258" i="26"/>
  <c r="B251" i="26"/>
  <c r="B229" i="26"/>
  <c r="B214" i="26"/>
  <c r="B209" i="26"/>
  <c r="B193" i="26"/>
  <c r="B188" i="26"/>
  <c r="B172" i="26"/>
  <c r="B133" i="26"/>
  <c r="B293" i="26"/>
  <c r="B270" i="26"/>
  <c r="B265" i="26"/>
  <c r="B250" i="26"/>
  <c r="B238" i="26"/>
  <c r="B223" i="26"/>
  <c r="B301" i="26"/>
  <c r="B296" i="26"/>
  <c r="B289" i="26"/>
  <c r="B282" i="26"/>
  <c r="B274" i="26"/>
  <c r="B269" i="26"/>
  <c r="B260" i="26"/>
  <c r="B252" i="26"/>
  <c r="B247" i="26"/>
  <c r="B242" i="26"/>
  <c r="B148" i="26"/>
  <c r="B140" i="26"/>
  <c r="B129" i="26"/>
  <c r="B69" i="26"/>
  <c r="B38" i="26"/>
  <c r="B280" i="26"/>
  <c r="B263" i="26"/>
  <c r="B231" i="26"/>
  <c r="B205" i="26"/>
  <c r="B169" i="26"/>
  <c r="B305" i="26"/>
  <c r="A70" i="25" s="1"/>
  <c r="B300" i="26"/>
  <c r="B277" i="26"/>
  <c r="B273" i="26"/>
  <c r="B264" i="26"/>
  <c r="B256" i="26"/>
  <c r="B246" i="26"/>
  <c r="B237" i="26"/>
  <c r="B232" i="26"/>
  <c r="B227" i="26"/>
  <c r="B221" i="26"/>
  <c r="B217" i="26"/>
  <c r="B212" i="26"/>
  <c r="B206" i="26"/>
  <c r="B201" i="26"/>
  <c r="B196" i="26"/>
  <c r="B190" i="26"/>
  <c r="B185" i="26"/>
  <c r="B180" i="26"/>
  <c r="B174" i="26"/>
  <c r="B159" i="26"/>
  <c r="B153" i="26"/>
  <c r="B117" i="26"/>
  <c r="B57" i="26"/>
  <c r="B136" i="26"/>
  <c r="B124" i="26"/>
  <c r="B116" i="26"/>
  <c r="B104" i="26"/>
  <c r="B98" i="26"/>
  <c r="B90" i="26"/>
  <c r="B84" i="26"/>
  <c r="B80" i="26"/>
  <c r="B76" i="26"/>
  <c r="B72" i="26"/>
  <c r="B68" i="26"/>
  <c r="B64" i="26"/>
  <c r="B60" i="26"/>
  <c r="B37" i="26"/>
  <c r="B132" i="26"/>
  <c r="B128" i="26"/>
  <c r="B120" i="26"/>
  <c r="B112" i="26"/>
  <c r="B108" i="26"/>
  <c r="B101" i="26"/>
  <c r="B94" i="26"/>
  <c r="B88" i="26"/>
  <c r="B56" i="26"/>
  <c r="B52" i="26"/>
  <c r="B49" i="26"/>
  <c r="B45" i="26"/>
  <c r="B41" i="26"/>
  <c r="B33" i="26"/>
  <c r="B9" i="26"/>
  <c r="B234" i="26"/>
  <c r="B230" i="26"/>
  <c r="B226" i="26"/>
  <c r="B222" i="26"/>
  <c r="B219" i="26"/>
  <c r="B215" i="26"/>
  <c r="B211" i="26"/>
  <c r="B207" i="26"/>
  <c r="B203" i="26"/>
  <c r="B199" i="26"/>
  <c r="B195" i="26"/>
  <c r="B191" i="26"/>
  <c r="B187" i="26"/>
  <c r="B183" i="26"/>
  <c r="B179" i="26"/>
  <c r="B175" i="26"/>
  <c r="B171" i="26"/>
  <c r="B167" i="26"/>
  <c r="B162" i="26"/>
  <c r="B158" i="26"/>
  <c r="B154" i="26"/>
  <c r="B151" i="26"/>
  <c r="B147" i="26"/>
  <c r="B143" i="26"/>
  <c r="B139" i="26"/>
  <c r="B135" i="26"/>
  <c r="B131" i="26"/>
  <c r="B127" i="26"/>
  <c r="B123" i="26"/>
  <c r="B119" i="26"/>
  <c r="B115" i="26"/>
  <c r="B111" i="26"/>
  <c r="B107" i="26"/>
  <c r="B103" i="26"/>
  <c r="B100" i="26"/>
  <c r="B97" i="26"/>
  <c r="B93" i="26"/>
  <c r="B89" i="26"/>
  <c r="B87" i="26"/>
  <c r="B83" i="26"/>
  <c r="B79" i="26"/>
  <c r="B75" i="26"/>
  <c r="B71" i="26"/>
  <c r="B67" i="26"/>
  <c r="B63" i="26"/>
  <c r="B59" i="26"/>
  <c r="B55" i="26"/>
  <c r="B48" i="26"/>
  <c r="B44" i="26"/>
  <c r="B40" i="26"/>
  <c r="B36" i="26"/>
  <c r="B32" i="26"/>
  <c r="B8" i="26"/>
  <c r="B146" i="26"/>
  <c r="B142" i="26"/>
  <c r="B138" i="26"/>
  <c r="B134" i="26"/>
  <c r="B130" i="26"/>
  <c r="B126" i="26"/>
  <c r="B122" i="26"/>
  <c r="B118" i="26"/>
  <c r="B114" i="26"/>
  <c r="B110" i="26"/>
  <c r="B106" i="26"/>
  <c r="B102" i="26"/>
  <c r="B99" i="26"/>
  <c r="B96" i="26"/>
  <c r="B92" i="26"/>
  <c r="B86" i="26"/>
  <c r="B82" i="26"/>
  <c r="B78" i="26"/>
  <c r="B74" i="26"/>
  <c r="B70" i="26"/>
  <c r="B66" i="26"/>
  <c r="B62" i="26"/>
  <c r="B58" i="26"/>
  <c r="B54" i="26"/>
  <c r="B51" i="26"/>
  <c r="B47" i="26"/>
  <c r="B43" i="26"/>
  <c r="B39" i="26"/>
  <c r="B35" i="26"/>
  <c r="B31" i="26"/>
  <c r="A57" i="25"/>
  <c r="A67" i="25"/>
  <c r="A46" i="25"/>
  <c r="A54" i="25"/>
  <c r="A25" i="25"/>
  <c r="A26" i="25"/>
  <c r="A10" i="25"/>
  <c r="A22" i="25"/>
  <c r="J63" i="25"/>
  <c r="J23" i="25"/>
  <c r="J37" i="25"/>
  <c r="J52" i="25"/>
  <c r="J37" i="23"/>
  <c r="J77" i="23"/>
  <c r="J23" i="23"/>
  <c r="J38" i="23" s="1"/>
  <c r="J53" i="23"/>
  <c r="G41" i="19"/>
  <c r="G42" i="19"/>
  <c r="G43" i="19"/>
  <c r="G44" i="19"/>
  <c r="G45" i="19"/>
  <c r="G46" i="19"/>
  <c r="G47" i="19"/>
  <c r="G48" i="19"/>
  <c r="G49" i="19"/>
  <c r="A68" i="25" l="1"/>
  <c r="A42" i="25"/>
  <c r="G50" i="19"/>
  <c r="J65" i="23"/>
  <c r="A55" i="19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7" i="15" s="1"/>
  <c r="I36" i="15"/>
  <c r="I60" i="15"/>
  <c r="I70" i="15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H33" i="19" l="1"/>
  <c r="H45" i="19"/>
  <c r="H49" i="19"/>
  <c r="H43" i="19"/>
  <c r="H41" i="19"/>
  <c r="H42" i="19"/>
  <c r="H47" i="19"/>
  <c r="H44" i="19"/>
  <c r="H48" i="19"/>
  <c r="H46" i="19"/>
  <c r="I69" i="19"/>
  <c r="I60" i="19"/>
  <c r="I44" i="19"/>
  <c r="I28" i="19"/>
  <c r="I36" i="19"/>
  <c r="I16" i="19"/>
  <c r="I55" i="19"/>
  <c r="I11" i="19"/>
  <c r="I54" i="19"/>
  <c r="I12" i="19"/>
  <c r="I75" i="19"/>
  <c r="I41" i="19"/>
  <c r="I50" i="19" s="1"/>
  <c r="I21" i="19"/>
  <c r="I67" i="19"/>
  <c r="I26" i="19"/>
  <c r="I22" i="19"/>
  <c r="I59" i="19"/>
  <c r="I27" i="19"/>
  <c r="I9" i="19"/>
  <c r="I70" i="19"/>
  <c r="I61" i="19"/>
  <c r="I45" i="19"/>
  <c r="I29" i="19"/>
  <c r="I17" i="19"/>
  <c r="I47" i="19"/>
  <c r="I19" i="19"/>
  <c r="I48" i="19"/>
  <c r="I20" i="19"/>
  <c r="I49" i="19"/>
  <c r="I13" i="19"/>
  <c r="I42" i="19"/>
  <c r="I14" i="19"/>
  <c r="I68" i="19"/>
  <c r="I35" i="19"/>
  <c r="I66" i="19"/>
  <c r="I62" i="19"/>
  <c r="I46" i="19"/>
  <c r="I30" i="19"/>
  <c r="I10" i="19"/>
  <c r="I18" i="19"/>
  <c r="I76" i="19"/>
  <c r="I63" i="19"/>
  <c r="I31" i="19"/>
  <c r="I77" i="19"/>
  <c r="I32" i="19"/>
  <c r="I57" i="19"/>
  <c r="I33" i="19"/>
  <c r="I58" i="19"/>
  <c r="I34" i="19"/>
  <c r="I43" i="19"/>
  <c r="I15" i="19"/>
  <c r="I56" i="19"/>
  <c r="I64" i="19" s="1"/>
  <c r="I71" i="19" s="1"/>
  <c r="J47" i="19"/>
  <c r="J46" i="19"/>
  <c r="J45" i="19"/>
  <c r="J44" i="19"/>
  <c r="H36" i="19"/>
  <c r="H28" i="19"/>
  <c r="H32" i="19"/>
  <c r="J49" i="19"/>
  <c r="H30" i="19"/>
  <c r="H25" i="19"/>
  <c r="I25" i="19" s="1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72" i="19"/>
  <c r="J64" i="19"/>
  <c r="J71" i="19" s="1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H50" i="19" l="1"/>
  <c r="J50" i="19"/>
  <c r="H37" i="19"/>
  <c r="H38" i="19" s="1"/>
  <c r="I23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F37" i="15" s="1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E37" i="15" l="1"/>
  <c r="J60" i="15"/>
  <c r="J70" i="15"/>
  <c r="C38" i="9"/>
  <c r="D38" i="9"/>
  <c r="F38" i="9"/>
  <c r="E38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E102" i="11" a="1"/>
  <c r="C76" i="12" a="1"/>
  <c r="C102" i="11" a="1"/>
  <c r="D102" i="11" a="1"/>
  <c r="D66" i="11" a="1"/>
  <c r="C24" i="11" a="1"/>
  <c r="C66" i="11" a="1"/>
  <c r="D65" i="12" a="1"/>
  <c r="D77" i="11" a="1"/>
  <c r="D89" i="12" a="1"/>
  <c r="C90" i="11" a="1"/>
  <c r="D50" i="12" a="1"/>
  <c r="D76" i="12" a="1"/>
  <c r="C77" i="11" a="1"/>
  <c r="C51" i="11" a="1"/>
  <c r="D90" i="11" a="1"/>
  <c r="C50" i="12" a="1"/>
  <c r="D101" i="12" a="1"/>
  <c r="C101" i="12" a="1"/>
  <c r="E101" i="12" a="1"/>
  <c r="D38" i="11" a="1"/>
  <c r="C38" i="11" a="1"/>
  <c r="D24" i="11" a="1"/>
  <c r="C89" i="12" a="1"/>
  <c r="C65" i="12" a="1"/>
  <c r="D51" i="11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E37" i="12"/>
  <c r="C37" i="12"/>
  <c r="C37" i="12" a="1"/>
  <c r="E23" i="12"/>
  <c r="C23" i="12"/>
  <c r="C23" i="12" a="1"/>
  <c r="C37" i="23"/>
  <c r="C38" i="23"/>
  <c r="C64" i="23"/>
  <c r="C65" i="23"/>
  <c r="D23" i="12"/>
  <c r="D23" i="12" a="1"/>
  <c r="D37" i="12"/>
  <c r="D37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<sst xmlns="http://schemas.openxmlformats.org/spreadsheetml/2006/main" count="3862" uniqueCount="2397">
  <si>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</si>
  <si>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</si>
  <si>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</si>
  <si>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</si>
  <si>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</si>
  <si>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</si>
  <si>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</si>
  <si>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</si>
  <si>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</si>
  <si>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</si>
  <si>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</si>
  <si>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</si>
  <si>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</si>
  <si>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</si>
  <si>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</si>
  <si>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</si>
  <si>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</si>
  <si>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</si>
  <si>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</si>
  <si>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</si>
  <si>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</si>
  <si>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</si>
  <si>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</si>
  <si>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</si>
  <si>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</si>
  <si>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</si>
  <si>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</si>
  <si>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</si>
  <si>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</si>
  <si>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</si>
  <si>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</si>
  <si>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</si>
  <si>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</si>
  <si>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</si>
  <si>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</si>
  <si>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</si>
  <si>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</si>
  <si>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</si>
  <si>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</si>
  <si>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</si>
  <si>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</si>
  <si>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</si>
  <si>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</si>
  <si>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</si>
  <si>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</si>
  <si>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</si>
  <si>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</si>
  <si>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</si>
  <si>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</si>
  <si>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</si>
  <si>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</si>
  <si>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</si>
  <si>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</si>
  <si>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</si>
  <si>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</si>
  <si>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</si>
  <si>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</si>
  <si>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</si>
  <si>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</si>
  <si>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</si>
  <si>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</si>
  <si>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</si>
  <si>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</si>
  <si>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</si>
  <si>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</si>
  <si>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</si>
  <si>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</si>
  <si>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</si>
  <si>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</si>
  <si>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</si>
  <si>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</si>
  <si>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</si>
  <si>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</si>
  <si>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</si>
  <si>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</si>
  <si>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</si>
  <si>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</si>
  <si>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</si>
  <si>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</si>
  <si>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</si>
  <si>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</si>
  <si>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</si>
  <si>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</si>
  <si>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</si>
  <si>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</si>
  <si>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</si>
  <si>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</si>
  <si>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</si>
  <si>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</si>
  <si>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</si>
  <si>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</si>
  <si>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</si>
  <si>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</si>
  <si>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</si>
  <si>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</si>
  <si>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</si>
  <si>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</si>
  <si>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</si>
  <si>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</si>
  <si>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</si>
  <si>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</si>
  <si>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</si>
  <si>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</si>
  <si>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</si>
  <si>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</si>
  <si>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</si>
  <si>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</si>
  <si>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</si>
  <si>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</si>
  <si>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</si>
  <si>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</si>
  <si>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</si>
  <si>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</si>
  <si>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</si>
  <si>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</si>
  <si>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</si>
  <si>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</si>
  <si>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</si>
  <si>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</si>
  <si>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</si>
  <si>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</si>
  <si>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</si>
  <si>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</si>
  <si>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</si>
  <si>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</si>
  <si>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</si>
  <si>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</si>
  <si>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</si>
  <si>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</si>
  <si>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</si>
  <si>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</si>
  <si>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</si>
  <si>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</si>
  <si>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</si>
  <si>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</si>
  <si>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</si>
  <si>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</si>
  <si>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</si>
  <si>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</si>
  <si>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</si>
  <si>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</si>
  <si>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</si>
  <si>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</si>
  <si>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</si>
  <si>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</si>
  <si>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</si>
  <si>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</si>
  <si>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</si>
  <si>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</si>
  <si>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</si>
  <si>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</si>
  <si>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</si>
  <si>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</si>
  <si>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</si>
  <si>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</si>
  <si>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</si>
  <si>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</si>
  <si>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</si>
  <si>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</si>
  <si>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</si>
  <si>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</si>
  <si>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</si>
  <si>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</si>
  <si>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</si>
  <si>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</si>
  <si>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</si>
  <si>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</si>
  <si>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</si>
  <si>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</si>
  <si>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</si>
  <si>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</si>
  <si>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</si>
  <si>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</si>
  <si>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</si>
  <si>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</si>
  <si>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</si>
  <si>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</si>
  <si>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</si>
  <si>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</si>
  <si>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</si>
  <si>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</si>
  <si>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</si>
  <si>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</si>
  <si>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</si>
  <si>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</si>
  <si>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</si>
  <si>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</si>
  <si>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</si>
  <si>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</si>
  <si>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</si>
  <si>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</si>
  <si>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</si>
  <si>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</si>
  <si>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</si>
  <si>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</si>
  <si>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</si>
  <si>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</si>
  <si>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</si>
  <si>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</si>
  <si>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</si>
  <si>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</si>
  <si>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</si>
  <si>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</si>
  <si>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</si>
  <si>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</si>
  <si>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</si>
  <si>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</si>
  <si>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</si>
  <si>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</si>
  <si>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</si>
  <si>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</si>
  <si>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</si>
  <si>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</si>
  <si>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</si>
  <si>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</si>
  <si>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</si>
  <si>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</si>
  <si>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</si>
  <si>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</si>
  <si>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</si>
  <si>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</si>
  <si>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</si>
  <si>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</si>
  <si>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</si>
  <si>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</si>
  <si>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</si>
  <si>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</si>
  <si>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</si>
  <si>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</si>
  <si>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</si>
  <si>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</si>
  <si>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</si>
  <si>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</si>
  <si>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</si>
  <si>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</si>
  <si>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</si>
  <si>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</si>
  <si>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</si>
  <si>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</si>
  <si>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</si>
  <si>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</si>
  <si>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</si>
  <si>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</si>
  <si>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</si>
  <si>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</si>
  <si>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</si>
  <si>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</si>
  <si>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</si>
  <si>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</si>
  <si>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</si>
  <si>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</si>
  <si>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</si>
  <si>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</si>
  <si>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</si>
  <si>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</si>
  <si>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</si>
  <si>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</si>
  <si>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</si>
  <si>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</si>
  <si>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</si>
  <si>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</si>
  <si>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</si>
  <si>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</si>
  <si>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</si>
  <si>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</si>
  <si>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</si>
  <si>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</si>
  <si>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</si>
  <si>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</si>
  <si>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</si>
  <si>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</si>
  <si>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</si>
  <si>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</si>
  <si>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</si>
  <si>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</si>
  <si>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</si>
  <si>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</si>
  <si>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</si>
  <si>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</si>
  <si>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</si>
  <si>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</si>
  <si>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</si>
  <si>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</si>
  <si>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</si>
  <si>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</si>
  <si>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</si>
  <si>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</si>
  <si>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</si>
  <si>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</si>
  <si>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</si>
  <si>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</si>
  <si>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</si>
  <si>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</si>
  <si>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</si>
  <si>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</si>
  <si>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</si>
  <si>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</si>
  <si>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</si>
  <si>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</si>
  <si>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</si>
  <si>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</si>
  <si>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</si>
  <si>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</si>
  <si>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</si>
  <si>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</si>
  <si>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</si>
  <si>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</si>
  <si>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</si>
  <si>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</si>
  <si>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</si>
  <si>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</si>
  <si>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</si>
  <si>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</si>
  <si>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</si>
  <si>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</si>
  <si>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</si>
  <si>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</si>
  <si>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</si>
  <si>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</si>
  <si>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</si>
  <si>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</si>
  <si>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</si>
  <si>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</si>
  <si>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</si>
  <si>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</si>
  <si>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</si>
  <si>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</si>
  <si>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</si>
  <si>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</si>
  <si>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</si>
  <si>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</si>
  <si>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</si>
  <si>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</si>
  <si>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</si>
  <si>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</si>
  <si>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</si>
  <si>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</si>
  <si>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</si>
  <si>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</si>
  <si>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</si>
  <si>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</si>
  <si>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</si>
  <si>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</si>
  <si>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</si>
  <si>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</si>
  <si>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</si>
  <si>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</si>
  <si>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</si>
  <si>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</si>
  <si>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</si>
  <si>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</si>
  <si>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</si>
  <si>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</si>
  <si>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</si>
  <si>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</si>
  <si>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</si>
  <si>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</si>
  <si>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</si>
  <si>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</si>
  <si>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</si>
  <si>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</si>
  <si>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</si>
  <si>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</si>
  <si>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</si>
  <si>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</si>
  <si>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</si>
  <si>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</si>
  <si>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</si>
  <si>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</si>
  <si>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</si>
  <si>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</si>
  <si>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</si>
  <si>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</si>
  <si>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</si>
  <si>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</si>
  <si>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</si>
  <si>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</si>
  <si>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</si>
  <si>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</si>
  <si>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</si>
  <si>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</si>
  <si>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</si>
  <si>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</si>
  <si>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</si>
  <si>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</si>
  <si>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</si>
  <si>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</si>
  <si>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</si>
  <si>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</si>
  <si>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</si>
  <si>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</si>
  <si>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</si>
  <si>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</si>
  <si>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</si>
  <si>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</si>
  <si>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</si>
  <si>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</si>
  <si>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</si>
  <si>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</si>
  <si>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</si>
  <si>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</si>
  <si>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</si>
  <si>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</si>
  <si>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</si>
  <si>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</si>
  <si>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</si>
  <si>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</si>
  <si>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</si>
  <si>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</si>
  <si>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</si>
  <si>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</si>
  <si>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</si>
  <si>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</si>
  <si>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</si>
  <si>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</si>
  <si>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</si>
  <si>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</si>
  <si>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</si>
  <si>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</si>
  <si>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</si>
  <si>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</si>
  <si>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</si>
  <si>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</si>
  <si>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</si>
  <si>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</si>
  <si>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</si>
  <si>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</si>
  <si>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</si>
  <si>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</si>
  <si>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</si>
  <si>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</si>
  <si>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</si>
  <si>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</si>
  <si>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</si>
  <si>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</si>
  <si>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</si>
  <si>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</si>
  <si>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</si>
  <si>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</si>
  <si>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</si>
  <si>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</si>
  <si>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</si>
  <si>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</si>
  <si>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</si>
  <si>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</si>
  <si>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</si>
  <si>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</si>
  <si>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</si>
  <si>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</si>
  <si>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</si>
  <si>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</si>
  <si>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</si>
  <si>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</si>
  <si>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</si>
  <si>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</si>
  <si>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</si>
  <si>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</si>
  <si>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</si>
  <si>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</si>
  <si>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</si>
  <si>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</si>
  <si>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</si>
  <si>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</si>
  <si>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</si>
  <si>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</si>
  <si>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</si>
  <si>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</si>
  <si>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</si>
  <si>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</si>
  <si>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</si>
  <si>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</si>
  <si>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</si>
  <si>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</si>
  <si>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</si>
  <si>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</si>
  <si>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</si>
  <si>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</si>
  <si>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</si>
  <si>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</si>
  <si>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</si>
  <si>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</si>
  <si>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</si>
  <si>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</si>
  <si>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</si>
  <si>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</si>
  <si>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</si>
  <si>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</si>
  <si>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</si>
  <si>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</si>
  <si>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</si>
  <si>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</si>
  <si>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</si>
  <si>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</si>
  <si>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</si>
  <si>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</si>
  <si>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</si>
  <si>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</si>
  <si>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</si>
  <si>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</si>
  <si>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</si>
  <si>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</si>
  <si>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</si>
  <si>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</si>
  <si>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</si>
  <si>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</si>
  <si>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</si>
  <si>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</si>
  <si>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</si>
  <si>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</si>
  <si>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</si>
  <si>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</si>
  <si>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</si>
  <si>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</si>
  <si>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</si>
  <si>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</si>
  <si>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</si>
  <si>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</si>
  <si>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</si>
  <si>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</si>
  <si>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</si>
  <si>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</si>
  <si>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</si>
  <si>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</si>
  <si>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</si>
  <si>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</si>
  <si>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</si>
  <si>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</si>
  <si>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</si>
  <si>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</si>
  <si>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</si>
  <si>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</si>
  <si>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</si>
  <si>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</si>
  <si>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</si>
  <si>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</si>
  <si>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</si>
  <si>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</si>
  <si>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</si>
  <si>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</si>
  <si>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</si>
  <si>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</si>
  <si>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</si>
  <si>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</si>
  <si>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</si>
  <si>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</si>
  <si>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</si>
  <si>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</si>
  <si>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</si>
  <si>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</si>
  <si>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</si>
  <si>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</si>
  <si>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</si>
  <si>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</si>
  <si>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</si>
  <si>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</si>
  <si>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</si>
  <si>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</si>
  <si>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</si>
  <si>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</si>
  <si>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</si>
  <si>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</si>
  <si>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</si>
  <si>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</si>
  <si>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</si>
  <si>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</si>
  <si>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</si>
  <si>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</si>
  <si>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</si>
  <si>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</si>
  <si>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</si>
  <si>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</si>
  <si>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</si>
  <si>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</si>
  <si>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</si>
  <si>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</si>
  <si>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</si>
  <si>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</si>
  <si>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</si>
  <si>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</si>
  <si>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</si>
  <si>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</si>
  <si>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</si>
  <si>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</si>
  <si>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</si>
  <si>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</si>
  <si>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</si>
  <si>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</si>
  <si>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</si>
  <si>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</si>
  <si>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</si>
  <si>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</si>
  <si>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</si>
  <si>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</si>
  <si>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</si>
  <si>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</si>
  <si>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</si>
  <si>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</si>
  <si>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</si>
  <si>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</si>
  <si>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</si>
  <si>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</si>
  <si>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</si>
  <si>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</si>
  <si>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</si>
  <si>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</si>
  <si>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</si>
  <si>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</si>
  <si>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</si>
  <si>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</si>
  <si>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</si>
  <si>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</si>
  <si>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</si>
  <si>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</si>
  <si>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</si>
  <si>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</si>
  <si>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</si>
  <si>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</si>
  <si>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</si>
  <si>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</si>
  <si>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</si>
  <si>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</si>
  <si>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</si>
  <si>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</si>
  <si>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</si>
  <si>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</si>
  <si>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</si>
  <si>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</si>
  <si>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</si>
  <si>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</si>
  <si>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</si>
  <si>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</si>
  <si>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</si>
  <si>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</si>
  <si>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</si>
  <si>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</si>
  <si>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</si>
  <si>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</si>
  <si>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</si>
  <si>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</si>
  <si>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</si>
  <si>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</si>
  <si>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</si>
  <si>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</si>
  <si>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</si>
  <si>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</si>
  <si>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</si>
  <si>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</si>
  <si>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</si>
  <si>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</si>
  <si>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</si>
  <si>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</si>
  <si>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</si>
  <si>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</si>
  <si>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</si>
  <si>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</si>
  <si>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</si>
  <si>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</si>
  <si>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</si>
  <si>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</si>
  <si>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</si>
  <si>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</si>
  <si>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</si>
  <si>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</si>
  <si>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</si>
  <si>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</si>
  <si>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</si>
  <si>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</si>
  <si>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</si>
  <si>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</si>
  <si>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</si>
  <si>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</si>
  <si>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</si>
  <si>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</si>
  <si>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</si>
  <si>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</si>
  <si>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</si>
  <si>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</si>
  <si>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</si>
  <si>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</si>
  <si>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</si>
  <si>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</si>
  <si>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</si>
  <si>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</si>
  <si>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</si>
  <si>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</si>
  <si>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</si>
  <si>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</si>
  <si>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</si>
  <si>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</si>
  <si>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</si>
  <si>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</si>
  <si>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</si>
  <si>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</si>
  <si>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</si>
  <si>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</si>
  <si>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</si>
  <si>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</si>
  <si>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</si>
  <si>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</si>
  <si>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</si>
  <si>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</si>
  <si>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</si>
  <si>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</si>
  <si>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</si>
  <si>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</si>
  <si>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</si>
  <si>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</si>
  <si>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</si>
  <si>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</si>
  <si>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</si>
  <si>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</si>
  <si>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</si>
  <si>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</si>
  <si>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</si>
  <si>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</si>
  <si>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</si>
  <si>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</si>
  <si>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</si>
  <si>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</si>
  <si>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</si>
  <si>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</si>
  <si>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</si>
  <si>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</si>
  <si>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</si>
  <si>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</si>
  <si>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</si>
  <si>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</si>
  <si>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</si>
  <si>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</si>
  <si>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</si>
  <si>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</si>
  <si>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</si>
  <si>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</si>
  <si>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</si>
  <si>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</si>
  <si>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</si>
  <si>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</si>
  <si>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</si>
  <si>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</si>
  <si>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</si>
  <si>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</si>
  <si>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</si>
  <si>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</si>
  <si>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</si>
  <si>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</si>
  <si>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</si>
  <si>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</si>
  <si>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</si>
  <si>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</si>
  <si>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</si>
  <si>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</si>
  <si>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</si>
  <si>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</si>
  <si>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</si>
  <si>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</si>
  <si>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</si>
  <si>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</si>
  <si>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</si>
  <si>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</si>
  <si>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</si>
  <si>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</si>
  <si>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</si>
  <si>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</si>
  <si>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</si>
  <si>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</si>
  <si>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</si>
  <si>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</si>
  <si>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</si>
  <si>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</si>
  <si>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</si>
  <si>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</si>
  <si>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</si>
  <si>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</si>
  <si>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</si>
  <si>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</si>
  <si>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</si>
  <si>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</si>
  <si>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</si>
  <si>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</si>
  <si>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</si>
  <si>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</si>
  <si>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</si>
  <si>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</si>
  <si>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</si>
  <si>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</si>
  <si>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</si>
  <si>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</si>
  <si>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</si>
  <si>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</si>
  <si>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</si>
  <si>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</si>
  <si>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</si>
  <si>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</si>
  <si>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</si>
  <si>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</si>
  <si>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</si>
  <si>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</si>
  <si>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</si>
  <si>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</si>
  <si>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</si>
  <si>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</si>
  <si>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</si>
  <si>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</si>
  <si>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</si>
  <si>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</si>
  <si>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</si>
  <si>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</si>
  <si>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</si>
  <si>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</si>
  <si>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</si>
  <si>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</si>
  <si>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</si>
  <si>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</si>
  <si>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</si>
  <si>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</si>
  <si>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</si>
  <si>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</si>
  <si>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</si>
  <si>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</si>
  <si>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</si>
  <si>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</si>
  <si>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</si>
  <si>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</si>
  <si>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</si>
  <si>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</si>
  <si>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</si>
  <si>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</si>
  <si>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</si>
  <si>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</si>
  <si>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</si>
  <si>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</si>
  <si>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</si>
  <si>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</si>
  <si>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</si>
  <si>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</si>
  <si>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</si>
  <si>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</si>
  <si>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</si>
  <si>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</si>
  <si>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</si>
  <si>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</si>
  <si>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</si>
  <si>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</si>
  <si>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</si>
  <si>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</si>
  <si>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</si>
  <si>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</si>
  <si>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</si>
  <si>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</si>
  <si>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</si>
  <si>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</si>
  <si>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</si>
  <si>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</si>
  <si>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</si>
  <si>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</si>
  <si>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</si>
  <si>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</si>
  <si>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</si>
  <si>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</si>
  <si>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</si>
  <si>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</si>
  <si>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</si>
  <si>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</si>
  <si>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</si>
  <si>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</si>
  <si>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</si>
  <si>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</si>
  <si>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</si>
  <si>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</si>
  <si>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</si>
  <si>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</si>
  <si>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</si>
  <si>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</si>
  <si>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</si>
  <si>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</si>
  <si>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</si>
  <si>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</si>
  <si>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</si>
  <si>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</si>
  <si>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</si>
  <si>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</si>
  <si>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</si>
  <si>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</si>
  <si>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</si>
  <si>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</si>
  <si>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</si>
  <si>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</si>
  <si>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</si>
  <si>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</si>
  <si>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</si>
  <si>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</si>
  <si>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</si>
  <si>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</si>
  <si>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</si>
  <si>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</si>
  <si>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</si>
  <si>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</si>
  <si>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</si>
  <si>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</si>
  <si>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</si>
  <si>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</si>
  <si>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</si>
  <si>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</si>
  <si>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</si>
  <si>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</si>
  <si>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</si>
  <si>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</si>
  <si>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</si>
  <si>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</si>
  <si>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</si>
  <si>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</si>
  <si>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</si>
  <si>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</si>
  <si>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</si>
  <si>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</si>
  <si>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</si>
  <si>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</si>
  <si>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</si>
  <si>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</si>
  <si>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</si>
  <si>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</si>
  <si>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</si>
  <si>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</si>
  <si>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</si>
  <si>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</si>
  <si>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</si>
  <si>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</si>
  <si>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</si>
  <si>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</si>
  <si>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</si>
  <si>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</si>
  <si>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</si>
  <si>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</si>
  <si>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</si>
  <si>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</si>
  <si>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</si>
  <si>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</si>
  <si>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</si>
  <si>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</si>
  <si>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</si>
  <si>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</si>
  <si>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</si>
  <si>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</si>
  <si>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</si>
  <si>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</si>
  <si>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</si>
  <si>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</si>
  <si>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</si>
  <si>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</si>
  <si>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</si>
  <si>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</si>
  <si>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</si>
  <si>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</si>
  <si>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</si>
  <si>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</si>
  <si>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</si>
  <si>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</si>
  <si>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</si>
  <si>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</si>
  <si>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</si>
  <si>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</si>
  <si>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</si>
  <si>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</si>
  <si>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</si>
  <si>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</si>
  <si>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</si>
  <si>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</si>
  <si>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</si>
  <si>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</si>
  <si>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</si>
  <si>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</si>
  <si>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</si>
  <si>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</si>
  <si>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</si>
  <si>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</si>
  <si>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</si>
  <si>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</si>
  <si>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</si>
  <si>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</si>
  <si>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</si>
  <si>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</si>
  <si>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</si>
  <si>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</si>
  <si>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</si>
  <si>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</si>
  <si>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</si>
  <si>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</si>
  <si>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</si>
  <si>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</si>
  <si>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</si>
  <si>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</si>
  <si>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</si>
  <si>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</si>
  <si>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</si>
  <si>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</si>
  <si>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</si>
  <si>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</si>
  <si>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</si>
  <si>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</si>
  <si>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</si>
  <si>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</si>
  <si>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</si>
  <si>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</si>
  <si>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</si>
  <si>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</si>
  <si>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</si>
  <si>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</si>
  <si>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</si>
  <si>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</si>
  <si>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</si>
  <si>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</si>
  <si>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</si>
  <si>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</si>
  <si>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</si>
  <si>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</si>
  <si>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</si>
  <si>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</si>
  <si>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</si>
  <si>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</si>
  <si>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</si>
  <si>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</si>
  <si>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</si>
  <si>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</si>
  <si>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</si>
  <si>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</si>
  <si>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</si>
  <si>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</si>
  <si>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</si>
  <si>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</si>
  <si>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</si>
  <si>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</si>
  <si>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</si>
  <si>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</si>
  <si>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</si>
  <si>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</si>
  <si>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</si>
  <si>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</si>
  <si>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</si>
  <si>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</si>
  <si>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</si>
  <si>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</si>
  <si>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</si>
  <si>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</si>
  <si>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</si>
  <si>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</si>
  <si>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</si>
  <si>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</si>
  <si>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</si>
  <si>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</si>
  <si>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</si>
  <si>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</si>
  <si>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</si>
  <si>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</si>
  <si>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</si>
  <si>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</si>
  <si>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</si>
  <si>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</si>
  <si>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</si>
  <si>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</si>
  <si>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</si>
  <si>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</si>
  <si>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</si>
  <si>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</si>
  <si>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</si>
  <si>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</si>
  <si>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</si>
  <si>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</si>
  <si>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</si>
  <si>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</si>
  <si>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</si>
  <si>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</si>
  <si>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</si>
  <si>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</si>
  <si>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</si>
  <si>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</si>
  <si>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</si>
  <si>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</si>
  <si>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</si>
  <si>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</si>
  <si>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</si>
  <si>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</si>
  <si>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</si>
  <si>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</si>
  <si>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</si>
  <si>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</si>
  <si>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</si>
  <si>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</si>
  <si>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</si>
  <si>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</si>
  <si>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</si>
  <si>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</si>
  <si>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</si>
  <si>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</si>
  <si>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</si>
  <si>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</si>
  <si>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</si>
  <si>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</si>
  <si>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</si>
  <si>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</si>
  <si>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</si>
  <si>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</si>
  <si>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</si>
  <si>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</si>
  <si>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</si>
  <si>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</si>
  <si>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</si>
  <si>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</si>
  <si>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</si>
  <si>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</si>
  <si>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</si>
  <si>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</si>
  <si>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</si>
  <si>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</si>
  <si>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</si>
  <si>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</si>
  <si>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</si>
  <si>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</si>
  <si>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</si>
  <si>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</si>
  <si>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</si>
  <si>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</si>
  <si>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</si>
  <si>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</si>
  <si>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</si>
  <si>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</si>
  <si>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</si>
  <si>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</si>
  <si>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</si>
  <si>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</si>
  <si>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</si>
  <si>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</si>
  <si>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</si>
  <si>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</si>
  <si>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</si>
  <si>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</si>
  <si>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</si>
  <si>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</si>
  <si>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</si>
  <si>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</si>
  <si>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</si>
  <si>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</si>
  <si>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</si>
  <si>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</si>
  <si>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</si>
  <si>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</si>
  <si>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</si>
  <si>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</si>
  <si>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</si>
  <si>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</si>
  <si>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</si>
  <si>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</si>
  <si>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</si>
  <si>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</si>
  <si>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</si>
  <si>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</si>
  <si>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</si>
  <si>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</si>
  <si>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</si>
  <si>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</si>
  <si>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</si>
  <si>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</si>
  <si>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</si>
  <si>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</si>
  <si>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</si>
  <si>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</si>
  <si>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</si>
  <si>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</si>
  <si>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</si>
  <si>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</si>
  <si>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</si>
  <si>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</si>
  <si>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</si>
  <si>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</si>
  <si>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</si>
  <si>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</si>
  <si>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</si>
  <si>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</si>
  <si>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</si>
  <si>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</si>
  <si>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</si>
  <si>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</si>
  <si>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</si>
  <si>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</si>
  <si>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</si>
  <si>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</si>
  <si>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</si>
  <si>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</si>
  <si>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</si>
  <si>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</si>
  <si>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</si>
  <si>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</si>
  <si>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</si>
  <si>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</si>
  <si>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</si>
  <si>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</si>
  <si>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</si>
  <si>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</si>
  <si>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</si>
  <si>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</si>
  <si>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</si>
  <si>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</si>
  <si>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</si>
  <si>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</si>
  <si>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</si>
  <si>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</si>
  <si>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</si>
  <si>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</si>
  <si>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</si>
  <si>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</si>
  <si>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</si>
  <si>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</si>
  <si>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</si>
  <si>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</si>
  <si>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</si>
  <si>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</si>
  <si>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</si>
  <si>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</si>
  <si>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</si>
  <si>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</si>
  <si>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</si>
  <si>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</si>
  <si>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</si>
  <si>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</si>
  <si>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</si>
  <si>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</si>
  <si>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</si>
  <si>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</si>
  <si>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</si>
  <si>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</si>
  <si>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</si>
  <si>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</si>
  <si>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</si>
  <si>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</si>
  <si>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</si>
  <si>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</si>
  <si>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</si>
  <si>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</si>
  <si>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</si>
  <si>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</si>
  <si>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</si>
  <si>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</si>
  <si>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</si>
  <si>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</si>
  <si>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</si>
  <si>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</si>
  <si>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</si>
  <si>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</si>
  <si>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</si>
  <si>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</si>
  <si>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</si>
  <si>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</si>
  <si>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</si>
  <si>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</si>
  <si>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</si>
  <si>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</si>
  <si>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</si>
  <si>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</si>
  <si>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</si>
  <si>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</si>
  <si>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</si>
  <si>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</si>
  <si>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</si>
  <si>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</si>
  <si>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</si>
  <si>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</si>
  <si>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</si>
  <si>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</si>
  <si>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</si>
  <si>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</si>
  <si>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</si>
  <si>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</si>
  <si>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</si>
  <si>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</si>
  <si>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</si>
  <si>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</si>
  <si>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</si>
  <si>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</si>
  <si>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</si>
  <si>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</si>
  <si>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</si>
  <si>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</si>
  <si>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</si>
  <si>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</si>
  <si>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</si>
  <si>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</si>
  <si>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</si>
  <si>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</si>
  <si>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</si>
  <si>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</si>
  <si>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</si>
  <si>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</si>
  <si>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</si>
  <si>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</si>
  <si>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</si>
  <si>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</si>
  <si>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</si>
  <si>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</si>
  <si>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</si>
  <si>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</si>
  <si>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</si>
  <si>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</si>
  <si>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</si>
  <si>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</si>
  <si>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</si>
  <si>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</si>
  <si>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</si>
  <si>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</si>
  <si>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</si>
  <si>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</si>
  <si>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</si>
  <si>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</si>
  <si>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</si>
  <si>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</si>
  <si>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</si>
  <si>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</si>
  <si>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</si>
  <si>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</si>
  <si>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</si>
  <si>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</si>
  <si>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</si>
  <si>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</si>
  <si>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</si>
  <si>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</si>
  <si>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</si>
  <si>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</si>
  <si>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</si>
  <si>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</si>
  <si>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</si>
  <si>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</si>
  <si>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</si>
  <si>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</si>
  <si>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</si>
  <si>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</si>
  <si>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</si>
  <si>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</si>
  <si>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</si>
  <si>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</si>
  <si>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</si>
  <si>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</si>
  <si>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</si>
  <si>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</si>
  <si>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</si>
  <si>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</si>
  <si>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</si>
  <si>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</si>
  <si>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</si>
  <si>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</si>
  <si>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</si>
  <si>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</si>
  <si>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</si>
  <si>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</si>
  <si>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</si>
  <si>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</si>
  <si>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</si>
  <si>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</si>
  <si>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</si>
  <si>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</si>
  <si>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</si>
  <si>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</si>
  <si>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</si>
  <si>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</si>
  <si>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</si>
  <si>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</si>
  <si>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</si>
  <si>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</si>
  <si>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</si>
  <si>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</si>
  <si>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</si>
  <si>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</si>
  <si>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</si>
  <si>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</si>
  <si>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</si>
  <si>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</si>
  <si>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</si>
  <si>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</si>
  <si>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</si>
  <si>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</si>
  <si>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</si>
  <si>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</si>
  <si>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</si>
  <si>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</si>
  <si>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</si>
  <si>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</si>
  <si>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</si>
  <si>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</si>
  <si>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</si>
  <si>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</si>
  <si>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</si>
  <si>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</si>
  <si>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</si>
  <si>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</si>
  <si>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</si>
  <si>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</si>
  <si>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</si>
  <si>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</si>
  <si>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</si>
  <si>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</si>
  <si>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</si>
  <si>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</si>
  <si>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</si>
  <si>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</si>
  <si>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</si>
  <si>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</si>
  <si>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</si>
  <si>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</si>
  <si>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</si>
  <si>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</si>
  <si>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</si>
  <si>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</si>
  <si>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</si>
  <si>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</si>
  <si>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</si>
  <si>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</si>
  <si>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</si>
  <si>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</si>
  <si>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</si>
  <si>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</si>
  <si>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</si>
  <si>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</si>
  <si>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</si>
  <si>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</si>
  <si>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</si>
  <si>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</si>
  <si>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</si>
  <si>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</si>
  <si>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</si>
  <si>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</si>
  <si>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</si>
  <si>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</si>
  <si>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</si>
  <si>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</si>
  <si>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</si>
  <si>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</si>
  <si>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</si>
  <si>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</si>
  <si>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</si>
  <si>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</si>
  <si>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</si>
  <si>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</si>
  <si>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</si>
  <si>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</si>
  <si>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</si>
  <si>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</si>
  <si>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</si>
  <si>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</si>
  <si>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</si>
  <si>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</si>
  <si>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</si>
  <si>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</si>
  <si>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</si>
  <si>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</si>
  <si>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</si>
  <si>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</si>
  <si>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</si>
  <si>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</si>
  <si>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</si>
  <si>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</si>
  <si>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</si>
  <si>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</si>
  <si>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</si>
  <si>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</si>
  <si>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</si>
  <si>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</si>
  <si>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</si>
  <si>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</si>
  <si>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</si>
  <si>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</si>
  <si>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</si>
  <si>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</si>
  <si>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</si>
  <si>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</si>
  <si>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</si>
  <si>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</si>
  <si>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</si>
  <si>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</si>
  <si>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</si>
  <si>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</si>
  <si>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</si>
  <si>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</si>
  <si>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</si>
  <si>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</si>
  <si>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</si>
  <si>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</si>
  <si>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</si>
  <si>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</si>
  <si>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</si>
  <si>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</si>
  <si>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</si>
  <si>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</si>
  <si>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</si>
  <si>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</si>
  <si>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</si>
  <si>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</si>
  <si>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</si>
  <si>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</si>
  <si>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</si>
  <si>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</si>
  <si>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</si>
  <si>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</si>
  <si>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</si>
  <si>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</si>
  <si>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</si>
  <si>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</si>
  <si>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</si>
  <si>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</si>
  <si>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</si>
  <si>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</si>
  <si>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</si>
  <si>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</si>
  <si>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</si>
  <si>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</si>
  <si>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</si>
  <si>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</si>
  <si>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</si>
  <si>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</si>
  <si>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</si>
  <si>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</si>
  <si>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</si>
  <si>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</si>
  <si>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</si>
  <si>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</si>
  <si>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</si>
  <si>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</si>
  <si>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</si>
  <si>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</si>
  <si>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</si>
  <si>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</si>
  <si>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</si>
  <si>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</si>
  <si>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</si>
  <si>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</si>
  <si>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</si>
  <si>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</si>
  <si>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</si>
  <si>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</si>
  <si>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</si>
  <si>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</si>
  <si>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</si>
  <si>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</si>
  <si>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</si>
  <si>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</si>
  <si>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</si>
  <si>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</si>
  <si>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</si>
  <si>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</si>
  <si>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</si>
  <si>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</si>
  <si>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</si>
  <si>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</si>
  <si>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</si>
  <si>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</si>
  <si>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</si>
  <si>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</si>
  <si>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</si>
  <si>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</si>
  <si>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</si>
  <si>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</si>
  <si>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</si>
  <si>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</si>
  <si>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</si>
  <si>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</si>
  <si>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</si>
  <si>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</si>
  <si>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</si>
  <si>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</si>
  <si>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</si>
  <si>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</si>
  <si>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</si>
  <si>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</si>
  <si>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</si>
  <si>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</si>
  <si>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</si>
  <si>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</si>
  <si>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</si>
  <si>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</si>
  <si>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</si>
  <si>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</si>
  <si>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</si>
  <si>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</si>
  <si>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</si>
  <si>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</si>
  <si>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</si>
  <si>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</si>
  <si>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</si>
  <si>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</si>
  <si>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</si>
  <si>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</si>
  <si>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</si>
  <si>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</si>
  <si>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</si>
  <si>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</si>
  <si>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</si>
  <si>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</si>
  <si>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</si>
  <si>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</si>
  <si>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</si>
  <si>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</si>
  <si>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</si>
  <si>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</si>
  <si>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</si>
  <si>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</si>
  <si>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</si>
  <si>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</si>
  <si>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</si>
  <si>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</si>
  <si>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</si>
  <si>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</si>
  <si>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</si>
  <si>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</si>
  <si>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</si>
  <si>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</si>
  <si>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</si>
  <si>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</si>
  <si>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</si>
  <si>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</si>
  <si>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</si>
  <si>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</si>
  <si>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</si>
  <si>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</si>
  <si>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</si>
  <si>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</si>
  <si>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</si>
  <si>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</si>
  <si>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</si>
  <si>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</si>
  <si>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</si>
  <si>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</si>
  <si>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</si>
  <si>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</si>
  <si>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</si>
  <si>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</si>
  <si>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</si>
  <si>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</si>
  <si>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</si>
  <si>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</si>
  <si>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</si>
  <si>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</si>
  <si>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</si>
  <si>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</si>
  <si>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</si>
  <si>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</si>
  <si>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</si>
  <si>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</si>
  <si>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</si>
  <si>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</si>
  <si>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</si>
  <si>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</si>
  <si>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</si>
  <si>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</si>
  <si>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</si>
  <si>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</si>
  <si>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</si>
  <si>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</si>
  <si>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</si>
  <si>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</si>
  <si>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</si>
  <si>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</si>
  <si>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</si>
  <si>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</si>
  <si>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</si>
  <si>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</si>
  <si>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</si>
  <si>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</si>
  <si>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</si>
  <si>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</si>
  <si>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</si>
  <si>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</si>
  <si>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</si>
  <si>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</si>
  <si>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</si>
  <si>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</si>
  <si>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</si>
  <si>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</si>
  <si>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</si>
  <si>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</si>
  <si>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</si>
  <si>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</si>
  <si>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</si>
  <si>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</si>
  <si>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</si>
  <si>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</si>
  <si>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</si>
  <si>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</si>
  <si>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</si>
  <si>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</si>
  <si>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</si>
  <si>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</si>
  <si>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</si>
  <si>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</si>
  <si>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</si>
  <si>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</si>
  <si>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</si>
  <si>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</si>
  <si>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</si>
  <si>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</si>
  <si>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</si>
  <si>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</si>
  <si>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</si>
  <si>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</si>
  <si>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</si>
  <si>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</si>
  <si>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</si>
  <si>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</si>
  <si>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</si>
  <si>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</si>
  <si>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</si>
  <si>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</si>
  <si>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</si>
  <si>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</si>
  <si>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</si>
  <si>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</si>
  <si>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</si>
  <si>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</si>
  <si>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</si>
  <si>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</si>
  <si>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</si>
  <si>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</si>
  <si>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</si>
  <si>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</si>
  <si>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</si>
  <si>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</si>
  <si>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</si>
  <si>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</si>
  <si>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</si>
  <si>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</si>
  <si>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</si>
  <si>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</si>
  <si>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</si>
  <si>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</si>
  <si>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</si>
  <si>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</si>
  <si>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</si>
  <si>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</si>
  <si>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</si>
  <si>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</si>
  <si>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</si>
  <si>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</si>
  <si>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</si>
  <si>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</si>
  <si>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</si>
  <si>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</si>
  <si>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</si>
  <si>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</si>
  <si>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</si>
  <si>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Balance Sheet</t>
  </si>
  <si>
    <t>Landscape Maintenance District</t>
  </si>
  <si>
    <t>Successor Housing Agency</t>
  </si>
  <si>
    <t>LIABILITIES, DEFERRED INFLOWS OF RESOURCES AND FUND BALANCES</t>
  </si>
  <si>
    <t>Liabilities:</t>
  </si>
  <si>
    <t>Deferred Inflows of Resources:</t>
  </si>
  <si>
    <t>Fund Balance:</t>
  </si>
  <si>
    <t>acfr:</t>
  </si>
  <si>
    <t>Total Liabilities, Deferred Inflows of Resources and Fund Balances</t>
  </si>
  <si>
    <t>American Rescue Plan Act</t>
  </si>
  <si>
    <t>Capital Improvement Program</t>
  </si>
  <si>
    <t>Other Governmental Funds</t>
  </si>
  <si>
    <t>Governmental Activities - Internal Service Fund</t>
  </si>
  <si>
    <t>Totals</t>
  </si>
  <si>
    <t>Operating Revenues</t>
  </si>
  <si>
    <t>Total Operating Revenues</t>
  </si>
  <si>
    <t>Operating Expenses</t>
  </si>
  <si>
    <t>Total Operating Expenses</t>
  </si>
  <si>
    <t>Nonoperating Revenues (expenses)</t>
  </si>
  <si>
    <t>Total Nonoperating Revenues (expenses)</t>
  </si>
  <si>
    <t>Capital Contributions</t>
  </si>
  <si>
    <t>Total Capital Contributions</t>
  </si>
  <si>
    <t>Net Position, end of year</t>
  </si>
  <si>
    <t>acfr:RevenueOperating</t>
  </si>
  <si>
    <t>acfr:OperatingExpense</t>
  </si>
  <si>
    <t>acfr:NonoperatingRevenuesAndExpenses</t>
  </si>
  <si>
    <t>acfr:ContributionsCapital</t>
  </si>
  <si>
    <t>ProprietaryFundsRevenuesExpensesAbstract</t>
  </si>
  <si>
    <t>ProprietaryFundsRevenuesExpensesTable</t>
  </si>
  <si>
    <t>TypeOfActivitiesProprietaryFundsAxis</t>
  </si>
  <si>
    <t>ProprietaryFundsMember</t>
  </si>
  <si>
    <t>BusinessTypeActivitiesEnterpriseFundsMember</t>
  </si>
  <si>
    <t>InternalServiceFundsMember</t>
  </si>
  <si>
    <t>ProprietaryFundsRevenuesExpensesLineItems</t>
  </si>
  <si>
    <t>OperatingRevenuesAbstract</t>
  </si>
  <si>
    <t>ChargesForServicesAbstract</t>
  </si>
  <si>
    <t>ChargesForServicesFinesAndForfeituresAbstract</t>
  </si>
  <si>
    <t>ChargesForServicesLicensesAndPermitsRevenuesAbstract</t>
  </si>
  <si>
    <t>RevenueFromTuitionAndFees</t>
  </si>
  <si>
    <t>TaxCollectionFeesForTaxFund</t>
  </si>
  <si>
    <t>InterestAndPenaltiesForTaxFund</t>
  </si>
  <si>
    <t>RevenueFromTuitionAndFeesNetOfAllowances</t>
  </si>
  <si>
    <t>ScholarshipAllowances</t>
  </si>
  <si>
    <t>TuitionAndFeesAllowances</t>
  </si>
  <si>
    <t>ChargesToOtherFunds</t>
  </si>
  <si>
    <t>RevenueFares</t>
  </si>
  <si>
    <t>RegulatedOperatingRevenueWasteWater</t>
  </si>
  <si>
    <t>RegulatedOperatingRevenueWater</t>
  </si>
  <si>
    <t>RevenuefromAuxiliaryEnterprises</t>
  </si>
  <si>
    <t>RevenueFromConnectionFees</t>
  </si>
  <si>
    <t>RevenueFromRents</t>
  </si>
  <si>
    <t>RevenueFromInstallationFees</t>
  </si>
  <si>
    <t>RevenueFromChargesForUtilities</t>
  </si>
  <si>
    <t>RevenueFromSaleOfFuel</t>
  </si>
  <si>
    <t>LotteryRevenuesAbstract</t>
  </si>
  <si>
    <t>RevenueFromLotteryTicketSales</t>
  </si>
  <si>
    <t>RevenueFromLotteryLicenseApplicationFees</t>
  </si>
  <si>
    <t>RevenueFromLotterySecurityProceeds</t>
  </si>
  <si>
    <t>ExpensesForLotteryLicenseApplicationFees</t>
  </si>
  <si>
    <t>OperatingContributionsAndPremiums</t>
  </si>
  <si>
    <t>OperatingGrants</t>
  </si>
  <si>
    <t>OtherOperatingRevenue</t>
  </si>
  <si>
    <t>RevenueOperating</t>
  </si>
  <si>
    <t>OperatingExpensesAbstract</t>
  </si>
  <si>
    <t>PublicWorksOperatingExpensesAbstract</t>
  </si>
  <si>
    <t>ExpensesForDepartmentOfPublicWorksDPW</t>
  </si>
  <si>
    <t>ExpensesForEngineersEngineering</t>
  </si>
  <si>
    <t>ExpensesForSanitationDepartment</t>
  </si>
  <si>
    <t>ExpensesForSanitaryLandfill</t>
  </si>
  <si>
    <t>ExpensesForSewageDisposal</t>
  </si>
  <si>
    <t>ExpensesForWaterAndSewerSystems</t>
  </si>
  <si>
    <t>ExpensesForRubbishCollection</t>
  </si>
  <si>
    <t>HealthOperatingExpensesAbstract</t>
  </si>
  <si>
    <t>ExpensesForHospitalization</t>
  </si>
  <si>
    <t>ExpensesForHospitalOperations</t>
  </si>
  <si>
    <t>RecreationAndCultureOperatingExpensesAbstract</t>
  </si>
  <si>
    <t>ExpensesForParksAndRecreationDepartment</t>
  </si>
  <si>
    <t>ExpensesForParksAdministration</t>
  </si>
  <si>
    <t>ExpensesForParksFacilities</t>
  </si>
  <si>
    <t>ExpensesForParksSupervision</t>
  </si>
  <si>
    <t>ExpensesForParksPolicing</t>
  </si>
  <si>
    <t>ExpensesForParksLighting</t>
  </si>
  <si>
    <t>ExpensesForParksMaintenance</t>
  </si>
  <si>
    <t>ExpensesForAcademicSupport</t>
  </si>
  <si>
    <t>ExpensesForAuditoriumCivicCenter</t>
  </si>
  <si>
    <t>ExpensesForInstruction</t>
  </si>
  <si>
    <t>ExpensesForStudentGrantsAndScholarships</t>
  </si>
  <si>
    <t>ExpensesForStudentService</t>
  </si>
  <si>
    <t>ExpensesForSalariesAndBenefits</t>
  </si>
  <si>
    <t>BenefitsExpensePensionAndOPEBAbstract</t>
  </si>
  <si>
    <t>OPEBExpense</t>
  </si>
  <si>
    <t>PensionExpense</t>
  </si>
  <si>
    <t>BenefitsExpensePensionAndOPEB</t>
  </si>
  <si>
    <t>BenefitsExpense</t>
  </si>
  <si>
    <t>InterestExpense</t>
  </si>
  <si>
    <t>CommunicationExpense</t>
  </si>
  <si>
    <t>CommunityPromotionExpense</t>
  </si>
  <si>
    <t>PrintingAndPublishingExpense</t>
  </si>
  <si>
    <t>ExpensesForClaimsAndJudgments</t>
  </si>
  <si>
    <t>ExpensesForServicesAndSupplies</t>
  </si>
  <si>
    <t>ExpensesForStateInstitutions</t>
  </si>
  <si>
    <t>ExpensesForAuxiliaryEnterprises</t>
  </si>
  <si>
    <t>ExpensesForRefundsAndRebates</t>
  </si>
  <si>
    <t>ExpensesForProfessionalServices</t>
  </si>
  <si>
    <t>RentExpense</t>
  </si>
  <si>
    <t>ExpensesForSpecialAssessments</t>
  </si>
  <si>
    <t>RepairAndMaintenance</t>
  </si>
  <si>
    <t>ExpensesForInstitutionalSupport</t>
  </si>
  <si>
    <t>CostOfMaterialsAndServicesRendered</t>
  </si>
  <si>
    <t>AmortizationExpense</t>
  </si>
  <si>
    <t>DepletionDepreciationAndAmortizationExpense</t>
  </si>
  <si>
    <t>BadDebtExpense</t>
  </si>
  <si>
    <t>ExpensesForUtilities</t>
  </si>
  <si>
    <t>HousingAssistancePaymentsExpense</t>
  </si>
  <si>
    <t>TenantServicesExpenses</t>
  </si>
  <si>
    <t>InsuranceExpense</t>
  </si>
  <si>
    <t>StateTrunklineOverheadExpense</t>
  </si>
  <si>
    <t>HealthServicesExpense</t>
  </si>
  <si>
    <t>ExpensesForProtectiveServices</t>
  </si>
  <si>
    <t>SewageTreatmentExpense</t>
  </si>
  <si>
    <t>MaterialsAndSuppliesExpense</t>
  </si>
  <si>
    <t>FinancialAidExpense</t>
  </si>
  <si>
    <t>ExpensesForLotteryActivitiesAbstract</t>
  </si>
  <si>
    <t>ExpensesForLotteryGameCosts</t>
  </si>
  <si>
    <t>ExpensesForLotteryRetailerCommissions</t>
  </si>
  <si>
    <t>ExpensesForLotteryRetailerBonuses</t>
  </si>
  <si>
    <t>ExpensesForLotteryOperatorFees</t>
  </si>
  <si>
    <t>ExpensesForLotteryPromotionPublicRelationsAndPointOfSale</t>
  </si>
  <si>
    <t>InterestExpenseImputedOnAnnuitizedPrizeLiability</t>
  </si>
  <si>
    <t>OtherLotteryCosts</t>
  </si>
  <si>
    <t>OtherOperatingExpenses</t>
  </si>
  <si>
    <t>OperatingExpense</t>
  </si>
  <si>
    <t>OperatingIncomeLoss</t>
  </si>
  <si>
    <t>NonoperatingRevenuesExpensesAbstract</t>
  </si>
  <si>
    <t>NonoperatingRevenuesAbstract</t>
  </si>
  <si>
    <t>TaxAndTaxRelatedRevenuesAbstract</t>
  </si>
  <si>
    <t>TaxRevenuesAbstract</t>
  </si>
  <si>
    <t>PropertyTaxAbstract</t>
  </si>
  <si>
    <t>RevenueFromAllowanceForTaxesAbstract</t>
  </si>
  <si>
    <t>SpecialAssessmentsAbstract</t>
  </si>
  <si>
    <t>IntergovernmentalRevenueAbstract</t>
  </si>
  <si>
    <t>IntergovernmentalRevenueFromFederalGovernmentAbstract</t>
  </si>
  <si>
    <t>FederalGrantsGeneralGovernment</t>
  </si>
  <si>
    <t>FederalGrantsPublicSafety</t>
  </si>
  <si>
    <t>FederalGrantsSanitation</t>
  </si>
  <si>
    <t>FederalGrantsHealthAndHospital</t>
  </si>
  <si>
    <t>FederalGrantsWelfare</t>
  </si>
  <si>
    <t>FederalGrantsCultureAndRecreation</t>
  </si>
  <si>
    <t>FederalGrantsCommunityDevelopmentBlockGrants</t>
  </si>
  <si>
    <t>FederalCapitalGrants</t>
  </si>
  <si>
    <t>IntergovernmentalRevenueFromStateGovernmentAbstract</t>
  </si>
  <si>
    <t>StateGrantsPublicSafety</t>
  </si>
  <si>
    <t>StateGrantsDrunkDrivingCaseFlowAssistance</t>
  </si>
  <si>
    <t>StateGrantsDrugCaseInformationManagementAccount</t>
  </si>
  <si>
    <t>StateGrantsHighwaysAndStreets</t>
  </si>
  <si>
    <t>StateGrantsCourtEquity</t>
  </si>
  <si>
    <t>StateGrantsSanitation</t>
  </si>
  <si>
    <t>StateGrantsHealth</t>
  </si>
  <si>
    <t>StateGrantsWelfare</t>
  </si>
  <si>
    <t>StateGrantsCultureAndRecreation</t>
  </si>
  <si>
    <t>StateGrantsCrimeVictimsRights</t>
  </si>
  <si>
    <t>StateGrantsIndigentDefenseGrant</t>
  </si>
  <si>
    <t>StateGrantsStateRevenueSharing</t>
  </si>
  <si>
    <t>StateGrantsLocalCommunityStabilizationShare</t>
  </si>
  <si>
    <t>StateGrantsSurveyAndRemonumentation</t>
  </si>
  <si>
    <t>StateGrantsSpecialElectionReimbursement</t>
  </si>
  <si>
    <t>StateCapitalGrants</t>
  </si>
  <si>
    <t>ContributionsFromLocalUnitsAbstract</t>
  </si>
  <si>
    <t>GrantsContributionsAndDonationsAbstract</t>
  </si>
  <si>
    <t>InterestAndRentsRevenuesAbstract</t>
  </si>
  <si>
    <t>RevenueFromInterestAndDividendsAbstract</t>
  </si>
  <si>
    <t>RevenuesFromRentsAndRoyaltiesAbstract</t>
  </si>
  <si>
    <t>InvestmentIncomeAbstract</t>
  </si>
  <si>
    <t>RevenueFromSubsidies</t>
  </si>
  <si>
    <t>RevenuesFromConnectionFeesNonoperating</t>
  </si>
  <si>
    <t>StateRetirementPlanContributions</t>
  </si>
  <si>
    <t>StateOPEBContribution</t>
  </si>
  <si>
    <t>Gifts</t>
  </si>
  <si>
    <t>StateAppropriations</t>
  </si>
  <si>
    <t>MiscellaneousOtherRevenue</t>
  </si>
  <si>
    <t>OtherNonoperatingRevenuesExpenses</t>
  </si>
  <si>
    <t>NonoperatingRevenues</t>
  </si>
  <si>
    <t>NonoperatingExpensesAbstract</t>
  </si>
  <si>
    <t>GrantRelatedExpenses</t>
  </si>
  <si>
    <t>ProjectCosts</t>
  </si>
  <si>
    <t>ContributionsToOtherGovernments</t>
  </si>
  <si>
    <t>ExpensesForOtherWelfareServices</t>
  </si>
  <si>
    <t>IssuanceCostAndAmortizationOfBondDiscount</t>
  </si>
  <si>
    <t>NonoperatingExpenses</t>
  </si>
  <si>
    <t>NonoperatingRevenuesAndExpenses</t>
  </si>
  <si>
    <t>IncomeLossBeforeCapitalContributions</t>
  </si>
  <si>
    <t>CapitalContributionsAndTransfersAbstract</t>
  </si>
  <si>
    <t>ContributionsAbstract</t>
  </si>
  <si>
    <t>ContributionsCapital</t>
  </si>
  <si>
    <t>ContributionsfromCitizensAndDevelopers</t>
  </si>
  <si>
    <t>ContributionsOther</t>
  </si>
  <si>
    <t>Contributions</t>
  </si>
  <si>
    <t>TransfersAbstract</t>
  </si>
  <si>
    <t>TransfersofCapitalAssetsFromToOtherFunds</t>
  </si>
  <si>
    <t>TotalCapitalContributionsAndTransfers</t>
  </si>
  <si>
    <t>OtherFinancingSourcesAbstract</t>
  </si>
  <si>
    <t>ProceedsFromSaleOfBondsNotes</t>
  </si>
  <si>
    <t>OtherFinancingSources</t>
  </si>
  <si>
    <t>NetPositionAbstract</t>
  </si>
  <si>
    <t>ChangeInAccountingPrinciple</t>
  </si>
  <si>
    <t>NetPositionRestated</t>
  </si>
  <si>
    <t>NetPosition</t>
  </si>
  <si>
    <t>ChangesInNetPosition</t>
  </si>
  <si>
    <t>Labels</t>
  </si>
  <si>
    <t>Proprietary Funds, Revenues, Expenses and Changes in Fund Net Position [Abstract]</t>
  </si>
  <si>
    <t>Proprietary Funds, Statement of Revenues, Expenses and Changes in Fund Net Position [Table]</t>
  </si>
  <si>
    <t>Type of Activities Proprietary Funds [Axis]</t>
  </si>
  <si>
    <t>Proprietary Funds [Member]</t>
  </si>
  <si>
    <t>Business Type Activities Enterprise Funds [Member]</t>
  </si>
  <si>
    <t>Internal Service Funds [Member]</t>
  </si>
  <si>
    <t>Proprietary Funds, Statement of Revenues, Expenses and Changes in Fund Net Position [Line Items]</t>
  </si>
  <si>
    <t>Operating Revenues [Abstract]</t>
  </si>
  <si>
    <t>Charges for Services, General [Abstract]</t>
  </si>
  <si>
    <t>Revenue for Court Related Charges</t>
  </si>
  <si>
    <t>Revenue for Fees</t>
  </si>
  <si>
    <t>Revenue for Court Filing Fees</t>
  </si>
  <si>
    <t>Revenue for Jury Demand Fees</t>
  </si>
  <si>
    <t>Revenue for Writ of Garnishment, Restitution, Attachment or Execution</t>
  </si>
  <si>
    <t>Revenue for Attorney Fee Reimbursement</t>
  </si>
  <si>
    <t>Revenue for Guardian Ad Litem Reimbursement</t>
  </si>
  <si>
    <t>Revenue for Probation Oversight Fee</t>
  </si>
  <si>
    <t>Revenue for Estate Inventory Fee</t>
  </si>
  <si>
    <t>Revenue for Friend of the Court Statutory Handling Fee</t>
  </si>
  <si>
    <t>Revenue for Friend of the Court Service Fee</t>
  </si>
  <si>
    <t>Revenue for Miscellaneous Court Costs and Fees</t>
  </si>
  <si>
    <t>Revenue for Services Rendered</t>
  </si>
  <si>
    <t>Revenue for Building Inspection Fees</t>
  </si>
  <si>
    <t>Revenue for Ambulance Transport Fees</t>
  </si>
  <si>
    <t>Revenue for Title Search Fee</t>
  </si>
  <si>
    <t>Revenue for Pre Forfeiture Mailing Notice Cost</t>
  </si>
  <si>
    <t>Revenue for Sales</t>
  </si>
  <si>
    <t>Revenue for Use and Admission Fees</t>
  </si>
  <si>
    <t>Revenue for Parking Fees</t>
  </si>
  <si>
    <t>Revenue for Charges for Services</t>
  </si>
  <si>
    <t>Charges for Services, Fines and Forfeitures [Abstract]</t>
  </si>
  <si>
    <t>Charges for Services, Licenses and Permits Revenues [Abstract]</t>
  </si>
  <si>
    <t>Revenues from Tuition and Fees</t>
  </si>
  <si>
    <t>Tax Collection Fees for Tax Fund</t>
  </si>
  <si>
    <t>Interest and Penalties for Tax Fund</t>
  </si>
  <si>
    <t>Revenues from Tuition and Fees (Net of Allowances)</t>
  </si>
  <si>
    <t>Scholarship Allowances</t>
  </si>
  <si>
    <t>Tuition and Fees, Allowance</t>
  </si>
  <si>
    <t>Charges to Other Funds</t>
  </si>
  <si>
    <t>Fare Revenue</t>
  </si>
  <si>
    <t>Regulated Operating Revenue, Waste Water</t>
  </si>
  <si>
    <t>Regulated Operating Revenue, Water</t>
  </si>
  <si>
    <t>Revenues from Auxiliary Enterprises</t>
  </si>
  <si>
    <t>Revenues from Connection Fees</t>
  </si>
  <si>
    <t>Revenues from Rents</t>
  </si>
  <si>
    <t>Revenues from Installation Fees</t>
  </si>
  <si>
    <t>Revenues from Charges for Utilities</t>
  </si>
  <si>
    <t>Revenues from Sale of Fuel</t>
  </si>
  <si>
    <t>Revenues from Refunds and Rebates</t>
  </si>
  <si>
    <t>Revenues from Reimbursements</t>
  </si>
  <si>
    <t>Lottery Revenues [Abstract]</t>
  </si>
  <si>
    <t>Revenues from Lottery Ticket Sales</t>
  </si>
  <si>
    <t>Revenues from Lottery License Application Fees</t>
  </si>
  <si>
    <t>Revenues from Lottery Security Proceeds</t>
  </si>
  <si>
    <t>Operating Contributions and Premiums</t>
  </si>
  <si>
    <t>Operating Grants</t>
  </si>
  <si>
    <t>Other Operating Revenue</t>
  </si>
  <si>
    <t>Operating Revenue</t>
  </si>
  <si>
    <t>Operating Expenses [Abstract]</t>
  </si>
  <si>
    <t>Public Works Operating Expenses [Abstract]</t>
  </si>
  <si>
    <t>Expenses for Department of Public Works (DPW)</t>
  </si>
  <si>
    <t>Expenses for Engineers, Engineering</t>
  </si>
  <si>
    <t>Expenses for Sanitation Department</t>
  </si>
  <si>
    <t>Expenses for Sanitary Landfill</t>
  </si>
  <si>
    <t>Expenses for Sewage Disposal</t>
  </si>
  <si>
    <t>Expenses for Water and Sewer Systems</t>
  </si>
  <si>
    <t>Expenses for Rubbish Collection</t>
  </si>
  <si>
    <t>Expenses for Airport Services</t>
  </si>
  <si>
    <t>Expenses for Transportation Services</t>
  </si>
  <si>
    <t>Expenses for Harbor Services</t>
  </si>
  <si>
    <t>Health Operating Expenses [Abstract]</t>
  </si>
  <si>
    <t>Expenses for Hospitalization</t>
  </si>
  <si>
    <t>Expenses for Ambulance</t>
  </si>
  <si>
    <t>Expenses for Hospital Operations</t>
  </si>
  <si>
    <t>Recreation and Culture Operating Expenses [Abstract]</t>
  </si>
  <si>
    <t>Expenses for Parks and Recreation Department</t>
  </si>
  <si>
    <t>Expenses for Parks Administration</t>
  </si>
  <si>
    <t>Expenses for Parks Facilities</t>
  </si>
  <si>
    <t>Expenses for Parks Supervision</t>
  </si>
  <si>
    <t>Expenses for Parks Policing</t>
  </si>
  <si>
    <t>Expenses for Parks Lighting</t>
  </si>
  <si>
    <t>Expenses for Parks Maintenance</t>
  </si>
  <si>
    <t>Expenses for Parks and Recreation</t>
  </si>
  <si>
    <t>Expenses for Academic Support</t>
  </si>
  <si>
    <t>Expenses for Auditorium, Civic Center</t>
  </si>
  <si>
    <t>Expenses for Other Public Services</t>
  </si>
  <si>
    <t>Expenses for Instruction</t>
  </si>
  <si>
    <t>Expenses for Student Grants and Scholarships</t>
  </si>
  <si>
    <t>Expenses for Information Technology</t>
  </si>
  <si>
    <t>Expenses for Student Services</t>
  </si>
  <si>
    <t>Expenses for Salaries and Benefits</t>
  </si>
  <si>
    <t>Benefits Expense, Pension and OPEB [Abstract]</t>
  </si>
  <si>
    <t>OPEB Expense</t>
  </si>
  <si>
    <t>Pension Expense</t>
  </si>
  <si>
    <t>Benefits Expense, Pension and OPEB</t>
  </si>
  <si>
    <t>Benefits Expense</t>
  </si>
  <si>
    <t>Interest Expense</t>
  </si>
  <si>
    <t>Communication Expense</t>
  </si>
  <si>
    <t>Community Promotion Expense</t>
  </si>
  <si>
    <t>Printing and Publishing Expense</t>
  </si>
  <si>
    <t>Expenses for Claims and Judgments</t>
  </si>
  <si>
    <t>Expenses for Services and Supplies</t>
  </si>
  <si>
    <t>Expenses for State Institutions</t>
  </si>
  <si>
    <t>Expenses for Auxiliary Enterprises</t>
  </si>
  <si>
    <t>Expenses for Refunds and Rebates</t>
  </si>
  <si>
    <t>Expenses for Professional and Contractual Services</t>
  </si>
  <si>
    <t>Expenses for Equipment and Equipment Rental</t>
  </si>
  <si>
    <t>Rent Expense</t>
  </si>
  <si>
    <t>Expenses for Special Assessments</t>
  </si>
  <si>
    <t>Repair and Maintenance</t>
  </si>
  <si>
    <t>Expenses for General Government Services</t>
  </si>
  <si>
    <t>Expenses for Institutional Support</t>
  </si>
  <si>
    <t>Cost of Materials and Services Rendered</t>
  </si>
  <si>
    <t>Amortization Expense</t>
  </si>
  <si>
    <t>Depletion, Depreciation and Amortization Expense</t>
  </si>
  <si>
    <t>Bad Debt Expense</t>
  </si>
  <si>
    <t>Utilities Expense</t>
  </si>
  <si>
    <t>Housing Assistance Payments</t>
  </si>
  <si>
    <t>Tenant Services Expense</t>
  </si>
  <si>
    <t>Insurance Expense</t>
  </si>
  <si>
    <t>State Trunkline Overhead Expense</t>
  </si>
  <si>
    <t>Health Services Expense</t>
  </si>
  <si>
    <t>Protective Services</t>
  </si>
  <si>
    <t>Sewage Treatment Expense</t>
  </si>
  <si>
    <t>Materials and Supplies Expense</t>
  </si>
  <si>
    <t>Financial Aid Expense</t>
  </si>
  <si>
    <t>Expenses for Lottery Activities [Abstract]</t>
  </si>
  <si>
    <t>Expenses for Lottery Prize Awards</t>
  </si>
  <si>
    <t>Expenses for Lottery Game Costs</t>
  </si>
  <si>
    <t>Expenses for Lottery Retailer Commissions</t>
  </si>
  <si>
    <t>Expenses for Lottery Retailer Bonuses</t>
  </si>
  <si>
    <t>Expenses for Lottery Operator Fees</t>
  </si>
  <si>
    <t>Expenses for Lottery Promotion, Public Relations, and Point of Sale</t>
  </si>
  <si>
    <t>Interest Expense Imputed on Annuitized Prize Liability</t>
  </si>
  <si>
    <t>Other Lottery Costs</t>
  </si>
  <si>
    <t>Other Operating Expenses</t>
  </si>
  <si>
    <t>Operating Expense</t>
  </si>
  <si>
    <t>Operating Income (Loss)</t>
  </si>
  <si>
    <t>Nonoperating Revenues Expenses [Abstract]</t>
  </si>
  <si>
    <t>Nonoperating Revenues [Abstract]</t>
  </si>
  <si>
    <t>Tax and Tax Related Revenues and Allowances [Abstract]</t>
  </si>
  <si>
    <t>Tax Revenues [Abstract]</t>
  </si>
  <si>
    <t>Revenues from National Forest Reserve Taxes</t>
  </si>
  <si>
    <t>Revenues from Trailer Tax</t>
  </si>
  <si>
    <t>Revenues from Accommodations Tax (PA 263 of 1974)</t>
  </si>
  <si>
    <t>Revenues from Parking Occupancy Tax</t>
  </si>
  <si>
    <t>Revenues from Industrial Facilities Tax</t>
  </si>
  <si>
    <t>Revenues from Commercial Facilities Tax</t>
  </si>
  <si>
    <t>Revenues from Income Tax</t>
  </si>
  <si>
    <t>Revenues from Transaction Privilege Tax</t>
  </si>
  <si>
    <t>Property Tax [Abstract]</t>
  </si>
  <si>
    <t>Revenues from Current Property Taxes, Extra or Special Voted</t>
  </si>
  <si>
    <t>Revenues from Current Personal Property Tax</t>
  </si>
  <si>
    <t>Revenues from Current Real Property Tax</t>
  </si>
  <si>
    <t>Revenues from Property Tax</t>
  </si>
  <si>
    <t>Revenues from Delinquent Real Property Tax</t>
  </si>
  <si>
    <t>Revenues from Delinquent Personal Property Tax</t>
  </si>
  <si>
    <t>Revenues from Interest and Penalties on Taxes</t>
  </si>
  <si>
    <t>Revenues from Sales Tax</t>
  </si>
  <si>
    <t>Revenues from Marijuana Tax</t>
  </si>
  <si>
    <t>Revenues from Usage of Utilities Tax</t>
  </si>
  <si>
    <t>Revenues from City Utility Users Tax</t>
  </si>
  <si>
    <t>Revenues from Sales and Use Tax</t>
  </si>
  <si>
    <t>Revenues from Motor Fuel Tax</t>
  </si>
  <si>
    <t>Revenues from Lottery for Education, Lottery Proceeds</t>
  </si>
  <si>
    <t>Revenues from Corporate Tax</t>
  </si>
  <si>
    <t>Revenues from Convention Tax</t>
  </si>
  <si>
    <t>Revenues from Unclaimed Property</t>
  </si>
  <si>
    <t>Revenues from Nursing Home and Hospital Provider Fees</t>
  </si>
  <si>
    <t>Revenues from Business License Tax</t>
  </si>
  <si>
    <t>Revenues from Property Transfer Tax</t>
  </si>
  <si>
    <t>Revenues from Documents Transfer Tax</t>
  </si>
  <si>
    <t>Revenues from Transfer Stamps Tax</t>
  </si>
  <si>
    <t>Revenues from Hotel and Motel Tax</t>
  </si>
  <si>
    <t>Revenues from Vehicles Tax</t>
  </si>
  <si>
    <t>Revenues from Meals Tax</t>
  </si>
  <si>
    <t>Revenues from Franchise Income Tax</t>
  </si>
  <si>
    <t>Revenues from Other Tax for General Purpose</t>
  </si>
  <si>
    <t>Revenues from Taxes</t>
  </si>
  <si>
    <t>Allowances [Abstract]</t>
  </si>
  <si>
    <t>Revenues from Collection Fees</t>
  </si>
  <si>
    <t>Revenues from Community Wide Special Assessments</t>
  </si>
  <si>
    <t>Revenues from County Expense of Sale</t>
  </si>
  <si>
    <t>Revenues from Commercial Forest Reserve</t>
  </si>
  <si>
    <t>Revenues from Sub Marginal Land Act</t>
  </si>
  <si>
    <t>Revenues from Tax Reverted Property</t>
  </si>
  <si>
    <t>Revenues from Property Tax Administration Fee</t>
  </si>
  <si>
    <t>Special Assessments [Abstract]</t>
  </si>
  <si>
    <t>Revenues from Interest and Penalties on Special Assessments</t>
  </si>
  <si>
    <t>Revenues from Special Assessments</t>
  </si>
  <si>
    <t>Intergovernmental Revenue [Abstract]</t>
  </si>
  <si>
    <t>Intergovernmental Revenues from Federal Government [Abstract]</t>
  </si>
  <si>
    <t>Federal Grants, General Government</t>
  </si>
  <si>
    <t>Federal Grants, Public Safety</t>
  </si>
  <si>
    <t>Federal Grants, Sanitation</t>
  </si>
  <si>
    <t>Federal Grants, Health and Hospital</t>
  </si>
  <si>
    <t>Federal Grants, Welfare</t>
  </si>
  <si>
    <t>Federal Grants, Culture and Recreation</t>
  </si>
  <si>
    <t>Federal Grants, Community Development Block Grants</t>
  </si>
  <si>
    <t>Federal Capital Grants</t>
  </si>
  <si>
    <t>Intergovernmental Revenues from State Government [Abstract]</t>
  </si>
  <si>
    <t>State Grants, Public Safety</t>
  </si>
  <si>
    <t>State Grants, Drunk Driving Case Flow Assistance</t>
  </si>
  <si>
    <t>State Grants, Drug Case Information Management Account</t>
  </si>
  <si>
    <t>State Grants, Highway and Streets</t>
  </si>
  <si>
    <t>State Grants, Court Equity</t>
  </si>
  <si>
    <t>State Grants, Sanitation</t>
  </si>
  <si>
    <t>State Grants, Health</t>
  </si>
  <si>
    <t>State Grants, Welfare</t>
  </si>
  <si>
    <t>State Grants, Culture and Recreation</t>
  </si>
  <si>
    <t>State Grants, Crime Victims Rights</t>
  </si>
  <si>
    <t>State Grants, Indigent Defense Grant</t>
  </si>
  <si>
    <t>State Grants, State Revenue Sharing</t>
  </si>
  <si>
    <t>State Grants, Local Community Stabilization Share</t>
  </si>
  <si>
    <t>State Grants, Survey and Remonumentation</t>
  </si>
  <si>
    <t>State Grants, Special Election Reimbursement</t>
  </si>
  <si>
    <t>State Capital Grants</t>
  </si>
  <si>
    <t>Contributions from Local Units [Abstract]</t>
  </si>
  <si>
    <t>Grants, Contributions and Donations [Abstract]</t>
  </si>
  <si>
    <t>Investment Income and Rentals [Abstract]</t>
  </si>
  <si>
    <t>Revenue from Interest and Dividends [Abstract]</t>
  </si>
  <si>
    <t>Revenues from Dividends</t>
  </si>
  <si>
    <t>Revenues from Interest</t>
  </si>
  <si>
    <t>Revenues from Interest and Dividends</t>
  </si>
  <si>
    <t>Revenues from Rents and Royalties [Abstract]</t>
  </si>
  <si>
    <t>Revenues from Rent</t>
  </si>
  <si>
    <t>Revenues from Royalties</t>
  </si>
  <si>
    <t>Revenues from Rents and Royalties</t>
  </si>
  <si>
    <t>Investment Income [Abstract]</t>
  </si>
  <si>
    <t>Revenues from Interest, Dividends, Royalties and Rent</t>
  </si>
  <si>
    <t>Revenues from Subsidies</t>
  </si>
  <si>
    <t>Revenues from Connection Fees, Nonoperating</t>
  </si>
  <si>
    <t>State Retirement Plan Contributions</t>
  </si>
  <si>
    <t>State OPEB Contribution</t>
  </si>
  <si>
    <t>State Appropriations</t>
  </si>
  <si>
    <t>Miscellaneous Other Revenue</t>
  </si>
  <si>
    <t>Other Nonoperating Revenues (Expenses)</t>
  </si>
  <si>
    <t>Nonoperating Revenues</t>
  </si>
  <si>
    <t>Nonoperating Expenses [Abstract]</t>
  </si>
  <si>
    <t>Grant Related Expenses</t>
  </si>
  <si>
    <t>Project Costs</t>
  </si>
  <si>
    <t>Contributions to Other Governments</t>
  </si>
  <si>
    <t>Expenses for Other Welfare Services</t>
  </si>
  <si>
    <t>Issuance Cost and Amortization of Bond Discount</t>
  </si>
  <si>
    <t>Nonoperating Expenses</t>
  </si>
  <si>
    <t>Nonoperating Revenues and (Expenses)</t>
  </si>
  <si>
    <t>Income (Loss) before Capital Contributions and Transfers</t>
  </si>
  <si>
    <t>Capital Contributions and Transfers [Abstract]</t>
  </si>
  <si>
    <t>Contributions [Abstract]</t>
  </si>
  <si>
    <t>Contributions, Capital</t>
  </si>
  <si>
    <t>Contributions from Citizens and Developers</t>
  </si>
  <si>
    <t>Contributions, Other</t>
  </si>
  <si>
    <t>Transfers [Abstract]</t>
  </si>
  <si>
    <t>Transfers of Capital Assets From (To) Other Funds</t>
  </si>
  <si>
    <t>Capital Contributions and Transfers</t>
  </si>
  <si>
    <t>Other Financing Sources [Abstract]</t>
  </si>
  <si>
    <t>Proceeds from Sale of Bonds, Notes</t>
  </si>
  <si>
    <t>Other Financing Sources</t>
  </si>
  <si>
    <t>Net Position [Abstract]</t>
  </si>
  <si>
    <t>Change in Accounting Principle</t>
  </si>
  <si>
    <t>Net Position, Restated</t>
  </si>
  <si>
    <t>Net Position at Beginning of Period (Before Adjustment)</t>
  </si>
  <si>
    <t>Net Position at End of Period</t>
  </si>
  <si>
    <t>Changes in Net Position</t>
  </si>
  <si>
    <t>Labels with Spaces</t>
  </si>
  <si>
    <t>Acfr</t>
  </si>
  <si>
    <t>Statement of Revenues, Expenses, and Changes in Net Position</t>
  </si>
  <si>
    <t>Abstract</t>
  </si>
  <si>
    <t>Statement of Cash Flows</t>
  </si>
  <si>
    <t>Cash Flows from Operating Activities</t>
  </si>
  <si>
    <t>Net cash provided by (used in) operating activities</t>
  </si>
  <si>
    <t>Net cash flows from noncapital financing activities</t>
  </si>
  <si>
    <t>Net cash provided by (used in) capital and related financing activities</t>
  </si>
  <si>
    <t>Label (with Spaces)</t>
  </si>
  <si>
    <t>XBRL Tag</t>
  </si>
  <si>
    <t>Proceeds from Tuition and Fees</t>
  </si>
  <si>
    <t>Proceeds from Sales and Services</t>
  </si>
  <si>
    <t>Proceeds from Internal Services Provided</t>
  </si>
  <si>
    <t>Payments to Employees</t>
  </si>
  <si>
    <t>Payments to Suppliers</t>
  </si>
  <si>
    <t>Proceeds from Tenants</t>
  </si>
  <si>
    <t>Proceeds from Operating Grants</t>
  </si>
  <si>
    <t>Proceeds from Customers</t>
  </si>
  <si>
    <t>Payments for Housing Assistance</t>
  </si>
  <si>
    <t>Payments to Landlords</t>
  </si>
  <si>
    <t>Proceeds from Tap Fees</t>
  </si>
  <si>
    <t>Payments for Interfund Services Used</t>
  </si>
  <si>
    <t>Payments for Claims</t>
  </si>
  <si>
    <t>Payments for Goods and Services</t>
  </si>
  <si>
    <t>Payments for Operation, Maintenance and Water</t>
  </si>
  <si>
    <t>Proceeds from Delinquent Taxes Collected</t>
  </si>
  <si>
    <t>Payments for Delinquent Taxes Purchased</t>
  </si>
  <si>
    <t>Payments for Interest on Delinquent Taxes</t>
  </si>
  <si>
    <t>Proceeds from Property Taxes</t>
  </si>
  <si>
    <t>Proceeds from Taxes</t>
  </si>
  <si>
    <t>Proceeds from Interest and Penalties on Taxes</t>
  </si>
  <si>
    <t>Proceeds from Interest and Rents</t>
  </si>
  <si>
    <t>Proceeds from Quality Assurance Supplement</t>
  </si>
  <si>
    <t>Payments for Quality Assurance Provider Tax Program</t>
  </si>
  <si>
    <t>Payments to Contractors</t>
  </si>
  <si>
    <t>Proceeds from Permits, Fees, and Special Assessments</t>
  </si>
  <si>
    <t>Payments for Lottery Prizes</t>
  </si>
  <si>
    <t>Proceeds from Lottery Ticket Sales</t>
  </si>
  <si>
    <t>Payments to Lottery Retailers</t>
  </si>
  <si>
    <t>Provision for Returned Lottery Tickets</t>
  </si>
  <si>
    <t>Provision for Free Lottery Ticket Redemptions</t>
  </si>
  <si>
    <t>Proceeds from Special Assessment Collections</t>
  </si>
  <si>
    <t>Proceeds from Other Operating Activities</t>
  </si>
  <si>
    <t>Payments for Other Operating Activities</t>
  </si>
  <si>
    <t>Other Cash Flows from Operating Activities</t>
  </si>
  <si>
    <t>Net Cash Provided By (Used in) Operating Activities</t>
  </si>
  <si>
    <t>ProceedsFromTuitionAndFees</t>
  </si>
  <si>
    <t>ProceedsFromSalesAndServices</t>
  </si>
  <si>
    <t>ProceedsFromInternalServicesProvided</t>
  </si>
  <si>
    <t>PaymentsToEmployees</t>
  </si>
  <si>
    <t>PaymentsToSuppliers</t>
  </si>
  <si>
    <t>ProceedsFomTenants</t>
  </si>
  <si>
    <t>ProceedsFromOperatingGrants</t>
  </si>
  <si>
    <t>ProceedsFromCustomers</t>
  </si>
  <si>
    <t>PaymentsForHousingAssistance</t>
  </si>
  <si>
    <t>PaymentsToLandlords</t>
  </si>
  <si>
    <t>ProceedsFromTapFees</t>
  </si>
  <si>
    <t>PaymentsForInterfundServicesUsed</t>
  </si>
  <si>
    <t>CashPaidForClaimsPaid</t>
  </si>
  <si>
    <t>PaymentsForGoodsAndServices</t>
  </si>
  <si>
    <t>PaymentsForOperationMaintenanceAndWater</t>
  </si>
  <si>
    <t>ProceedsFromDelinquentTaxesCollected</t>
  </si>
  <si>
    <t>PaymentsForDelinquentTaxesPurchased</t>
  </si>
  <si>
    <t>PaymentsForInterestOnDelinquentTaxes</t>
  </si>
  <si>
    <t>ProceedsFromPropertyTaxesOperating</t>
  </si>
  <si>
    <t>ProceedsFromTaxes</t>
  </si>
  <si>
    <t>ProceedsFromInterestAndPenaltiesOnTaxes</t>
  </si>
  <si>
    <t>ProceedsFromInterestAndRents</t>
  </si>
  <si>
    <t>ProceedsFromQualityAssuranceSupplement</t>
  </si>
  <si>
    <t>PaymentsForQualityAssuranceProviderTaxprogram</t>
  </si>
  <si>
    <t>PaymentsToContractors</t>
  </si>
  <si>
    <t>ProceedsFromPermitsFeesAndSpecialAssessments</t>
  </si>
  <si>
    <t>PaymentsForLotteryPrizes</t>
  </si>
  <si>
    <t>ProceedsFromLotteryTicketSales</t>
  </si>
  <si>
    <t>PaymentsToLotteryRetailers</t>
  </si>
  <si>
    <t>ProvisionForReturnedLotteryTickets</t>
  </si>
  <si>
    <t>ProvisionForFreeLotteryTicketRedemptions</t>
  </si>
  <si>
    <t>ProceedsFromSpecialAssessmentCollections</t>
  </si>
  <si>
    <t>ProceedsFromOtherOperatingActivities</t>
  </si>
  <si>
    <t>PaymentsForOtherOperatingActivities</t>
  </si>
  <si>
    <t>OtherCashFlowsFromOperatingActivities</t>
  </si>
  <si>
    <t>NetCashProvidedByUsedInOperatingActivities</t>
  </si>
  <si>
    <t>Label (without spaces)</t>
  </si>
  <si>
    <t>Cash from Real Estate Taxes and Corporate Personnel Property Replacement Taxes</t>
  </si>
  <si>
    <t>Proceeds from Resident Trust Deposits</t>
  </si>
  <si>
    <t>Proceeds from Contributions and Donations</t>
  </si>
  <si>
    <t>Proceeds from State Appropriations</t>
  </si>
  <si>
    <t>Proceeds from Grants and Contracts</t>
  </si>
  <si>
    <t>Proceeds from Special Assessments</t>
  </si>
  <si>
    <t>Payments to Other Funds</t>
  </si>
  <si>
    <t>Proceeds from Other Funds</t>
  </si>
  <si>
    <t>Proceeds from Transaction Privilege Tax</t>
  </si>
  <si>
    <t>Payments for Interest</t>
  </si>
  <si>
    <t>Payments for Intergovernmental Transfers</t>
  </si>
  <si>
    <t>Proceeds from Intergovernmental Receipts</t>
  </si>
  <si>
    <t>Proceeds from Bonds and Notes</t>
  </si>
  <si>
    <t>Repayments of Bonds and Notes</t>
  </si>
  <si>
    <t>Proceeds From Transfers In</t>
  </si>
  <si>
    <t>Payments for Transfers Out</t>
  </si>
  <si>
    <t>Proceeds from (Payments for) Other Non Capital Financing Activities</t>
  </si>
  <si>
    <t>Payments to Education Fund</t>
  </si>
  <si>
    <t>Net Cash Provided by (Used in) Non Capital Financing Activities</t>
  </si>
  <si>
    <t>CashProvidedByTaxes</t>
  </si>
  <si>
    <t>ProceedsFromPropertyTaxes</t>
  </si>
  <si>
    <t>ProceedsFromResidentTrustDeposits</t>
  </si>
  <si>
    <t>ProceedsFromContributionsAndDonations</t>
  </si>
  <si>
    <t>ProceedsFromStateAppropriations</t>
  </si>
  <si>
    <t>ProceedsFromGrantsAndContracts</t>
  </si>
  <si>
    <t>ProceedsFromSpecialAssessments</t>
  </si>
  <si>
    <t>CashPaidOrReturnedToOtherFunds</t>
  </si>
  <si>
    <t>ProceedsFromOtherFunds</t>
  </si>
  <si>
    <t>ProceedsFromTransactionPrivilegeTax</t>
  </si>
  <si>
    <t>PaymentsForInterest</t>
  </si>
  <si>
    <t>PaymentsForIntergovernmentalTransfers</t>
  </si>
  <si>
    <t>ProceedsFromIntergovernmentalReceipts</t>
  </si>
  <si>
    <t>ProceedsFromBondsAndNotes</t>
  </si>
  <si>
    <t>RepaymentsOfBondsAndNotes</t>
  </si>
  <si>
    <t>ProceedsFromTransfersInNonCapitalFinancing</t>
  </si>
  <si>
    <t>PaymentsForTransfersOutNonCapitalFinancing</t>
  </si>
  <si>
    <t>OtherCashFlowsFromNonCapitalFinancingActivities</t>
  </si>
  <si>
    <t>PaymentsToEducationFund</t>
  </si>
  <si>
    <t>NetCashProvidedByUsedInNonCapitalFinancingActivities</t>
  </si>
  <si>
    <t>Cash Flows from Non Capital Financing Activities</t>
  </si>
  <si>
    <t>Payments to Purchase Capital Assets</t>
  </si>
  <si>
    <t>Proceeds from Capital Grants</t>
  </si>
  <si>
    <t>Proceeds from Special Assessments for Financing Capital Assets</t>
  </si>
  <si>
    <t>Proceeds from Other Funds for Capital Financing Activities</t>
  </si>
  <si>
    <t>Payments to Other Funds for Capital Financing Activities</t>
  </si>
  <si>
    <t>Proceeds from Taxes Related to Capital Assets</t>
  </si>
  <si>
    <t>Proceeds from Issuance of Debt</t>
  </si>
  <si>
    <t>Repayments of Bond Principal</t>
  </si>
  <si>
    <t>Payments for Interest on Bonds</t>
  </si>
  <si>
    <t>Payments for Debt Service Fees</t>
  </si>
  <si>
    <t>Proceeds from Sale of Capital Assets</t>
  </si>
  <si>
    <t>Proceeds from Capital Contributions</t>
  </si>
  <si>
    <t>Proceeds from Insurance Recovery</t>
  </si>
  <si>
    <t>Proceeds from (Payments for) Other Capital and Financing Related Activities</t>
  </si>
  <si>
    <t>Net Cash Provided by (Used in) Capital and Related Financing Activities</t>
  </si>
  <si>
    <t>PaymentsToPurchaseCapitalAssets</t>
  </si>
  <si>
    <t>ProceedsFromCapitalGrants</t>
  </si>
  <si>
    <t>ProceedsFromSpecialAssessmentsForFinancingCapitalAssets</t>
  </si>
  <si>
    <t>ProceedsFromOtherFundsForCapitalFinancingActivities</t>
  </si>
  <si>
    <t>PaymentsToOtherFundsForCapitalFinancingActivities</t>
  </si>
  <si>
    <t>ProceedsFromTaxesRelatedToCapitalAssets</t>
  </si>
  <si>
    <t>ProceedsFromIssuanceOfDebt</t>
  </si>
  <si>
    <t>RepaymentsOfBondPrincipal</t>
  </si>
  <si>
    <t>PaymentsForInterestOnBonds</t>
  </si>
  <si>
    <t>DebtServiceFees</t>
  </si>
  <si>
    <t>ProceedsFromSalesOfCapitalAssets</t>
  </si>
  <si>
    <t>ProceedsFromCapitalContributions</t>
  </si>
  <si>
    <t>ProceedsFromInsuranceRecovery</t>
  </si>
  <si>
    <t>ProceedsFomPaymentsForOtherCapitalAndFinancingRelatedActivities</t>
  </si>
  <si>
    <t>NetCashProvidedByUsedInCapitalAndRelatedFinancingActivities</t>
  </si>
  <si>
    <t>Cash Flows from Capital and Related Financing Activities</t>
  </si>
  <si>
    <t>Proceeds from Sales and Maturities of Investments</t>
  </si>
  <si>
    <t>Proceeds from Interest on Investments</t>
  </si>
  <si>
    <t>Payments to Acquire Investments</t>
  </si>
  <si>
    <t>Proceeds from Matured Securities</t>
  </si>
  <si>
    <t>Proceeds from (Payments for) Other Investing Activities</t>
  </si>
  <si>
    <t>Net Cash Provided by (Used in) Investing Activities</t>
  </si>
  <si>
    <t>ProceedsFromSalesAndMaturitiesOfInvestments</t>
  </si>
  <si>
    <t>ProceedsFromInterestOnInvestments</t>
  </si>
  <si>
    <t>PaymentsToAcquireInvestments</t>
  </si>
  <si>
    <t>ProceedsFromMaturedSecurities</t>
  </si>
  <si>
    <t>ProceedsFromPaymentsForOtherInvestingActivities</t>
  </si>
  <si>
    <t>NetCashProvidedByUsedInInvestingActivities</t>
  </si>
  <si>
    <t>Cash Flows from Investing Activities</t>
  </si>
  <si>
    <t>Net Increase (Decrease) in Cash</t>
  </si>
  <si>
    <t>Cash and Cash Equivalents per Cash Flows, Beginning of Period</t>
  </si>
  <si>
    <t>Cash and Cash Equivalents per Cash Flows, End of Period</t>
  </si>
  <si>
    <t>CashAndCashEquivalentsPeriodIncreaseDecrease</t>
  </si>
  <si>
    <t>CashAndCashEquivalentsPerCashFlows</t>
  </si>
  <si>
    <t>Cash Flows from Noncapital Financing Activities</t>
  </si>
  <si>
    <t>Change in Cash and Cash Equivalents</t>
  </si>
  <si>
    <t>acfr:NetCashProvidedByUsedInOperatingActivities</t>
  </si>
  <si>
    <t>acfr:NetCashProvidedByUsedInNonCapitalFinancingActivities</t>
  </si>
  <si>
    <t>acfr:NetCashProvidedByUsedInCapitalAndRelatedFinancingActivities</t>
  </si>
  <si>
    <t>Net cash provided by (used in) investing activities</t>
  </si>
  <si>
    <t>acfr:NetCashProvidedByUsedInInvestingActivities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</si>
</sst>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9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4"/>
      <color rgb="FF1F2328"/>
      <name val="Helvetica"/>
      <family val="2"/>
    </font>
    <font>
      <sz val="10"/>
      <name val="Calibri"/>
      <family val="2"/>
    </font>
    <font>
      <sz val="8"/>
      <name val="Calibri"/>
      <family val="2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32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44" fontId="13" fillId="10" borderId="1" xfId="2" applyFont="1" applyFill="1" applyBorder="1" applyProtection="1"/>
    <xf numFmtId="0" fontId="21" fillId="14" borderId="1" xfId="0" applyFont="1" applyFill="1" applyBorder="1" applyAlignment="1">
      <alignment horizontal="right" wrapText="1"/>
    </xf>
    <xf numFmtId="0" fontId="22" fillId="15" borderId="6" xfId="0" applyFont="1" applyFill="1" applyBorder="1"/>
    <xf numFmtId="44" fontId="23" fillId="16" borderId="6" xfId="0" applyNumberFormat="1" applyFont="1" applyFill="1" applyBorder="1" applyAlignment="1" applyProtection="1">
      <alignment horizontal="right"/>
      <protection locked="0"/>
    </xf>
    <xf numFmtId="44" fontId="24" fillId="17" borderId="6" xfId="0" applyNumberFormat="1" applyFont="1" applyFill="1" applyBorder="1"/>
    <xf numFmtId="44" fontId="23" fillId="16" borderId="1" xfId="0" applyNumberFormat="1" applyFont="1" applyFill="1" applyBorder="1" applyProtection="1">
      <protection locked="0"/>
    </xf>
    <xf numFmtId="44" fontId="23" fillId="16" borderId="6" xfId="0" applyNumberFormat="1" applyFont="1" applyFill="1" applyBorder="1" applyProtection="1">
      <protection locked="0"/>
    </xf>
    <xf numFmtId="44" fontId="23" fillId="18" borderId="6" xfId="0" applyNumberFormat="1" applyFont="1" applyFill="1" applyBorder="1"/>
    <xf numFmtId="44" fontId="23" fillId="16" borderId="1" xfId="0" applyNumberFormat="1" applyFont="1" applyFill="1" applyBorder="1" applyAlignment="1" applyProtection="1">
      <alignment horizontal="right"/>
      <protection locked="0"/>
    </xf>
    <xf numFmtId="0" fontId="3" fillId="4" borderId="14" xfId="0" applyFont="1" applyFill="1" applyBorder="1" applyAlignment="1">
      <alignment wrapText="1"/>
    </xf>
    <xf numFmtId="164" fontId="3" fillId="4" borderId="18" xfId="0" applyNumberFormat="1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wrapText="1"/>
      <protection locked="0"/>
    </xf>
    <xf numFmtId="0" fontId="13" fillId="3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9" borderId="0" xfId="0" applyFill="1"/>
    <xf numFmtId="0" fontId="25" fillId="0" borderId="0" xfId="0" applyFont="1"/>
    <xf numFmtId="0" fontId="26" fillId="0" borderId="0" xfId="0" applyFont="1"/>
    <xf numFmtId="0" fontId="9" fillId="9" borderId="0" xfId="0" applyFont="1" applyFill="1"/>
    <xf numFmtId="0" fontId="10" fillId="8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0" fontId="27" fillId="0" borderId="0" xfId="0" applyFont="1"/>
    <xf numFmtId="0" fontId="28" fillId="0" borderId="0" xfId="0" applyFont="1"/>
    <xf numFmtId="44" fontId="13" fillId="0" borderId="1" xfId="2" applyFont="1" applyFill="1" applyBorder="1" applyProtection="1"/>
  </cellXfs>
  <cellStyles count="3">
    <cellStyle name="Currency" xfId="2" builtinId="4"/>
    <cellStyle name="Normal" xfId="0" builtinId="0"/>
    <cellStyle name="Normal 2" xfId="1" xr:uid="{00000000-0005-0000-0000-000020000000}"/>
  </cellStyles>
  <dxfs count="6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topLeftCell="A360" workbookViewId="0">
      <selection activeCell="A167" sqref="A167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6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7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10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8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14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9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27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29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31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33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28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32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30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45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44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43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24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23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22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48</v>
      </c>
    </row>
    <row r="361" spans="1:3">
      <c r="A361" t="s">
        <v>65</v>
      </c>
      <c r="B361" t="s">
        <v>189</v>
      </c>
      <c r="C361" t="s">
        <v>51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49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50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16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15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17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13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35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36</v>
      </c>
    </row>
    <row r="507" spans="1:3">
      <c r="A507" t="s">
        <v>63</v>
      </c>
      <c r="B507" t="s">
        <v>239</v>
      </c>
      <c r="C507" t="s">
        <v>37</v>
      </c>
    </row>
    <row r="508" spans="1:3">
      <c r="A508" t="s">
        <v>63</v>
      </c>
      <c r="B508" t="s">
        <v>243</v>
      </c>
      <c r="C508" t="s">
        <v>38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topLeftCell="A65" zoomScale="120" zoomScaleNormal="120" workbookViewId="0">
      <selection activeCell="A33" sqref="A33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1678</v>
      </c>
      <c r="C1" s="82" t="s">
        <v>1331</v>
      </c>
      <c r="D1" s="82" t="s">
        <v>1332</v>
      </c>
      <c r="E1" s="83" t="s">
        <v>1448</v>
      </c>
    </row>
    <row r="2" spans="1:8" ht="15">
      <c r="A2" s="2" t="s">
        <v>1547</v>
      </c>
      <c r="B2" s="36" t="s">
        <v>1449</v>
      </c>
      <c r="C2" s="79" t="s">
        <v>1144</v>
      </c>
      <c r="D2" s="79" t="s">
        <v>1254</v>
      </c>
      <c r="E2" s="79" t="s">
        <v>1340</v>
      </c>
      <c r="H2" s="85" t="e" cm="1">
        <f t="array" aca="1" ref="H2" ca="1">OFFSET($B$1,0,0,COUNTIF($B:$B,"program_revenues"),1)</f>
        <v>#REF!</v>
      </c>
    </row>
    <row r="3" spans="1:8" ht="15">
      <c r="A3" s="2" t="s">
        <v>1547</v>
      </c>
      <c r="B3" s="36" t="s">
        <v>1450</v>
      </c>
      <c r="C3" s="79" t="s">
        <v>1145</v>
      </c>
      <c r="D3" s="79" t="s">
        <v>1255</v>
      </c>
      <c r="E3" s="79" t="s">
        <v>1341</v>
      </c>
    </row>
    <row r="4" spans="1:8" ht="15">
      <c r="A4" s="2" t="s">
        <v>1547</v>
      </c>
      <c r="B4" s="36" t="s">
        <v>1451</v>
      </c>
      <c r="C4" s="79" t="s">
        <v>1146</v>
      </c>
      <c r="D4" s="79" t="s">
        <v>1256</v>
      </c>
      <c r="E4" s="79" t="s">
        <v>1342</v>
      </c>
    </row>
    <row r="5" spans="1:8" ht="15">
      <c r="A5" s="2" t="s">
        <v>1547</v>
      </c>
      <c r="B5" s="36" t="s">
        <v>1452</v>
      </c>
      <c r="C5" s="79" t="s">
        <v>1147</v>
      </c>
      <c r="D5" s="79" t="s">
        <v>1257</v>
      </c>
      <c r="E5" s="79" t="s">
        <v>1343</v>
      </c>
    </row>
    <row r="6" spans="1:8" ht="15">
      <c r="A6" s="2" t="s">
        <v>1547</v>
      </c>
      <c r="B6" s="36" t="s">
        <v>1453</v>
      </c>
      <c r="C6" s="79" t="s">
        <v>1148</v>
      </c>
      <c r="D6" s="79" t="s">
        <v>1258</v>
      </c>
      <c r="E6" s="79" t="s">
        <v>1344</v>
      </c>
    </row>
    <row r="7" spans="1:8" ht="15">
      <c r="A7" s="2" t="s">
        <v>1547</v>
      </c>
      <c r="B7" s="36" t="s">
        <v>1454</v>
      </c>
      <c r="C7" s="79" t="s">
        <v>1149</v>
      </c>
      <c r="D7" s="79" t="s">
        <v>1259</v>
      </c>
      <c r="E7" s="79" t="s">
        <v>1345</v>
      </c>
    </row>
    <row r="8" spans="1:8" ht="15">
      <c r="A8" s="2" t="s">
        <v>1547</v>
      </c>
      <c r="B8" s="36" t="s">
        <v>1455</v>
      </c>
      <c r="C8" s="79" t="s">
        <v>1150</v>
      </c>
      <c r="D8" s="79" t="s">
        <v>1260</v>
      </c>
      <c r="E8" s="79" t="s">
        <v>1347</v>
      </c>
    </row>
    <row r="9" spans="1:8" ht="15">
      <c r="A9" s="2" t="s">
        <v>1547</v>
      </c>
      <c r="B9" s="36" t="s">
        <v>1456</v>
      </c>
      <c r="C9" s="79" t="s">
        <v>1151</v>
      </c>
      <c r="D9" s="79" t="s">
        <v>1261</v>
      </c>
      <c r="E9" s="79" t="s">
        <v>1348</v>
      </c>
    </row>
    <row r="10" spans="1:8" ht="15">
      <c r="A10" s="2" t="s">
        <v>1547</v>
      </c>
      <c r="B10" s="36" t="s">
        <v>1457</v>
      </c>
      <c r="C10" s="79" t="s">
        <v>1152</v>
      </c>
      <c r="D10" s="79" t="s">
        <v>1262</v>
      </c>
      <c r="E10" s="79" t="s">
        <v>1349</v>
      </c>
    </row>
    <row r="11" spans="1:8" ht="15">
      <c r="A11" s="2" t="s">
        <v>1547</v>
      </c>
      <c r="B11" s="36" t="s">
        <v>1458</v>
      </c>
      <c r="C11" s="79" t="s">
        <v>1153</v>
      </c>
      <c r="D11" s="79" t="s">
        <v>1263</v>
      </c>
      <c r="E11" s="79" t="s">
        <v>1350</v>
      </c>
    </row>
    <row r="12" spans="1:8" ht="15">
      <c r="A12" s="2" t="s">
        <v>1547</v>
      </c>
      <c r="B12" s="36" t="s">
        <v>1459</v>
      </c>
      <c r="C12" s="79" t="s">
        <v>1154</v>
      </c>
      <c r="D12" s="79" t="s">
        <v>1264</v>
      </c>
      <c r="E12" s="79" t="s">
        <v>1351</v>
      </c>
    </row>
    <row r="13" spans="1:8" ht="15">
      <c r="A13" s="2" t="s">
        <v>1547</v>
      </c>
      <c r="B13" s="36" t="s">
        <v>1460</v>
      </c>
      <c r="C13" s="79" t="s">
        <v>1155</v>
      </c>
      <c r="D13" s="79" t="s">
        <v>1265</v>
      </c>
      <c r="E13" s="79" t="s">
        <v>1352</v>
      </c>
    </row>
    <row r="14" spans="1:8" ht="15">
      <c r="A14" s="2" t="s">
        <v>1547</v>
      </c>
      <c r="B14" s="36" t="s">
        <v>1461</v>
      </c>
      <c r="C14" s="79" t="s">
        <v>1156</v>
      </c>
      <c r="D14" s="79" t="s">
        <v>1266</v>
      </c>
      <c r="E14" s="79" t="s">
        <v>1353</v>
      </c>
    </row>
    <row r="15" spans="1:8" ht="15">
      <c r="A15" s="2" t="s">
        <v>1547</v>
      </c>
      <c r="B15" s="36" t="s">
        <v>1462</v>
      </c>
      <c r="C15" s="79" t="s">
        <v>1157</v>
      </c>
      <c r="D15" s="79" t="s">
        <v>1267</v>
      </c>
      <c r="E15" s="79" t="s">
        <v>1354</v>
      </c>
    </row>
    <row r="16" spans="1:8" ht="15">
      <c r="A16" s="2" t="s">
        <v>1547</v>
      </c>
      <c r="B16" s="36" t="s">
        <v>1463</v>
      </c>
      <c r="C16" s="79" t="s">
        <v>1158</v>
      </c>
      <c r="D16" s="79" t="s">
        <v>1268</v>
      </c>
      <c r="E16" s="79" t="s">
        <v>1355</v>
      </c>
    </row>
    <row r="17" spans="1:5" ht="15">
      <c r="A17" s="2" t="s">
        <v>1547</v>
      </c>
      <c r="B17" s="36" t="s">
        <v>1464</v>
      </c>
      <c r="C17" s="79" t="s">
        <v>1159</v>
      </c>
      <c r="D17" s="79" t="s">
        <v>1269</v>
      </c>
      <c r="E17" s="79" t="s">
        <v>1356</v>
      </c>
    </row>
    <row r="18" spans="1:5" ht="15">
      <c r="A18" s="2" t="s">
        <v>1547</v>
      </c>
      <c r="B18" s="36" t="s">
        <v>1465</v>
      </c>
      <c r="C18" s="79" t="s">
        <v>1160</v>
      </c>
      <c r="D18" s="79" t="s">
        <v>1270</v>
      </c>
      <c r="E18" s="79" t="s">
        <v>1357</v>
      </c>
    </row>
    <row r="19" spans="1:5" ht="15">
      <c r="A19" s="2" t="s">
        <v>1547</v>
      </c>
      <c r="B19" s="36" t="s">
        <v>1466</v>
      </c>
      <c r="C19" s="79" t="s">
        <v>1161</v>
      </c>
      <c r="D19" s="79" t="s">
        <v>1271</v>
      </c>
      <c r="E19" s="79" t="s">
        <v>1358</v>
      </c>
    </row>
    <row r="20" spans="1:5" ht="15">
      <c r="A20" s="2" t="s">
        <v>1547</v>
      </c>
      <c r="B20" s="36" t="s">
        <v>1467</v>
      </c>
      <c r="C20" s="79" t="s">
        <v>1162</v>
      </c>
      <c r="D20" s="79" t="s">
        <v>1272</v>
      </c>
      <c r="E20" s="79" t="s">
        <v>1359</v>
      </c>
    </row>
    <row r="21" spans="1:5" ht="15">
      <c r="A21" s="2" t="s">
        <v>1547</v>
      </c>
      <c r="B21" s="36" t="s">
        <v>1468</v>
      </c>
      <c r="C21" s="79" t="s">
        <v>1163</v>
      </c>
      <c r="D21" s="79" t="s">
        <v>1273</v>
      </c>
      <c r="E21" s="79" t="s">
        <v>1360</v>
      </c>
    </row>
    <row r="22" spans="1:5" ht="15">
      <c r="A22" s="2" t="s">
        <v>1547</v>
      </c>
      <c r="B22" s="36" t="s">
        <v>1469</v>
      </c>
      <c r="C22" s="79" t="s">
        <v>1164</v>
      </c>
      <c r="D22" s="79" t="s">
        <v>1274</v>
      </c>
      <c r="E22" s="79" t="s">
        <v>1361</v>
      </c>
    </row>
    <row r="23" spans="1:5" ht="15">
      <c r="A23" s="2" t="s">
        <v>1547</v>
      </c>
      <c r="B23" s="36" t="s">
        <v>1470</v>
      </c>
      <c r="C23" s="79" t="s">
        <v>1165</v>
      </c>
      <c r="D23" s="79" t="s">
        <v>1275</v>
      </c>
      <c r="E23" s="79" t="s">
        <v>1362</v>
      </c>
    </row>
    <row r="24" spans="1:5" ht="15">
      <c r="A24" s="2" t="s">
        <v>1547</v>
      </c>
      <c r="B24" s="36" t="s">
        <v>1471</v>
      </c>
      <c r="C24" s="79" t="s">
        <v>1166</v>
      </c>
      <c r="D24" s="79" t="s">
        <v>1276</v>
      </c>
      <c r="E24" s="79" t="s">
        <v>1363</v>
      </c>
    </row>
    <row r="25" spans="1:5" ht="15">
      <c r="A25" s="2" t="s">
        <v>1547</v>
      </c>
      <c r="B25" s="36" t="s">
        <v>1472</v>
      </c>
      <c r="C25" s="79" t="s">
        <v>1167</v>
      </c>
      <c r="D25" s="79" t="s">
        <v>1277</v>
      </c>
      <c r="E25" s="79" t="s">
        <v>1364</v>
      </c>
    </row>
    <row r="26" spans="1:5" ht="15">
      <c r="A26" s="2" t="s">
        <v>1547</v>
      </c>
      <c r="B26" s="36" t="s">
        <v>1473</v>
      </c>
      <c r="C26" s="79" t="s">
        <v>1168</v>
      </c>
      <c r="D26" s="79" t="s">
        <v>1278</v>
      </c>
      <c r="E26" s="79" t="s">
        <v>1365</v>
      </c>
    </row>
    <row r="27" spans="1:5" ht="15">
      <c r="A27" s="2" t="s">
        <v>1547</v>
      </c>
      <c r="B27" s="36" t="s">
        <v>1474</v>
      </c>
      <c r="C27" s="79" t="s">
        <v>1169</v>
      </c>
      <c r="D27" s="79" t="s">
        <v>1279</v>
      </c>
      <c r="E27" s="79" t="s">
        <v>1366</v>
      </c>
    </row>
    <row r="28" spans="1:5" ht="15">
      <c r="A28" s="2" t="s">
        <v>1547</v>
      </c>
      <c r="B28" s="36" t="s">
        <v>1475</v>
      </c>
      <c r="C28" s="79" t="s">
        <v>1170</v>
      </c>
      <c r="D28" s="79" t="s">
        <v>1280</v>
      </c>
      <c r="E28" s="79" t="s">
        <v>1367</v>
      </c>
    </row>
    <row r="29" spans="1:5" ht="15">
      <c r="A29" s="2" t="s">
        <v>1547</v>
      </c>
      <c r="B29" s="36" t="s">
        <v>1476</v>
      </c>
      <c r="C29" s="79" t="s">
        <v>1171</v>
      </c>
      <c r="D29" s="79" t="s">
        <v>1281</v>
      </c>
      <c r="E29" s="79" t="s">
        <v>1368</v>
      </c>
    </row>
    <row r="30" spans="1:5" ht="15">
      <c r="A30" s="2" t="s">
        <v>1547</v>
      </c>
      <c r="B30" s="36" t="s">
        <v>1477</v>
      </c>
      <c r="C30" s="79" t="s">
        <v>1172</v>
      </c>
      <c r="D30" s="79" t="s">
        <v>1282</v>
      </c>
      <c r="E30" s="79" t="s">
        <v>1369</v>
      </c>
    </row>
    <row r="31" spans="1:5" ht="15">
      <c r="A31" s="2" t="s">
        <v>1547</v>
      </c>
      <c r="B31" s="36" t="s">
        <v>1478</v>
      </c>
      <c r="C31" s="79" t="s">
        <v>1173</v>
      </c>
      <c r="D31" s="79" t="s">
        <v>1283</v>
      </c>
      <c r="E31" s="79" t="s">
        <v>1370</v>
      </c>
    </row>
    <row r="32" spans="1:5" ht="15">
      <c r="A32" s="2" t="s">
        <v>1547</v>
      </c>
      <c r="B32" s="36" t="s">
        <v>1479</v>
      </c>
      <c r="C32" s="79" t="s">
        <v>1174</v>
      </c>
      <c r="D32" s="79" t="s">
        <v>1284</v>
      </c>
      <c r="E32" s="79" t="s">
        <v>1371</v>
      </c>
    </row>
    <row r="33" spans="1:5" ht="15">
      <c r="A33" s="2" t="s">
        <v>1547</v>
      </c>
      <c r="B33" s="36" t="s">
        <v>1480</v>
      </c>
      <c r="C33" s="79" t="s">
        <v>1175</v>
      </c>
      <c r="D33" s="79" t="s">
        <v>1285</v>
      </c>
      <c r="E33" s="79" t="s">
        <v>1372</v>
      </c>
    </row>
    <row r="34" spans="1:5" ht="15">
      <c r="A34" s="2" t="s">
        <v>1547</v>
      </c>
      <c r="B34" s="36" t="s">
        <v>1481</v>
      </c>
      <c r="C34" s="79" t="s">
        <v>1176</v>
      </c>
      <c r="D34" s="79" t="s">
        <v>1286</v>
      </c>
      <c r="E34" s="79" t="s">
        <v>1373</v>
      </c>
    </row>
    <row r="35" spans="1:5" ht="15">
      <c r="A35" s="2" t="s">
        <v>1547</v>
      </c>
      <c r="B35" s="36" t="s">
        <v>1482</v>
      </c>
      <c r="C35" s="79" t="s">
        <v>1177</v>
      </c>
      <c r="D35" s="79" t="s">
        <v>1287</v>
      </c>
      <c r="E35" s="79" t="s">
        <v>1374</v>
      </c>
    </row>
    <row r="36" spans="1:5" ht="15">
      <c r="A36" s="2" t="s">
        <v>1547</v>
      </c>
      <c r="B36" s="36" t="s">
        <v>1178</v>
      </c>
      <c r="C36" s="79" t="s">
        <v>1179</v>
      </c>
      <c r="D36" s="79" t="s">
        <v>1288</v>
      </c>
      <c r="E36" s="79" t="s">
        <v>1375</v>
      </c>
    </row>
    <row r="37" spans="1:5" ht="15">
      <c r="A37" s="2" t="s">
        <v>1547</v>
      </c>
      <c r="B37" s="36" t="s">
        <v>1483</v>
      </c>
      <c r="C37" s="79" t="s">
        <v>1180</v>
      </c>
      <c r="D37" s="79" t="s">
        <v>1289</v>
      </c>
      <c r="E37" s="79" t="s">
        <v>1376</v>
      </c>
    </row>
    <row r="38" spans="1:5" ht="15">
      <c r="A38" s="2" t="s">
        <v>1547</v>
      </c>
      <c r="B38" s="36" t="s">
        <v>1484</v>
      </c>
      <c r="C38" s="79" t="s">
        <v>1181</v>
      </c>
      <c r="D38" s="79" t="s">
        <v>1298</v>
      </c>
      <c r="E38" s="79" t="s">
        <v>1415</v>
      </c>
    </row>
    <row r="39" spans="1:5" ht="15">
      <c r="A39" s="2" t="s">
        <v>1547</v>
      </c>
      <c r="B39" s="36" t="s">
        <v>1485</v>
      </c>
      <c r="C39" s="79" t="s">
        <v>1182</v>
      </c>
      <c r="D39" s="79" t="s">
        <v>1291</v>
      </c>
      <c r="E39" s="79" t="s">
        <v>1378</v>
      </c>
    </row>
    <row r="40" spans="1:5" ht="15">
      <c r="A40" s="2" t="s">
        <v>1547</v>
      </c>
      <c r="B40" s="36" t="s">
        <v>1486</v>
      </c>
      <c r="C40" s="79" t="s">
        <v>1183</v>
      </c>
      <c r="D40" s="79" t="s">
        <v>1292</v>
      </c>
      <c r="E40" s="79" t="s">
        <v>1379</v>
      </c>
    </row>
    <row r="41" spans="1:5" ht="15">
      <c r="A41" s="2" t="s">
        <v>1547</v>
      </c>
      <c r="B41" s="36" t="s">
        <v>1487</v>
      </c>
      <c r="C41" s="79" t="s">
        <v>1184</v>
      </c>
      <c r="D41" s="79" t="s">
        <v>1293</v>
      </c>
      <c r="E41" s="79" t="s">
        <v>1380</v>
      </c>
    </row>
    <row r="42" spans="1:5" ht="15">
      <c r="A42" s="2" t="s">
        <v>1547</v>
      </c>
      <c r="B42" s="36" t="s">
        <v>1488</v>
      </c>
      <c r="C42" s="79" t="s">
        <v>1185</v>
      </c>
      <c r="D42" s="79" t="s">
        <v>1290</v>
      </c>
      <c r="E42" s="79" t="s">
        <v>1377</v>
      </c>
    </row>
    <row r="43" spans="1:5" ht="15">
      <c r="A43" s="2" t="s">
        <v>1547</v>
      </c>
      <c r="B43" s="36" t="s">
        <v>1489</v>
      </c>
      <c r="C43" s="79" t="s">
        <v>1186</v>
      </c>
      <c r="D43" s="79" t="s">
        <v>1294</v>
      </c>
      <c r="E43" s="79" t="s">
        <v>1381</v>
      </c>
    </row>
    <row r="44" spans="1:5" ht="15">
      <c r="A44" s="2" t="s">
        <v>1547</v>
      </c>
      <c r="B44" s="36" t="s">
        <v>1490</v>
      </c>
      <c r="C44" s="79" t="s">
        <v>1187</v>
      </c>
      <c r="D44" s="79" t="s">
        <v>1295</v>
      </c>
      <c r="E44" s="79" t="s">
        <v>1382</v>
      </c>
    </row>
    <row r="45" spans="1:5" ht="15">
      <c r="A45" s="2" t="s">
        <v>1547</v>
      </c>
      <c r="B45" s="36" t="s">
        <v>1491</v>
      </c>
      <c r="C45" s="79" t="s">
        <v>1188</v>
      </c>
      <c r="D45" s="79" t="s">
        <v>1296</v>
      </c>
      <c r="E45" s="79" t="s">
        <v>1383</v>
      </c>
    </row>
    <row r="46" spans="1:5" ht="15">
      <c r="A46" s="2" t="s">
        <v>1547</v>
      </c>
      <c r="B46" s="36" t="s">
        <v>1492</v>
      </c>
      <c r="C46" s="79" t="s">
        <v>1189</v>
      </c>
      <c r="D46" s="36"/>
      <c r="E46" s="79" t="s">
        <v>1384</v>
      </c>
    </row>
    <row r="47" spans="1:5" ht="15">
      <c r="A47" s="2" t="s">
        <v>1547</v>
      </c>
      <c r="B47" s="36" t="s">
        <v>1493</v>
      </c>
      <c r="C47" s="79" t="s">
        <v>1190</v>
      </c>
      <c r="D47" s="36"/>
      <c r="E47" s="79" t="s">
        <v>1385</v>
      </c>
    </row>
    <row r="48" spans="1:5" ht="15">
      <c r="A48" s="2" t="s">
        <v>1547</v>
      </c>
      <c r="B48" s="36" t="s">
        <v>1494</v>
      </c>
      <c r="C48" s="79" t="s">
        <v>1191</v>
      </c>
      <c r="D48" s="36"/>
      <c r="E48" s="79" t="s">
        <v>1386</v>
      </c>
    </row>
    <row r="49" spans="1:5" ht="15">
      <c r="A49" s="2" t="s">
        <v>1547</v>
      </c>
      <c r="B49" s="36" t="s">
        <v>1495</v>
      </c>
      <c r="C49" s="79" t="s">
        <v>1192</v>
      </c>
      <c r="D49" s="36"/>
      <c r="E49" s="79" t="s">
        <v>1387</v>
      </c>
    </row>
    <row r="50" spans="1:5" ht="15">
      <c r="A50" s="2" t="s">
        <v>1547</v>
      </c>
      <c r="B50" s="36" t="s">
        <v>1496</v>
      </c>
      <c r="C50" s="79" t="s">
        <v>1193</v>
      </c>
      <c r="D50" s="36"/>
      <c r="E50" s="79" t="s">
        <v>1388</v>
      </c>
    </row>
    <row r="51" spans="1:5" ht="15">
      <c r="A51" s="2" t="s">
        <v>1547</v>
      </c>
      <c r="B51" s="36" t="s">
        <v>1497</v>
      </c>
      <c r="C51" s="79" t="s">
        <v>1194</v>
      </c>
      <c r="D51" s="36"/>
      <c r="E51" s="79" t="s">
        <v>1389</v>
      </c>
    </row>
    <row r="52" spans="1:5" ht="15">
      <c r="A52" s="2" t="s">
        <v>1547</v>
      </c>
      <c r="B52" s="36" t="s">
        <v>1498</v>
      </c>
      <c r="C52" s="79" t="s">
        <v>1195</v>
      </c>
      <c r="D52" s="36"/>
      <c r="E52" s="79" t="s">
        <v>1390</v>
      </c>
    </row>
    <row r="53" spans="1:5" ht="15">
      <c r="A53" s="2" t="s">
        <v>1547</v>
      </c>
      <c r="B53" s="36" t="s">
        <v>1499</v>
      </c>
      <c r="C53" s="79" t="s">
        <v>1196</v>
      </c>
      <c r="D53" s="36"/>
      <c r="E53" s="79" t="s">
        <v>1391</v>
      </c>
    </row>
    <row r="54" spans="1:5" ht="15">
      <c r="A54" s="2" t="s">
        <v>1547</v>
      </c>
      <c r="B54" s="36" t="s">
        <v>1500</v>
      </c>
      <c r="C54" s="79" t="s">
        <v>1197</v>
      </c>
      <c r="D54" s="36"/>
      <c r="E54" s="79" t="s">
        <v>1392</v>
      </c>
    </row>
    <row r="55" spans="1:5" ht="15">
      <c r="A55" s="2" t="s">
        <v>1547</v>
      </c>
      <c r="B55" s="36" t="s">
        <v>1501</v>
      </c>
      <c r="C55" s="79" t="s">
        <v>1198</v>
      </c>
      <c r="D55" s="36"/>
      <c r="E55" s="79" t="s">
        <v>1393</v>
      </c>
    </row>
    <row r="56" spans="1:5" ht="15">
      <c r="A56" s="2" t="s">
        <v>1547</v>
      </c>
      <c r="B56" s="36" t="s">
        <v>1502</v>
      </c>
      <c r="C56" s="79" t="s">
        <v>1199</v>
      </c>
      <c r="D56" s="36"/>
      <c r="E56" s="79" t="s">
        <v>1394</v>
      </c>
    </row>
    <row r="57" spans="1:5" ht="15">
      <c r="A57" s="2" t="s">
        <v>1547</v>
      </c>
      <c r="B57" s="36" t="s">
        <v>1503</v>
      </c>
      <c r="C57" s="79" t="s">
        <v>1200</v>
      </c>
      <c r="D57" s="36"/>
      <c r="E57" s="79" t="s">
        <v>1395</v>
      </c>
    </row>
    <row r="58" spans="1:5" ht="15">
      <c r="A58" s="2" t="s">
        <v>1547</v>
      </c>
      <c r="B58" s="36" t="s">
        <v>1504</v>
      </c>
      <c r="C58" s="79" t="s">
        <v>1201</v>
      </c>
      <c r="D58" s="36"/>
      <c r="E58" s="79" t="s">
        <v>1396</v>
      </c>
    </row>
    <row r="59" spans="1:5" ht="15">
      <c r="A59" s="2" t="s">
        <v>1547</v>
      </c>
      <c r="B59" s="36" t="s">
        <v>1505</v>
      </c>
      <c r="C59" s="79" t="s">
        <v>1202</v>
      </c>
      <c r="D59" s="36"/>
      <c r="E59" s="79" t="s">
        <v>1397</v>
      </c>
    </row>
    <row r="60" spans="1:5" ht="15">
      <c r="A60" s="2" t="s">
        <v>1547</v>
      </c>
      <c r="B60" s="36" t="s">
        <v>1506</v>
      </c>
      <c r="C60" s="79" t="s">
        <v>1203</v>
      </c>
      <c r="D60" s="36"/>
      <c r="E60" s="79" t="s">
        <v>1398</v>
      </c>
    </row>
    <row r="61" spans="1:5" ht="15">
      <c r="A61" s="2" t="s">
        <v>1547</v>
      </c>
      <c r="B61" s="36" t="s">
        <v>1507</v>
      </c>
      <c r="C61" s="79" t="s">
        <v>1204</v>
      </c>
      <c r="D61" s="36"/>
      <c r="E61" s="79" t="s">
        <v>1399</v>
      </c>
    </row>
    <row r="62" spans="1:5" ht="15">
      <c r="A62" s="2" t="s">
        <v>1547</v>
      </c>
      <c r="B62" s="36" t="s">
        <v>1508</v>
      </c>
      <c r="C62" s="79" t="s">
        <v>1205</v>
      </c>
      <c r="D62" s="36"/>
      <c r="E62" s="79" t="s">
        <v>1400</v>
      </c>
    </row>
    <row r="63" spans="1:5" ht="15">
      <c r="A63" s="2" t="s">
        <v>1547</v>
      </c>
      <c r="B63" s="36" t="s">
        <v>1509</v>
      </c>
      <c r="C63" s="79" t="s">
        <v>1206</v>
      </c>
      <c r="D63" s="36"/>
      <c r="E63" s="79" t="s">
        <v>1401</v>
      </c>
    </row>
    <row r="64" spans="1:5" ht="15">
      <c r="A64" s="2" t="s">
        <v>1547</v>
      </c>
      <c r="B64" s="36" t="s">
        <v>1510</v>
      </c>
      <c r="C64" s="79" t="s">
        <v>1207</v>
      </c>
      <c r="D64" s="36"/>
      <c r="E64" s="79" t="s">
        <v>1402</v>
      </c>
    </row>
    <row r="65" spans="1:5" ht="15">
      <c r="A65" s="2" t="s">
        <v>1547</v>
      </c>
      <c r="B65" s="36" t="s">
        <v>1511</v>
      </c>
      <c r="C65" s="79" t="s">
        <v>1208</v>
      </c>
      <c r="D65" s="36"/>
      <c r="E65" s="79" t="s">
        <v>1403</v>
      </c>
    </row>
    <row r="66" spans="1:5" ht="15">
      <c r="A66" s="2" t="s">
        <v>1547</v>
      </c>
      <c r="B66" s="36" t="s">
        <v>1119</v>
      </c>
      <c r="C66" s="79" t="s">
        <v>1209</v>
      </c>
      <c r="D66" s="36"/>
      <c r="E66" s="79" t="s">
        <v>1404</v>
      </c>
    </row>
    <row r="67" spans="1:5" ht="15">
      <c r="A67" s="2" t="s">
        <v>1547</v>
      </c>
      <c r="B67" s="36" t="s">
        <v>1512</v>
      </c>
      <c r="C67" s="79" t="s">
        <v>1211</v>
      </c>
      <c r="D67" s="36"/>
      <c r="E67" s="79" t="s">
        <v>1405</v>
      </c>
    </row>
    <row r="68" spans="1:5" ht="15">
      <c r="A68" s="2" t="s">
        <v>1547</v>
      </c>
      <c r="B68" s="36" t="s">
        <v>1513</v>
      </c>
      <c r="C68" s="79" t="s">
        <v>1213</v>
      </c>
      <c r="D68" s="36"/>
      <c r="E68" s="79" t="s">
        <v>1406</v>
      </c>
    </row>
    <row r="69" spans="1:5" ht="15">
      <c r="A69" s="2" t="s">
        <v>1547</v>
      </c>
      <c r="B69" s="36" t="s">
        <v>1514</v>
      </c>
      <c r="C69" s="79" t="s">
        <v>1215</v>
      </c>
      <c r="D69" s="36"/>
      <c r="E69" s="79" t="s">
        <v>1407</v>
      </c>
    </row>
    <row r="70" spans="1:5" ht="15">
      <c r="A70" s="2" t="s">
        <v>1547</v>
      </c>
      <c r="B70" s="36" t="s">
        <v>1515</v>
      </c>
      <c r="C70" s="79" t="s">
        <v>1217</v>
      </c>
      <c r="D70" s="36"/>
      <c r="E70" s="79" t="s">
        <v>1408</v>
      </c>
    </row>
    <row r="71" spans="1:5" ht="15">
      <c r="A71" s="2" t="s">
        <v>1547</v>
      </c>
      <c r="B71" s="36" t="s">
        <v>1218</v>
      </c>
      <c r="C71" s="79" t="s">
        <v>1219</v>
      </c>
      <c r="D71" s="36"/>
      <c r="E71" s="79" t="s">
        <v>1409</v>
      </c>
    </row>
    <row r="72" spans="1:5" ht="15">
      <c r="A72" s="2" t="s">
        <v>1547</v>
      </c>
      <c r="B72" s="36" t="s">
        <v>1516</v>
      </c>
      <c r="C72" s="79" t="s">
        <v>1221</v>
      </c>
      <c r="D72" s="36"/>
      <c r="E72" s="79" t="s">
        <v>1410</v>
      </c>
    </row>
    <row r="73" spans="1:5" ht="15">
      <c r="A73" s="2" t="s">
        <v>1547</v>
      </c>
      <c r="B73" s="36" t="s">
        <v>1517</v>
      </c>
      <c r="C73" s="79" t="s">
        <v>1223</v>
      </c>
      <c r="D73" s="36"/>
      <c r="E73" s="79" t="s">
        <v>1411</v>
      </c>
    </row>
    <row r="74" spans="1:5" ht="15">
      <c r="A74" s="2" t="s">
        <v>1547</v>
      </c>
      <c r="B74" s="36" t="s">
        <v>1518</v>
      </c>
      <c r="C74" s="79" t="s">
        <v>1225</v>
      </c>
      <c r="D74" s="36"/>
      <c r="E74" s="79" t="s">
        <v>1412</v>
      </c>
    </row>
    <row r="75" spans="1:5" ht="15">
      <c r="A75" s="2" t="s">
        <v>1547</v>
      </c>
      <c r="B75" s="36" t="s">
        <v>1519</v>
      </c>
      <c r="C75" s="79" t="s">
        <v>1227</v>
      </c>
      <c r="D75" s="36"/>
      <c r="E75" s="79" t="s">
        <v>1413</v>
      </c>
    </row>
    <row r="76" spans="1:5" ht="15">
      <c r="A76" s="2" t="s">
        <v>1547</v>
      </c>
      <c r="B76" s="36" t="s">
        <v>1520</v>
      </c>
      <c r="C76" s="79" t="s">
        <v>1228</v>
      </c>
      <c r="D76" s="79" t="s">
        <v>1299</v>
      </c>
      <c r="E76" s="79" t="s">
        <v>1416</v>
      </c>
    </row>
    <row r="77" spans="1:5" ht="15">
      <c r="A77" s="2" t="s">
        <v>1547</v>
      </c>
      <c r="B77" s="36" t="s">
        <v>1521</v>
      </c>
      <c r="C77" s="79" t="s">
        <v>1229</v>
      </c>
      <c r="D77" s="79" t="s">
        <v>1303</v>
      </c>
      <c r="E77" s="79" t="s">
        <v>1420</v>
      </c>
    </row>
    <row r="78" spans="1:5" ht="15">
      <c r="A78" s="2" t="s">
        <v>1547</v>
      </c>
      <c r="B78" s="36" t="s">
        <v>1522</v>
      </c>
      <c r="C78" s="79" t="s">
        <v>1230</v>
      </c>
      <c r="D78" s="79" t="s">
        <v>1304</v>
      </c>
      <c r="E78" s="79" t="s">
        <v>1421</v>
      </c>
    </row>
    <row r="79" spans="1:5" ht="15">
      <c r="A79" s="2" t="s">
        <v>1547</v>
      </c>
      <c r="B79" s="36" t="s">
        <v>1523</v>
      </c>
      <c r="C79" s="79" t="s">
        <v>1231</v>
      </c>
      <c r="D79" s="79" t="s">
        <v>1300</v>
      </c>
      <c r="E79" s="79" t="s">
        <v>1417</v>
      </c>
    </row>
    <row r="80" spans="1:5" ht="15">
      <c r="A80" s="2" t="s">
        <v>1547</v>
      </c>
      <c r="B80" s="36" t="s">
        <v>1524</v>
      </c>
      <c r="C80" s="79" t="s">
        <v>1232</v>
      </c>
      <c r="D80" s="79" t="s">
        <v>1302</v>
      </c>
      <c r="E80" s="79" t="s">
        <v>1419</v>
      </c>
    </row>
    <row r="81" spans="1:5" ht="15">
      <c r="A81" s="2" t="s">
        <v>1547</v>
      </c>
      <c r="B81" s="36" t="s">
        <v>1525</v>
      </c>
      <c r="C81" s="79" t="s">
        <v>1233</v>
      </c>
      <c r="D81" s="79" t="s">
        <v>1305</v>
      </c>
      <c r="E81" s="79" t="s">
        <v>1422</v>
      </c>
    </row>
    <row r="82" spans="1:5" ht="15">
      <c r="A82" s="2" t="s">
        <v>1547</v>
      </c>
      <c r="B82" s="36" t="s">
        <v>1526</v>
      </c>
      <c r="C82" s="79" t="s">
        <v>1234</v>
      </c>
      <c r="D82" s="79" t="s">
        <v>1306</v>
      </c>
      <c r="E82" s="79" t="s">
        <v>1423</v>
      </c>
    </row>
    <row r="83" spans="1:5" ht="15">
      <c r="A83" s="2" t="s">
        <v>1547</v>
      </c>
      <c r="B83" s="36" t="s">
        <v>1527</v>
      </c>
      <c r="C83" s="79" t="s">
        <v>1235</v>
      </c>
      <c r="D83" s="79" t="s">
        <v>1307</v>
      </c>
      <c r="E83" s="79" t="s">
        <v>1424</v>
      </c>
    </row>
    <row r="84" spans="1:5" ht="15">
      <c r="A84" s="2" t="s">
        <v>1547</v>
      </c>
      <c r="B84" s="36" t="s">
        <v>1528</v>
      </c>
      <c r="C84" s="79" t="s">
        <v>1236</v>
      </c>
      <c r="D84" s="79" t="s">
        <v>1308</v>
      </c>
      <c r="E84" s="79" t="s">
        <v>1425</v>
      </c>
    </row>
    <row r="85" spans="1:5" ht="15">
      <c r="A85" s="2" t="s">
        <v>1547</v>
      </c>
      <c r="B85" s="36" t="s">
        <v>1529</v>
      </c>
      <c r="C85" s="79" t="s">
        <v>1237</v>
      </c>
      <c r="D85" s="79" t="s">
        <v>1309</v>
      </c>
      <c r="E85" s="79" t="s">
        <v>1426</v>
      </c>
    </row>
    <row r="86" spans="1:5" ht="15">
      <c r="A86" s="2" t="s">
        <v>1547</v>
      </c>
      <c r="B86" s="36" t="s">
        <v>1530</v>
      </c>
      <c r="C86" s="79" t="s">
        <v>1238</v>
      </c>
      <c r="D86" s="79" t="s">
        <v>1310</v>
      </c>
      <c r="E86" s="79" t="s">
        <v>1427</v>
      </c>
    </row>
    <row r="87" spans="1:5" ht="15">
      <c r="A87" s="2" t="s">
        <v>1547</v>
      </c>
      <c r="B87" s="36" t="s">
        <v>1531</v>
      </c>
      <c r="C87" s="79" t="s">
        <v>1239</v>
      </c>
      <c r="D87" s="79" t="s">
        <v>1311</v>
      </c>
      <c r="E87" s="79" t="s">
        <v>1428</v>
      </c>
    </row>
    <row r="88" spans="1:5" ht="15">
      <c r="A88" s="2" t="s">
        <v>1547</v>
      </c>
      <c r="B88" s="36" t="s">
        <v>1532</v>
      </c>
      <c r="C88" s="79" t="s">
        <v>1240</v>
      </c>
      <c r="D88" s="79" t="s">
        <v>1312</v>
      </c>
      <c r="E88" s="79" t="s">
        <v>1429</v>
      </c>
    </row>
    <row r="89" spans="1:5" ht="15">
      <c r="A89" s="2" t="s">
        <v>1547</v>
      </c>
      <c r="B89" s="36" t="s">
        <v>1533</v>
      </c>
      <c r="C89" s="79" t="s">
        <v>1241</v>
      </c>
      <c r="D89" s="79" t="s">
        <v>1314</v>
      </c>
      <c r="E89" s="79" t="s">
        <v>1430</v>
      </c>
    </row>
    <row r="90" spans="1:5" ht="15">
      <c r="A90" s="2" t="s">
        <v>1547</v>
      </c>
      <c r="B90" s="36" t="s">
        <v>1534</v>
      </c>
      <c r="C90" s="79" t="s">
        <v>1242</v>
      </c>
      <c r="D90" s="79" t="s">
        <v>1315</v>
      </c>
      <c r="E90" s="79" t="s">
        <v>1431</v>
      </c>
    </row>
    <row r="91" spans="1:5" ht="15">
      <c r="A91" s="2" t="s">
        <v>1547</v>
      </c>
      <c r="B91" s="36" t="s">
        <v>1535</v>
      </c>
      <c r="C91" s="79" t="s">
        <v>1243</v>
      </c>
      <c r="D91" s="79" t="s">
        <v>1316</v>
      </c>
      <c r="E91" s="79" t="s">
        <v>1432</v>
      </c>
    </row>
    <row r="92" spans="1:5" ht="15">
      <c r="A92" s="2" t="s">
        <v>1547</v>
      </c>
      <c r="B92" s="36" t="s">
        <v>1536</v>
      </c>
      <c r="C92" s="79" t="s">
        <v>1244</v>
      </c>
      <c r="D92" s="79" t="s">
        <v>1317</v>
      </c>
      <c r="E92" s="79" t="s">
        <v>1433</v>
      </c>
    </row>
    <row r="93" spans="1:5" ht="15">
      <c r="A93" s="2" t="s">
        <v>1547</v>
      </c>
      <c r="B93" s="36" t="s">
        <v>1537</v>
      </c>
      <c r="C93" s="79" t="s">
        <v>1245</v>
      </c>
      <c r="D93" s="79" t="s">
        <v>1318</v>
      </c>
      <c r="E93" s="79" t="s">
        <v>1434</v>
      </c>
    </row>
    <row r="94" spans="1:5" ht="15">
      <c r="A94" s="2" t="s">
        <v>1547</v>
      </c>
      <c r="B94" s="36" t="s">
        <v>1538</v>
      </c>
      <c r="C94" s="79" t="s">
        <v>1246</v>
      </c>
      <c r="D94" s="79" t="s">
        <v>1319</v>
      </c>
      <c r="E94" s="79" t="s">
        <v>1435</v>
      </c>
    </row>
    <row r="95" spans="1:5" ht="15">
      <c r="A95" s="2" t="s">
        <v>1547</v>
      </c>
      <c r="B95" s="36" t="s">
        <v>1539</v>
      </c>
      <c r="C95" s="79" t="s">
        <v>1247</v>
      </c>
      <c r="D95" s="79" t="s">
        <v>1320</v>
      </c>
      <c r="E95" s="79" t="s">
        <v>1436</v>
      </c>
    </row>
    <row r="96" spans="1:5" ht="15">
      <c r="A96" s="2" t="s">
        <v>1547</v>
      </c>
      <c r="B96" s="36" t="s">
        <v>1540</v>
      </c>
      <c r="C96" s="79" t="s">
        <v>1248</v>
      </c>
      <c r="D96" s="79" t="s">
        <v>1321</v>
      </c>
      <c r="E96" s="79" t="s">
        <v>1437</v>
      </c>
    </row>
    <row r="97" spans="1:5" ht="15">
      <c r="A97" s="2" t="s">
        <v>1547</v>
      </c>
      <c r="B97" s="36" t="s">
        <v>1541</v>
      </c>
      <c r="C97" s="79" t="s">
        <v>1249</v>
      </c>
      <c r="D97" s="79" t="s">
        <v>1322</v>
      </c>
      <c r="E97" s="79" t="s">
        <v>1438</v>
      </c>
    </row>
    <row r="98" spans="1:5" ht="15">
      <c r="A98" s="2" t="s">
        <v>1547</v>
      </c>
      <c r="B98" s="36" t="s">
        <v>1250</v>
      </c>
      <c r="C98" s="79" t="s">
        <v>1251</v>
      </c>
      <c r="D98" s="36"/>
      <c r="E98" s="79" t="s">
        <v>1439</v>
      </c>
    </row>
    <row r="99" spans="1:5" ht="15">
      <c r="A99" s="2" t="s">
        <v>1547</v>
      </c>
      <c r="B99" s="36" t="s">
        <v>1542</v>
      </c>
      <c r="C99" s="79" t="s">
        <v>1252</v>
      </c>
      <c r="D99" s="79" t="s">
        <v>1330</v>
      </c>
      <c r="E99" s="79" t="s">
        <v>1446</v>
      </c>
    </row>
    <row r="100" spans="1:5" ht="15">
      <c r="A100" s="2" t="s">
        <v>1547</v>
      </c>
      <c r="B100" s="36" t="s">
        <v>1130</v>
      </c>
      <c r="C100" s="79" t="s">
        <v>1253</v>
      </c>
      <c r="D100" s="79" t="s">
        <v>1118</v>
      </c>
      <c r="E100" s="79" t="s">
        <v>1447</v>
      </c>
    </row>
    <row r="101" spans="1:5" ht="15">
      <c r="A101" s="2" t="s">
        <v>1547</v>
      </c>
      <c r="B101" s="36" t="s">
        <v>1543</v>
      </c>
      <c r="C101" s="36"/>
      <c r="D101" s="79" t="s">
        <v>1313</v>
      </c>
      <c r="E101" s="81"/>
    </row>
    <row r="102" spans="1:5" ht="15">
      <c r="A102" s="2" t="s">
        <v>1547</v>
      </c>
      <c r="B102" s="36" t="s">
        <v>1544</v>
      </c>
      <c r="C102" s="36"/>
      <c r="D102" s="79" t="s">
        <v>1297</v>
      </c>
      <c r="E102" s="79" t="s">
        <v>1414</v>
      </c>
    </row>
    <row r="103" spans="1:5" ht="15">
      <c r="A103" s="2" t="s">
        <v>1547</v>
      </c>
      <c r="B103" s="36" t="s">
        <v>1545</v>
      </c>
      <c r="C103" s="36"/>
      <c r="D103" s="79" t="s">
        <v>1301</v>
      </c>
      <c r="E103" s="79" t="s">
        <v>1418</v>
      </c>
    </row>
    <row r="104" spans="1:5" ht="15">
      <c r="A104" s="2" t="s">
        <v>1547</v>
      </c>
      <c r="B104" s="36" t="s">
        <v>1333</v>
      </c>
      <c r="C104" s="36"/>
      <c r="D104" s="79" t="s">
        <v>1323</v>
      </c>
      <c r="E104" s="79" t="s">
        <v>1440</v>
      </c>
    </row>
    <row r="105" spans="1:5" ht="15">
      <c r="A105" s="2" t="s">
        <v>1547</v>
      </c>
      <c r="B105" s="36" t="s">
        <v>1334</v>
      </c>
      <c r="C105" s="36"/>
      <c r="D105" s="79" t="s">
        <v>1324</v>
      </c>
      <c r="E105" s="81"/>
    </row>
    <row r="106" spans="1:5" ht="15">
      <c r="A106" s="2" t="s">
        <v>1547</v>
      </c>
      <c r="B106" s="36" t="s">
        <v>1335</v>
      </c>
      <c r="C106" s="36"/>
      <c r="D106" s="79" t="s">
        <v>1325</v>
      </c>
      <c r="E106" s="79" t="s">
        <v>1441</v>
      </c>
    </row>
    <row r="107" spans="1:5" ht="15">
      <c r="A107" s="2" t="s">
        <v>1547</v>
      </c>
      <c r="B107" s="36" t="s">
        <v>1336</v>
      </c>
      <c r="C107" s="36"/>
      <c r="D107" s="79" t="s">
        <v>1326</v>
      </c>
      <c r="E107" s="79" t="s">
        <v>1442</v>
      </c>
    </row>
    <row r="108" spans="1:5" ht="15">
      <c r="A108" s="2" t="s">
        <v>1547</v>
      </c>
      <c r="B108" s="36" t="s">
        <v>1337</v>
      </c>
      <c r="C108" s="36"/>
      <c r="D108" s="79" t="s">
        <v>1327</v>
      </c>
      <c r="E108" s="79" t="s">
        <v>1443</v>
      </c>
    </row>
    <row r="109" spans="1:5" ht="15">
      <c r="A109" s="2" t="s">
        <v>1547</v>
      </c>
      <c r="B109" s="36" t="s">
        <v>1338</v>
      </c>
      <c r="C109" s="36"/>
      <c r="D109" s="79" t="s">
        <v>1328</v>
      </c>
      <c r="E109" s="79" t="s">
        <v>1444</v>
      </c>
    </row>
    <row r="110" spans="1:5" ht="15">
      <c r="A110" s="2" t="s">
        <v>1547</v>
      </c>
      <c r="B110" s="36" t="s">
        <v>1339</v>
      </c>
      <c r="C110" s="36"/>
      <c r="D110" s="79" t="s">
        <v>1329</v>
      </c>
      <c r="E110" s="79" t="s">
        <v>1445</v>
      </c>
    </row>
    <row r="111" spans="1:5" ht="15">
      <c r="A111" s="2"/>
      <c r="B111" t="s">
        <v>1546</v>
      </c>
      <c r="E111" s="80" t="s">
        <v>1346</v>
      </c>
    </row>
    <row r="112" spans="1:5" ht="15">
      <c r="A112" s="2" t="s">
        <v>1548</v>
      </c>
      <c r="B112" s="79" t="s">
        <v>1682</v>
      </c>
      <c r="C112" s="79" t="s">
        <v>1549</v>
      </c>
    </row>
    <row r="113" spans="1:3" ht="15">
      <c r="A113" s="2" t="s">
        <v>1548</v>
      </c>
      <c r="B113" s="79" t="s">
        <v>1683</v>
      </c>
      <c r="C113" s="79" t="s">
        <v>1550</v>
      </c>
    </row>
    <row r="114" spans="1:3" ht="15">
      <c r="A114" s="2" t="s">
        <v>1548</v>
      </c>
      <c r="B114" s="79" t="s">
        <v>1684</v>
      </c>
      <c r="C114" s="79" t="s">
        <v>1551</v>
      </c>
    </row>
    <row r="115" spans="1:3" ht="15">
      <c r="A115" s="2" t="s">
        <v>1548</v>
      </c>
      <c r="B115" s="79" t="s">
        <v>1685</v>
      </c>
      <c r="C115" s="79" t="s">
        <v>1552</v>
      </c>
    </row>
    <row r="116" spans="1:3" ht="15">
      <c r="A116" s="2" t="s">
        <v>1548</v>
      </c>
      <c r="B116" s="79" t="s">
        <v>1686</v>
      </c>
      <c r="C116" s="79" t="s">
        <v>1553</v>
      </c>
    </row>
    <row r="117" spans="1:3" ht="15">
      <c r="A117" s="2" t="s">
        <v>1548</v>
      </c>
      <c r="B117" s="79" t="s">
        <v>1687</v>
      </c>
      <c r="C117" s="79" t="s">
        <v>1554</v>
      </c>
    </row>
    <row r="118" spans="1:3" ht="15">
      <c r="A118" s="2" t="s">
        <v>1548</v>
      </c>
      <c r="B118" s="79" t="s">
        <v>1688</v>
      </c>
      <c r="C118" s="79" t="s">
        <v>1555</v>
      </c>
    </row>
    <row r="119" spans="1:3" ht="15">
      <c r="A119" s="2" t="s">
        <v>1548</v>
      </c>
      <c r="B119" s="79" t="s">
        <v>1689</v>
      </c>
      <c r="C119" s="79" t="s">
        <v>1556</v>
      </c>
    </row>
    <row r="120" spans="1:3" ht="15">
      <c r="A120" s="2" t="s">
        <v>1548</v>
      </c>
      <c r="B120" s="79" t="s">
        <v>1690</v>
      </c>
      <c r="C120" s="79" t="s">
        <v>1557</v>
      </c>
    </row>
    <row r="121" spans="1:3" ht="15">
      <c r="A121" s="2" t="s">
        <v>1548</v>
      </c>
      <c r="B121" s="79" t="s">
        <v>1691</v>
      </c>
      <c r="C121" s="79" t="s">
        <v>1558</v>
      </c>
    </row>
    <row r="122" spans="1:3" ht="15">
      <c r="A122" s="2" t="s">
        <v>1548</v>
      </c>
      <c r="B122" s="79" t="s">
        <v>1692</v>
      </c>
      <c r="C122" s="79" t="s">
        <v>1559</v>
      </c>
    </row>
    <row r="123" spans="1:3" ht="15">
      <c r="A123" s="2" t="s">
        <v>1548</v>
      </c>
      <c r="B123" s="79" t="s">
        <v>1693</v>
      </c>
      <c r="C123" s="79" t="s">
        <v>1560</v>
      </c>
    </row>
    <row r="124" spans="1:3" ht="15">
      <c r="A124" s="2" t="s">
        <v>1548</v>
      </c>
      <c r="B124" s="79" t="s">
        <v>1694</v>
      </c>
      <c r="C124" s="79" t="s">
        <v>1561</v>
      </c>
    </row>
    <row r="125" spans="1:3" ht="15">
      <c r="A125" s="2" t="s">
        <v>1548</v>
      </c>
      <c r="B125" s="79" t="s">
        <v>1695</v>
      </c>
      <c r="C125" s="79" t="s">
        <v>1562</v>
      </c>
    </row>
    <row r="126" spans="1:3" ht="15">
      <c r="A126" s="2" t="s">
        <v>1548</v>
      </c>
      <c r="B126" s="79" t="s">
        <v>1696</v>
      </c>
      <c r="C126" s="79" t="s">
        <v>1563</v>
      </c>
    </row>
    <row r="127" spans="1:3" ht="15">
      <c r="A127" s="2" t="s">
        <v>1548</v>
      </c>
      <c r="B127" s="79" t="s">
        <v>1697</v>
      </c>
      <c r="C127" s="79" t="s">
        <v>1564</v>
      </c>
    </row>
    <row r="128" spans="1:3" ht="15">
      <c r="A128" s="2" t="s">
        <v>1548</v>
      </c>
      <c r="B128" s="79" t="s">
        <v>1698</v>
      </c>
      <c r="C128" s="79" t="s">
        <v>1565</v>
      </c>
    </row>
    <row r="129" spans="1:3" ht="15">
      <c r="A129" s="2" t="s">
        <v>1548</v>
      </c>
      <c r="B129" s="79" t="s">
        <v>1699</v>
      </c>
      <c r="C129" s="79" t="s">
        <v>1566</v>
      </c>
    </row>
    <row r="130" spans="1:3" ht="15">
      <c r="A130" s="2" t="s">
        <v>1548</v>
      </c>
      <c r="B130" s="79" t="s">
        <v>1700</v>
      </c>
      <c r="C130" s="79" t="s">
        <v>1567</v>
      </c>
    </row>
    <row r="131" spans="1:3" ht="15">
      <c r="A131" s="2" t="s">
        <v>1548</v>
      </c>
      <c r="B131" s="79" t="s">
        <v>1701</v>
      </c>
      <c r="C131" s="79" t="s">
        <v>1568</v>
      </c>
    </row>
    <row r="132" spans="1:3" ht="15">
      <c r="A132" s="2" t="s">
        <v>1548</v>
      </c>
      <c r="B132" s="79" t="s">
        <v>1702</v>
      </c>
      <c r="C132" s="79" t="s">
        <v>1569</v>
      </c>
    </row>
    <row r="133" spans="1:3" ht="15">
      <c r="A133" s="2" t="s">
        <v>1548</v>
      </c>
      <c r="B133" s="79" t="s">
        <v>1703</v>
      </c>
      <c r="C133" s="79" t="s">
        <v>1570</v>
      </c>
    </row>
    <row r="134" spans="1:3" ht="15">
      <c r="A134" s="2" t="s">
        <v>1548</v>
      </c>
      <c r="B134" s="79" t="s">
        <v>1704</v>
      </c>
      <c r="C134" s="79" t="s">
        <v>1571</v>
      </c>
    </row>
    <row r="135" spans="1:3" ht="15">
      <c r="A135" s="2" t="s">
        <v>1548</v>
      </c>
      <c r="B135" s="79" t="s">
        <v>1705</v>
      </c>
      <c r="C135" s="79" t="s">
        <v>1572</v>
      </c>
    </row>
    <row r="136" spans="1:3" ht="15">
      <c r="A136" s="2" t="s">
        <v>1548</v>
      </c>
      <c r="B136" s="79" t="s">
        <v>1706</v>
      </c>
      <c r="C136" s="79" t="s">
        <v>1573</v>
      </c>
    </row>
    <row r="137" spans="1:3" ht="15">
      <c r="A137" s="2" t="s">
        <v>1548</v>
      </c>
      <c r="B137" s="79" t="s">
        <v>1707</v>
      </c>
      <c r="C137" s="79" t="s">
        <v>1574</v>
      </c>
    </row>
    <row r="138" spans="1:3" ht="15">
      <c r="A138" s="2" t="s">
        <v>1548</v>
      </c>
      <c r="B138" s="79" t="s">
        <v>1708</v>
      </c>
      <c r="C138" s="79" t="s">
        <v>1575</v>
      </c>
    </row>
    <row r="139" spans="1:3" ht="15">
      <c r="A139" s="2" t="s">
        <v>1548</v>
      </c>
      <c r="B139" s="79" t="s">
        <v>1709</v>
      </c>
      <c r="C139" s="79" t="s">
        <v>1576</v>
      </c>
    </row>
    <row r="140" spans="1:3" ht="15">
      <c r="A140" s="2" t="s">
        <v>1548</v>
      </c>
      <c r="B140" s="79" t="s">
        <v>1710</v>
      </c>
      <c r="C140" s="79" t="s">
        <v>1577</v>
      </c>
    </row>
    <row r="141" spans="1:3" ht="15">
      <c r="A141" s="2" t="s">
        <v>1548</v>
      </c>
      <c r="B141" s="79" t="s">
        <v>1711</v>
      </c>
      <c r="C141" s="79" t="s">
        <v>1578</v>
      </c>
    </row>
    <row r="142" spans="1:3" ht="15">
      <c r="A142" s="2" t="s">
        <v>1548</v>
      </c>
      <c r="B142" s="79" t="s">
        <v>1712</v>
      </c>
      <c r="C142" s="79" t="s">
        <v>1579</v>
      </c>
    </row>
    <row r="143" spans="1:3" ht="15">
      <c r="A143" s="2" t="s">
        <v>1548</v>
      </c>
      <c r="B143" s="79" t="s">
        <v>1685</v>
      </c>
      <c r="C143" s="79" t="s">
        <v>1552</v>
      </c>
    </row>
    <row r="144" spans="1:3" ht="15">
      <c r="A144" s="2" t="s">
        <v>1548</v>
      </c>
      <c r="B144" s="79" t="s">
        <v>1713</v>
      </c>
      <c r="C144" s="79" t="s">
        <v>1580</v>
      </c>
    </row>
    <row r="145" spans="1:3" ht="15">
      <c r="A145" s="2" t="s">
        <v>1548</v>
      </c>
      <c r="B145" s="79" t="s">
        <v>1714</v>
      </c>
      <c r="C145" s="79" t="s">
        <v>1581</v>
      </c>
    </row>
    <row r="146" spans="1:3" ht="15">
      <c r="A146" s="2" t="s">
        <v>1548</v>
      </c>
      <c r="B146" s="79" t="s">
        <v>1715</v>
      </c>
      <c r="C146" s="79" t="s">
        <v>1582</v>
      </c>
    </row>
    <row r="147" spans="1:3" ht="15">
      <c r="A147" s="2" t="s">
        <v>1548</v>
      </c>
      <c r="B147" s="79" t="s">
        <v>1716</v>
      </c>
      <c r="C147" s="79" t="s">
        <v>1583</v>
      </c>
    </row>
    <row r="148" spans="1:3" ht="15">
      <c r="A148" s="2" t="s">
        <v>1548</v>
      </c>
      <c r="B148" s="79" t="s">
        <v>1584</v>
      </c>
      <c r="C148" s="79" t="s">
        <v>1585</v>
      </c>
    </row>
    <row r="149" spans="1:3" ht="15">
      <c r="A149" s="2" t="s">
        <v>1548</v>
      </c>
      <c r="B149" s="79" t="s">
        <v>1586</v>
      </c>
      <c r="C149" s="79" t="s">
        <v>1587</v>
      </c>
    </row>
    <row r="150" spans="1:3" ht="15">
      <c r="A150" s="2" t="s">
        <v>1548</v>
      </c>
      <c r="B150" s="79" t="s">
        <v>1717</v>
      </c>
      <c r="C150" s="79" t="s">
        <v>1588</v>
      </c>
    </row>
    <row r="151" spans="1:3" ht="15">
      <c r="A151" s="2" t="s">
        <v>1548</v>
      </c>
      <c r="B151" s="79" t="s">
        <v>1718</v>
      </c>
      <c r="C151" s="79" t="s">
        <v>1589</v>
      </c>
    </row>
    <row r="152" spans="1:3" ht="15">
      <c r="A152" s="2" t="s">
        <v>1548</v>
      </c>
      <c r="B152" s="79" t="s">
        <v>1719</v>
      </c>
      <c r="C152" s="79" t="s">
        <v>1590</v>
      </c>
    </row>
    <row r="153" spans="1:3" ht="15">
      <c r="A153" s="2" t="s">
        <v>1548</v>
      </c>
      <c r="B153" s="79" t="s">
        <v>1591</v>
      </c>
      <c r="C153" s="79" t="s">
        <v>1592</v>
      </c>
    </row>
    <row r="154" spans="1:3" ht="15">
      <c r="A154" s="2" t="s">
        <v>1548</v>
      </c>
      <c r="B154" s="79" t="s">
        <v>1720</v>
      </c>
      <c r="C154" s="79" t="s">
        <v>1593</v>
      </c>
    </row>
    <row r="155" spans="1:3" ht="15">
      <c r="A155" s="2" t="s">
        <v>1548</v>
      </c>
      <c r="B155" s="79" t="s">
        <v>1721</v>
      </c>
      <c r="C155" s="79" t="s">
        <v>1594</v>
      </c>
    </row>
    <row r="156" spans="1:3" ht="15">
      <c r="A156" s="2" t="s">
        <v>1548</v>
      </c>
      <c r="B156" s="79" t="s">
        <v>1722</v>
      </c>
      <c r="C156" s="79" t="s">
        <v>1595</v>
      </c>
    </row>
    <row r="157" spans="1:3" ht="15">
      <c r="A157" s="2" t="s">
        <v>1548</v>
      </c>
      <c r="B157" s="79" t="s">
        <v>1723</v>
      </c>
      <c r="C157" s="79" t="s">
        <v>1596</v>
      </c>
    </row>
    <row r="158" spans="1:3" ht="15">
      <c r="A158" s="2" t="s">
        <v>1548</v>
      </c>
      <c r="B158" s="79" t="s">
        <v>1597</v>
      </c>
      <c r="C158" s="79" t="s">
        <v>1598</v>
      </c>
    </row>
    <row r="159" spans="1:3" ht="15">
      <c r="A159" s="2" t="s">
        <v>1548</v>
      </c>
      <c r="B159" s="79" t="s">
        <v>1724</v>
      </c>
      <c r="C159" s="79" t="s">
        <v>1599</v>
      </c>
    </row>
    <row r="160" spans="1:3" ht="15">
      <c r="A160" s="2" t="s">
        <v>1548</v>
      </c>
      <c r="B160" s="79" t="s">
        <v>1600</v>
      </c>
      <c r="C160" s="79" t="s">
        <v>1601</v>
      </c>
    </row>
    <row r="161" spans="1:3" ht="15">
      <c r="A161" s="2" t="s">
        <v>1548</v>
      </c>
      <c r="B161" s="79" t="s">
        <v>1725</v>
      </c>
      <c r="C161" s="79" t="s">
        <v>1602</v>
      </c>
    </row>
    <row r="162" spans="1:3" ht="15">
      <c r="A162" s="2" t="s">
        <v>1548</v>
      </c>
      <c r="B162" s="79" t="s">
        <v>1726</v>
      </c>
      <c r="C162" s="79" t="s">
        <v>1603</v>
      </c>
    </row>
    <row r="163" spans="1:3" ht="15">
      <c r="A163" s="2" t="s">
        <v>1548</v>
      </c>
      <c r="B163" s="79" t="s">
        <v>1220</v>
      </c>
      <c r="C163" s="79" t="s">
        <v>1221</v>
      </c>
    </row>
    <row r="164" spans="1:3" ht="15">
      <c r="A164" s="2" t="s">
        <v>1548</v>
      </c>
      <c r="B164" s="79" t="s">
        <v>1222</v>
      </c>
      <c r="C164" s="79" t="s">
        <v>1223</v>
      </c>
    </row>
    <row r="165" spans="1:3" ht="15">
      <c r="A165" s="2" t="s">
        <v>1548</v>
      </c>
      <c r="B165" s="79" t="s">
        <v>1224</v>
      </c>
      <c r="C165" s="79" t="s">
        <v>1225</v>
      </c>
    </row>
    <row r="166" spans="1:3" ht="15">
      <c r="A166" s="2" t="s">
        <v>1548</v>
      </c>
      <c r="B166" s="79" t="s">
        <v>1226</v>
      </c>
      <c r="C166" s="79" t="s">
        <v>1227</v>
      </c>
    </row>
    <row r="167" spans="1:3" ht="15">
      <c r="A167" s="2" t="s">
        <v>1548</v>
      </c>
      <c r="B167" s="79" t="s">
        <v>1210</v>
      </c>
      <c r="C167" s="79" t="s">
        <v>1211</v>
      </c>
    </row>
    <row r="168" spans="1:3" ht="15">
      <c r="A168" s="2" t="s">
        <v>1548</v>
      </c>
      <c r="B168" s="79" t="s">
        <v>1212</v>
      </c>
      <c r="C168" s="79" t="s">
        <v>1213</v>
      </c>
    </row>
    <row r="169" spans="1:3" ht="15">
      <c r="A169" s="2" t="s">
        <v>1548</v>
      </c>
      <c r="B169" s="79" t="s">
        <v>1214</v>
      </c>
      <c r="C169" s="79" t="s">
        <v>1215</v>
      </c>
    </row>
    <row r="170" spans="1:3" ht="15">
      <c r="A170" s="2" t="s">
        <v>1548</v>
      </c>
      <c r="B170" s="79" t="s">
        <v>1216</v>
      </c>
      <c r="C170" s="79" t="s">
        <v>1217</v>
      </c>
    </row>
    <row r="171" spans="1:3" ht="15">
      <c r="A171" s="2" t="s">
        <v>1548</v>
      </c>
      <c r="B171" s="79" t="s">
        <v>1727</v>
      </c>
      <c r="C171" s="79" t="s">
        <v>1219</v>
      </c>
    </row>
    <row r="172" spans="1:3" ht="15">
      <c r="A172" s="2" t="s">
        <v>1548</v>
      </c>
      <c r="B172" s="79" t="s">
        <v>1728</v>
      </c>
      <c r="C172" s="79" t="s">
        <v>1604</v>
      </c>
    </row>
    <row r="173" spans="1:3" ht="15">
      <c r="A173" s="2" t="s">
        <v>1548</v>
      </c>
      <c r="B173" s="79" t="s">
        <v>1729</v>
      </c>
      <c r="C173" s="79" t="s">
        <v>1605</v>
      </c>
    </row>
    <row r="174" spans="1:3" ht="15">
      <c r="A174" s="2" t="s">
        <v>1548</v>
      </c>
      <c r="B174" s="79" t="s">
        <v>1730</v>
      </c>
      <c r="C174" s="79" t="s">
        <v>1606</v>
      </c>
    </row>
    <row r="175" spans="1:3" ht="15">
      <c r="A175" s="2" t="s">
        <v>1548</v>
      </c>
      <c r="B175" s="79" t="s">
        <v>1607</v>
      </c>
      <c r="C175" s="79" t="s">
        <v>1608</v>
      </c>
    </row>
    <row r="176" spans="1:3" ht="15">
      <c r="A176" s="2" t="s">
        <v>1548</v>
      </c>
      <c r="B176" s="79" t="s">
        <v>1730</v>
      </c>
      <c r="C176" s="79" t="s">
        <v>1606</v>
      </c>
    </row>
    <row r="177" spans="1:3" ht="15">
      <c r="A177" s="2" t="s">
        <v>1548</v>
      </c>
      <c r="B177" s="79" t="s">
        <v>1609</v>
      </c>
      <c r="C177" s="79" t="s">
        <v>1610</v>
      </c>
    </row>
    <row r="178" spans="1:3" ht="15">
      <c r="A178" s="2" t="s">
        <v>1548</v>
      </c>
      <c r="B178" s="79" t="s">
        <v>1731</v>
      </c>
      <c r="C178" s="79" t="s">
        <v>1611</v>
      </c>
    </row>
    <row r="179" spans="1:3" ht="15">
      <c r="A179" s="2" t="s">
        <v>1548</v>
      </c>
      <c r="B179" s="79" t="s">
        <v>1612</v>
      </c>
      <c r="C179" s="79" t="s">
        <v>1613</v>
      </c>
    </row>
    <row r="180" spans="1:3" ht="15">
      <c r="A180" s="2" t="s">
        <v>1548</v>
      </c>
      <c r="B180" s="79" t="s">
        <v>1614</v>
      </c>
      <c r="C180" s="79" t="s">
        <v>1615</v>
      </c>
    </row>
    <row r="181" spans="1:3" ht="15">
      <c r="A181" s="2" t="s">
        <v>1548</v>
      </c>
      <c r="B181" s="79" t="s">
        <v>1732</v>
      </c>
      <c r="C181" s="79" t="s">
        <v>1616</v>
      </c>
    </row>
    <row r="182" spans="1:3" ht="15">
      <c r="A182" s="2" t="s">
        <v>1548</v>
      </c>
      <c r="B182" s="79" t="s">
        <v>1733</v>
      </c>
      <c r="C182" s="79" t="s">
        <v>1617</v>
      </c>
    </row>
    <row r="183" spans="1:3" ht="15">
      <c r="A183" s="2" t="s">
        <v>1548</v>
      </c>
      <c r="B183" s="79" t="s">
        <v>1734</v>
      </c>
      <c r="C183" s="79" t="s">
        <v>1618</v>
      </c>
    </row>
    <row r="184" spans="1:3" ht="15">
      <c r="A184" s="2" t="s">
        <v>1548</v>
      </c>
      <c r="B184" s="79" t="s">
        <v>1735</v>
      </c>
      <c r="C184" s="79" t="s">
        <v>1619</v>
      </c>
    </row>
    <row r="185" spans="1:3" ht="15">
      <c r="A185" s="2" t="s">
        <v>1548</v>
      </c>
      <c r="B185" s="79" t="s">
        <v>1736</v>
      </c>
      <c r="C185" s="79" t="s">
        <v>1620</v>
      </c>
    </row>
    <row r="186" spans="1:3" ht="15">
      <c r="A186" s="2" t="s">
        <v>1548</v>
      </c>
      <c r="B186" s="79" t="s">
        <v>1737</v>
      </c>
      <c r="C186" s="79" t="s">
        <v>1621</v>
      </c>
    </row>
    <row r="187" spans="1:3" ht="15">
      <c r="A187" s="2" t="s">
        <v>1548</v>
      </c>
      <c r="B187" s="79" t="s">
        <v>1738</v>
      </c>
      <c r="C187" s="79" t="s">
        <v>1622</v>
      </c>
    </row>
    <row r="188" spans="1:3" ht="15">
      <c r="A188" s="2" t="s">
        <v>1548</v>
      </c>
      <c r="B188" s="79" t="s">
        <v>1739</v>
      </c>
      <c r="C188" s="79" t="s">
        <v>1623</v>
      </c>
    </row>
    <row r="189" spans="1:3" ht="15">
      <c r="A189" s="2" t="s">
        <v>1548</v>
      </c>
      <c r="B189" s="79" t="s">
        <v>1740</v>
      </c>
      <c r="C189" s="79" t="s">
        <v>1624</v>
      </c>
    </row>
    <row r="190" spans="1:3" ht="15">
      <c r="A190" s="2" t="s">
        <v>1548</v>
      </c>
      <c r="B190" s="79" t="s">
        <v>1741</v>
      </c>
      <c r="C190" s="79" t="s">
        <v>1625</v>
      </c>
    </row>
    <row r="191" spans="1:3" ht="15">
      <c r="A191" s="2" t="s">
        <v>1548</v>
      </c>
      <c r="B191" s="79" t="s">
        <v>1742</v>
      </c>
      <c r="C191" s="79" t="s">
        <v>1626</v>
      </c>
    </row>
    <row r="192" spans="1:3" ht="15">
      <c r="A192" s="2" t="s">
        <v>1548</v>
      </c>
      <c r="B192" s="79" t="s">
        <v>1627</v>
      </c>
      <c r="C192" s="79" t="s">
        <v>1628</v>
      </c>
    </row>
    <row r="193" spans="1:3" ht="15">
      <c r="A193" s="2" t="s">
        <v>1548</v>
      </c>
      <c r="B193" s="79" t="s">
        <v>1629</v>
      </c>
      <c r="C193" s="79" t="s">
        <v>1630</v>
      </c>
    </row>
    <row r="194" spans="1:3" ht="15">
      <c r="A194" s="2" t="s">
        <v>1548</v>
      </c>
      <c r="B194" s="79" t="s">
        <v>1631</v>
      </c>
      <c r="C194" s="79" t="s">
        <v>1632</v>
      </c>
    </row>
    <row r="195" spans="1:3" ht="15">
      <c r="A195" s="2" t="s">
        <v>1548</v>
      </c>
      <c r="B195" s="79" t="s">
        <v>1633</v>
      </c>
      <c r="C195" s="79" t="s">
        <v>1634</v>
      </c>
    </row>
    <row r="196" spans="1:3" ht="15">
      <c r="A196" s="2" t="s">
        <v>1548</v>
      </c>
      <c r="B196" s="79" t="s">
        <v>1635</v>
      </c>
      <c r="C196" s="79" t="s">
        <v>1636</v>
      </c>
    </row>
    <row r="197" spans="1:3" ht="15">
      <c r="A197" s="2" t="s">
        <v>1548</v>
      </c>
      <c r="B197" s="79" t="s">
        <v>1637</v>
      </c>
      <c r="C197" s="79" t="s">
        <v>1638</v>
      </c>
    </row>
    <row r="198" spans="1:3" ht="15">
      <c r="A198" s="2" t="s">
        <v>1548</v>
      </c>
      <c r="B198" s="79" t="s">
        <v>1639</v>
      </c>
      <c r="C198" s="79" t="s">
        <v>1640</v>
      </c>
    </row>
    <row r="199" spans="1:3" ht="15">
      <c r="A199" s="2" t="s">
        <v>1548</v>
      </c>
      <c r="B199" s="79" t="s">
        <v>1641</v>
      </c>
      <c r="C199" s="79" t="s">
        <v>1642</v>
      </c>
    </row>
    <row r="200" spans="1:3" ht="15">
      <c r="A200" s="2" t="s">
        <v>1548</v>
      </c>
      <c r="B200" s="79" t="s">
        <v>1643</v>
      </c>
      <c r="C200" s="79" t="s">
        <v>1644</v>
      </c>
    </row>
    <row r="201" spans="1:3" ht="15">
      <c r="A201" s="2" t="s">
        <v>1548</v>
      </c>
      <c r="B201" s="79" t="s">
        <v>1645</v>
      </c>
      <c r="C201" s="79" t="s">
        <v>1646</v>
      </c>
    </row>
    <row r="202" spans="1:3" ht="15">
      <c r="A202" s="2" t="s">
        <v>1548</v>
      </c>
      <c r="B202" s="79" t="s">
        <v>1647</v>
      </c>
      <c r="C202" s="79" t="s">
        <v>1648</v>
      </c>
    </row>
    <row r="203" spans="1:3" ht="15">
      <c r="A203" s="2" t="s">
        <v>1548</v>
      </c>
      <c r="B203" s="79" t="s">
        <v>1649</v>
      </c>
      <c r="C203" s="79" t="s">
        <v>1650</v>
      </c>
    </row>
    <row r="204" spans="1:3" ht="15">
      <c r="A204" s="2" t="s">
        <v>1677</v>
      </c>
      <c r="B204" s="84" t="s">
        <v>1651</v>
      </c>
      <c r="C204" s="79" t="s">
        <v>1652</v>
      </c>
    </row>
    <row r="205" spans="1:3" ht="15">
      <c r="A205" s="2" t="s">
        <v>1677</v>
      </c>
      <c r="B205" s="84" t="s">
        <v>1653</v>
      </c>
      <c r="C205" s="79" t="s">
        <v>1654</v>
      </c>
    </row>
    <row r="206" spans="1:3" ht="15">
      <c r="A206" s="2" t="s">
        <v>1677</v>
      </c>
      <c r="B206" s="84" t="s">
        <v>1655</v>
      </c>
      <c r="C206" s="79" t="s">
        <v>1656</v>
      </c>
    </row>
    <row r="207" spans="1:3" ht="15">
      <c r="A207" s="2" t="s">
        <v>1677</v>
      </c>
      <c r="B207" s="84" t="s">
        <v>1657</v>
      </c>
      <c r="C207" s="79" t="s">
        <v>1658</v>
      </c>
    </row>
    <row r="208" spans="1:3" ht="15">
      <c r="A208" s="2" t="s">
        <v>1677</v>
      </c>
      <c r="B208" s="84" t="s">
        <v>1659</v>
      </c>
      <c r="C208" s="79" t="s">
        <v>1660</v>
      </c>
    </row>
    <row r="209" spans="1:3" ht="15">
      <c r="A209" s="2" t="s">
        <v>1677</v>
      </c>
      <c r="B209" s="84" t="s">
        <v>1661</v>
      </c>
      <c r="C209" s="79" t="s">
        <v>1662</v>
      </c>
    </row>
    <row r="210" spans="1:3" ht="15">
      <c r="A210" s="2" t="s">
        <v>1677</v>
      </c>
      <c r="B210" s="84" t="s">
        <v>1663</v>
      </c>
      <c r="C210" s="79" t="s">
        <v>1664</v>
      </c>
    </row>
    <row r="211" spans="1:3" ht="15">
      <c r="A211" s="2" t="s">
        <v>1677</v>
      </c>
      <c r="B211" s="84" t="s">
        <v>1665</v>
      </c>
      <c r="C211" s="79" t="s">
        <v>1666</v>
      </c>
    </row>
    <row r="212" spans="1:3" ht="15">
      <c r="A212" s="2" t="s">
        <v>1677</v>
      </c>
      <c r="B212" s="84" t="s">
        <v>1667</v>
      </c>
      <c r="C212" s="79" t="s">
        <v>1668</v>
      </c>
    </row>
    <row r="213" spans="1:3" ht="15">
      <c r="A213" s="2" t="s">
        <v>1677</v>
      </c>
      <c r="B213" s="84" t="s">
        <v>1669</v>
      </c>
      <c r="C213" s="79" t="s">
        <v>1670</v>
      </c>
    </row>
    <row r="214" spans="1:3" ht="15">
      <c r="A214" s="2" t="s">
        <v>1677</v>
      </c>
      <c r="B214" s="84" t="s">
        <v>1671</v>
      </c>
      <c r="C214" s="79" t="s">
        <v>1672</v>
      </c>
    </row>
    <row r="215" spans="1:3" ht="15">
      <c r="A215" s="2" t="s">
        <v>1677</v>
      </c>
      <c r="B215" s="84" t="s">
        <v>1673</v>
      </c>
      <c r="C215" s="79" t="s">
        <v>1674</v>
      </c>
    </row>
    <row r="216" spans="1:3" ht="15">
      <c r="A216" s="2" t="s">
        <v>1677</v>
      </c>
      <c r="B216" s="84" t="s">
        <v>1637</v>
      </c>
      <c r="C216" s="79" t="s">
        <v>1638</v>
      </c>
    </row>
    <row r="217" spans="1:3" ht="15">
      <c r="A217" s="2" t="s">
        <v>1677</v>
      </c>
      <c r="B217" s="84" t="s">
        <v>1675</v>
      </c>
      <c r="C217" s="79" t="s">
        <v>1676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1679</v>
      </c>
      <c r="C3" s="96" t="s">
        <v>1680</v>
      </c>
    </row>
    <row r="4" spans="2:5" ht="16">
      <c r="B4" s="40" t="s">
        <v>1111</v>
      </c>
      <c r="C4" s="58">
        <v>44742</v>
      </c>
    </row>
    <row r="5" spans="2:5">
      <c r="B5" s="40" t="s">
        <v>1112</v>
      </c>
      <c r="C5" s="42" t="s">
        <v>1114</v>
      </c>
      <c r="E5" s="2"/>
    </row>
    <row r="6" spans="2:5" ht="14" thickBot="1">
      <c r="B6" s="41" t="s">
        <v>1113</v>
      </c>
      <c r="C6" s="43" t="s">
        <v>1114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88" zoomScaleNormal="140" workbookViewId="0">
      <selection activeCell="B9" sqref="B9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1105</v>
      </c>
      <c r="B2" s="47" t="s">
        <v>1106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62" priority="18" stopIfTrue="1" operator="equal">
      <formula>0</formula>
    </cfRule>
    <cfRule type="cellIs" dxfId="61" priority="19" stopIfTrue="1" operator="equal">
      <formula>#REF!</formula>
    </cfRule>
    <cfRule type="cellIs" dxfId="60" priority="20" operator="notEqual">
      <formula>#REF!</formula>
    </cfRule>
  </conditionalFormatting>
  <conditionalFormatting sqref="D6:F101 C23 C37 C50 C65 C76:C77 C89 C101">
    <cfRule type="expression" dxfId="59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zoomScaleNormal="110" workbookViewId="0">
      <selection activeCell="B4" sqref="B4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1105</v>
      </c>
      <c r="B2" s="47" t="s">
        <v>1106</v>
      </c>
      <c r="C2" s="55"/>
      <c r="D2" s="49"/>
    </row>
    <row r="3" spans="1:10" ht="16">
      <c r="A3" s="46" t="s">
        <v>1075</v>
      </c>
      <c r="B3" s="47" t="s">
        <v>1117</v>
      </c>
      <c r="C3" s="55"/>
      <c r="D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1130</v>
      </c>
      <c r="E5" s="89"/>
      <c r="F5" s="90"/>
      <c r="G5" s="94" t="s">
        <v>1131</v>
      </c>
      <c r="H5" s="91"/>
      <c r="I5" s="91"/>
      <c r="J5" s="92"/>
    </row>
    <row r="6" spans="1:10" ht="32">
      <c r="A6" s="6" t="s">
        <v>1</v>
      </c>
      <c r="B6" s="11"/>
      <c r="C6" s="12" t="s">
        <v>1118</v>
      </c>
      <c r="D6" s="74" t="s">
        <v>1119</v>
      </c>
      <c r="E6" s="74" t="s">
        <v>1120</v>
      </c>
      <c r="F6" s="74" t="s">
        <v>1121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1124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1125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1743</v>
      </c>
      <c r="B23" s="8" t="s">
        <v>1122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1126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RevenueUsedForSecurityOfPersonsAndPropertyServices,ExpensesForSecurityOfPersonsAndPropertyServices,NetExpenseRevenueForSecurityOfPersonsAndPropertyServices</v>
      </c>
      <c r="B25" s="18" t="s">
        <v>1454</v>
      </c>
      <c r="C25" s="19">
        <v>23</v>
      </c>
      <c r="D25" s="20"/>
      <c r="E25" s="20"/>
      <c r="F25" s="20"/>
      <c r="G25" s="65"/>
      <c r="H25" s="65">
        <f>IF(OR(H$6="", $B25=""),"",SUM(E25:F25)-C25)</f>
        <v>-23</v>
      </c>
      <c r="I25" s="17">
        <f>IF(OR(I$6="", B25=""),"",SUM(G25:H25))</f>
        <v>-23</v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>IF(OR(H$6="", $B26=""),"",SUM(E26:F26)-C26)</f>
        <v/>
      </c>
      <c r="I26" s="17" t="str">
        <f>IF(OR(I$6="", B26=""),"",SUM(G26:H26))</f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ref="H27:H36" si="3">IF(OR(H$6="", $B27=""),"",SUM(E27:F27)-C27)</f>
        <v/>
      </c>
      <c r="I27" s="17" t="str">
        <f t="shared" ref="I27:I36" si="4">IF(OR(I$6="", B27=""),"",SUM(G27:H27))</f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3"/>
        <v/>
      </c>
      <c r="I28" s="17" t="str">
        <f t="shared" si="4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3"/>
        <v/>
      </c>
      <c r="I29" s="17" t="str">
        <f t="shared" si="4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3"/>
        <v/>
      </c>
      <c r="I30" s="17" t="str">
        <f t="shared" si="4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3"/>
        <v/>
      </c>
      <c r="I31" s="17" t="str">
        <f t="shared" si="4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3"/>
        <v/>
      </c>
      <c r="I32" s="17" t="str">
        <f t="shared" si="4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3"/>
        <v/>
      </c>
      <c r="I33" s="17" t="str">
        <f t="shared" si="4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3"/>
        <v/>
      </c>
      <c r="I34" s="17" t="str">
        <f t="shared" si="4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3"/>
        <v/>
      </c>
      <c r="I35" s="17" t="str">
        <f t="shared" si="4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3"/>
        <v/>
      </c>
      <c r="I36" s="17" t="str">
        <f t="shared" si="4"/>
        <v/>
      </c>
      <c r="J36" s="65"/>
    </row>
    <row r="37" spans="1:10" s="52" customFormat="1" ht="15">
      <c r="A37" s="8" t="s">
        <v>1743</v>
      </c>
      <c r="B37" s="8" t="s">
        <v>1129</v>
      </c>
      <c r="C37" s="17">
        <f>IF(C6="","",SUM(C25:C36))</f>
        <v>23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-23</v>
      </c>
      <c r="I37" s="17">
        <f>IF(I$6="","",SUM(I25:I36))</f>
        <v>-23</v>
      </c>
      <c r="J37" s="17"/>
    </row>
    <row r="38" spans="1:10" ht="15">
      <c r="A38" s="8" t="s">
        <v>1743</v>
      </c>
      <c r="B38" s="10" t="s">
        <v>1123</v>
      </c>
      <c r="C38" s="23">
        <f>C23+C37</f>
        <v>23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-23</v>
      </c>
      <c r="I38" s="25">
        <f t="shared" si="9"/>
        <v>-23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1127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1743</v>
      </c>
      <c r="B50" s="10" t="s">
        <v>1128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1139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1140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1132</v>
      </c>
      <c r="B64" s="78" t="s">
        <v>1133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1143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1132</v>
      </c>
      <c r="B71" s="78" t="s">
        <v>1142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1132</v>
      </c>
      <c r="B72" s="10" t="s">
        <v>1141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1137</v>
      </c>
      <c r="B75" s="10" t="s">
        <v>1134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1138</v>
      </c>
      <c r="B76" s="10" t="s">
        <v>1135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1136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">
    <cfRule type="expression" dxfId="58" priority="49" stopIfTrue="1">
      <formula>C$6=""</formula>
    </cfRule>
  </conditionalFormatting>
  <conditionalFormatting sqref="C64:J64">
    <cfRule type="expression" dxfId="57" priority="34" stopIfTrue="1">
      <formula>C$6=""</formula>
    </cfRule>
  </conditionalFormatting>
  <conditionalFormatting sqref="C71:J72">
    <cfRule type="expression" dxfId="56" priority="10" stopIfTrue="1">
      <formula>C$6=""</formula>
    </cfRule>
  </conditionalFormatting>
  <conditionalFormatting sqref="D6:F6 D52:F52">
    <cfRule type="expression" dxfId="55" priority="46" stopIfTrue="1">
      <formula>D$6=""</formula>
    </cfRule>
  </conditionalFormatting>
  <conditionalFormatting sqref="D39:G51">
    <cfRule type="expression" dxfId="54" priority="6" stopIfTrue="1">
      <formula>D$6=""</formula>
    </cfRule>
  </conditionalFormatting>
  <conditionalFormatting sqref="D65:J70">
    <cfRule type="expression" dxfId="53" priority="2" stopIfTrue="1">
      <formula>D$6=""</formula>
    </cfRule>
  </conditionalFormatting>
  <conditionalFormatting sqref="H39:H50">
    <cfRule type="expression" dxfId="52" priority="5" stopIfTrue="1">
      <formula>H$6=""</formula>
    </cfRule>
  </conditionalFormatting>
  <conditionalFormatting sqref="H38:I38">
    <cfRule type="expression" dxfId="51" priority="43" stopIfTrue="1">
      <formula>H$6=""</formula>
    </cfRule>
  </conditionalFormatting>
  <conditionalFormatting sqref="H5:J6 D7:I37 I39:I51">
    <cfRule type="expression" dxfId="50" priority="39" stopIfTrue="1">
      <formula>D$6=""</formula>
    </cfRule>
  </conditionalFormatting>
  <conditionalFormatting sqref="H52:J63">
    <cfRule type="expression" dxfId="49" priority="3" stopIfTrue="1">
      <formula>H$6=""</formula>
    </cfRule>
  </conditionalFormatting>
  <conditionalFormatting sqref="I74:I99">
    <cfRule type="expression" dxfId="48" priority="1" stopIfTrue="1">
      <formula>I$6=""</formula>
    </cfRule>
  </conditionalFormatting>
  <conditionalFormatting sqref="J7:J50">
    <cfRule type="expression" dxfId="47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919-E4A0-3A4F-9164-3F35B35B852C}">
  <dimension ref="A1:I36"/>
  <sheetViews>
    <sheetView topLeftCell="B5" workbookViewId="0">
      <selection activeCell="D36" sqref="D36"/>
    </sheetView>
  </sheetViews>
  <sheetFormatPr baseColWidth="10" defaultRowHeight="13"/>
  <cols>
    <col min="1" max="1" width="23.83203125" customWidth="1"/>
    <col min="2" max="2" width="29.5" style="118" customWidth="1"/>
  </cols>
  <sheetData>
    <row r="1" spans="1:9" ht="17">
      <c r="A1" s="45" t="s">
        <v>1074</v>
      </c>
      <c r="B1" s="110" t="str">
        <f>_xlfn.CONCAT('Master Info'!C2, ", ", 'Master Info'!$C$3)</f>
        <v>City of Clayton, California</v>
      </c>
      <c r="C1" s="55"/>
      <c r="D1" s="49"/>
      <c r="E1" s="49"/>
    </row>
    <row r="2" spans="1:9" ht="17">
      <c r="A2" s="46" t="s">
        <v>1105</v>
      </c>
      <c r="B2" s="61" t="s">
        <v>1106</v>
      </c>
      <c r="C2" s="55"/>
      <c r="D2" s="49"/>
      <c r="E2" s="49"/>
    </row>
    <row r="3" spans="1:9" ht="17">
      <c r="A3" s="46" t="s">
        <v>1075</v>
      </c>
      <c r="B3" s="61" t="s">
        <v>1744</v>
      </c>
      <c r="C3" s="55"/>
      <c r="D3" s="49"/>
      <c r="E3" s="49"/>
    </row>
    <row r="4" spans="1:9" ht="17" thickBot="1">
      <c r="A4" s="48" t="s">
        <v>1076</v>
      </c>
      <c r="B4" s="111">
        <f>'Master Info'!C4</f>
        <v>44742</v>
      </c>
      <c r="C4" s="55"/>
      <c r="D4" s="49"/>
      <c r="E4" s="49"/>
    </row>
    <row r="5" spans="1:9" ht="16">
      <c r="A5" s="56"/>
      <c r="B5" s="87"/>
      <c r="C5" s="51"/>
      <c r="D5" s="51"/>
      <c r="E5" s="51"/>
    </row>
    <row r="6" spans="1:9" ht="48">
      <c r="A6" s="6" t="s">
        <v>1</v>
      </c>
      <c r="B6" s="112"/>
      <c r="C6" s="12" t="s">
        <v>1083</v>
      </c>
      <c r="D6" s="12" t="s">
        <v>1745</v>
      </c>
      <c r="E6" s="12" t="s">
        <v>1746</v>
      </c>
      <c r="F6" s="12" t="s">
        <v>1753</v>
      </c>
      <c r="G6" s="12" t="s">
        <v>1754</v>
      </c>
      <c r="H6" s="102" t="s">
        <v>1755</v>
      </c>
      <c r="I6" s="102" t="s">
        <v>3</v>
      </c>
    </row>
    <row r="7" spans="1:9" ht="16">
      <c r="A7" s="7"/>
      <c r="B7" s="113" t="s">
        <v>4</v>
      </c>
      <c r="C7" s="14"/>
      <c r="D7" s="14"/>
      <c r="E7" s="13"/>
      <c r="F7" s="13"/>
      <c r="G7" s="13"/>
      <c r="H7" s="103"/>
      <c r="I7" s="103"/>
    </row>
    <row r="8" spans="1:9" ht="15">
      <c r="A8" s="8" t="str">
        <f>IF(B8="", "Choose from drop-down --&gt;", _xlfn.XLOOKUP(B8,'Label Dropdowns'!$B$2:$B$522,'Label Dropdowns'!$C$2:$C$522))</f>
        <v>Choose from drop-down --&gt;</v>
      </c>
      <c r="B8" s="114"/>
      <c r="C8" s="19"/>
      <c r="D8" s="20"/>
      <c r="E8" s="20"/>
      <c r="F8" s="20"/>
      <c r="G8" s="20"/>
      <c r="H8" s="104"/>
      <c r="I8" s="104">
        <f t="shared" ref="I8:I13" si="0">SUM(C8:H8)</f>
        <v>0</v>
      </c>
    </row>
    <row r="9" spans="1:9" ht="15">
      <c r="A9" s="8" t="str">
        <f>IF(B9="", "Choose from drop-down --&gt;", _xlfn.XLOOKUP(B9,'Label Dropdowns'!$B$2:$B$522,'Label Dropdowns'!$C$2:$C$522))</f>
        <v>Choose from drop-down --&gt;</v>
      </c>
      <c r="B9" s="114"/>
      <c r="C9" s="19"/>
      <c r="D9" s="20"/>
      <c r="E9" s="20"/>
      <c r="F9" s="20"/>
      <c r="G9" s="20"/>
      <c r="H9" s="104"/>
      <c r="I9" s="104">
        <f t="shared" si="0"/>
        <v>0</v>
      </c>
    </row>
    <row r="10" spans="1:9" ht="15">
      <c r="A10" s="8" t="str">
        <f>IF(B10="", "Choose from drop-down --&gt;", _xlfn.XLOOKUP(B10,'Label Dropdowns'!$B$2:$B$522,'Label Dropdowns'!$C$2:$C$522))</f>
        <v>Choose from drop-down --&gt;</v>
      </c>
      <c r="B10" s="114"/>
      <c r="C10" s="19"/>
      <c r="D10" s="20"/>
      <c r="E10" s="20"/>
      <c r="F10" s="20"/>
      <c r="G10" s="20"/>
      <c r="H10" s="104"/>
      <c r="I10" s="104">
        <f t="shared" si="0"/>
        <v>0</v>
      </c>
    </row>
    <row r="11" spans="1:9" ht="15">
      <c r="A11" s="8" t="str">
        <f>IF(B11="", "Choose from drop-down --&gt;", _xlfn.XLOOKUP(B11,'Label Dropdowns'!$B$2:$B$522,'Label Dropdowns'!$C$2:$C$522))</f>
        <v>Choose from drop-down --&gt;</v>
      </c>
      <c r="B11" s="114"/>
      <c r="C11" s="19"/>
      <c r="D11" s="20"/>
      <c r="E11" s="20"/>
      <c r="F11" s="20"/>
      <c r="G11" s="20"/>
      <c r="H11" s="104"/>
      <c r="I11" s="104">
        <f t="shared" si="0"/>
        <v>0</v>
      </c>
    </row>
    <row r="12" spans="1:9" ht="15">
      <c r="A12" s="8" t="str">
        <f>IF(B12="", "Choose from drop-down --&gt;", _xlfn.XLOOKUP(B12,'Label Dropdowns'!$B$2:$B$522,'Label Dropdowns'!$C$2:$C$522))</f>
        <v>Choose from drop-down --&gt;</v>
      </c>
      <c r="B12" s="114"/>
      <c r="C12" s="19"/>
      <c r="D12" s="20"/>
      <c r="E12" s="20"/>
      <c r="F12" s="20"/>
      <c r="G12" s="20"/>
      <c r="H12" s="104"/>
      <c r="I12" s="104">
        <f t="shared" si="0"/>
        <v>0</v>
      </c>
    </row>
    <row r="13" spans="1:9" ht="15">
      <c r="A13" s="8" t="str">
        <f>IF(B13="", "Choose from drop-down --&gt;", _xlfn.XLOOKUP(B13,'Label Dropdowns'!$B$2:$B$522,'Label Dropdowns'!$C$2:$C$522))</f>
        <v>Choose from drop-down --&gt;</v>
      </c>
      <c r="B13" s="114"/>
      <c r="C13" s="19"/>
      <c r="D13" s="20"/>
      <c r="E13" s="20"/>
      <c r="F13" s="20"/>
      <c r="G13" s="20"/>
      <c r="H13" s="104"/>
      <c r="I13" s="104">
        <f t="shared" si="0"/>
        <v>0</v>
      </c>
    </row>
    <row r="14" spans="1:9" ht="15">
      <c r="A14" s="8" t="str">
        <f>IF(B14="", "Choose from drop-down --&gt;", _xlfn.XLOOKUP(B14,'Label Dropdowns'!$B$2:$B$522,'Label Dropdowns'!$C$2:$C$522))</f>
        <v>Choose from drop-down --&gt;</v>
      </c>
      <c r="B14" s="114"/>
      <c r="C14" s="19"/>
      <c r="D14" s="20"/>
      <c r="E14" s="20"/>
      <c r="F14" s="20"/>
      <c r="G14" s="20"/>
      <c r="H14" s="104"/>
      <c r="I14" s="104">
        <f t="shared" ref="I14:I15" si="1">SUM(C14:H14)</f>
        <v>0</v>
      </c>
    </row>
    <row r="15" spans="1:9" ht="15">
      <c r="A15" s="8" t="str">
        <f>IF(B15="", "Choose from drop-down --&gt;", _xlfn.XLOOKUP(B15,'Label Dropdowns'!$B$2:$B$522,'Label Dropdowns'!$C$2:$C$522))</f>
        <v>Choose from drop-down --&gt;</v>
      </c>
      <c r="B15" s="114"/>
      <c r="C15" s="19"/>
      <c r="D15" s="20"/>
      <c r="E15" s="20"/>
      <c r="F15" s="20"/>
      <c r="G15" s="20"/>
      <c r="H15" s="104"/>
      <c r="I15" s="104">
        <f t="shared" si="1"/>
        <v>0</v>
      </c>
    </row>
    <row r="16" spans="1:9" ht="15">
      <c r="A16" s="8" t="str">
        <f>IF(B16="", "Choose from drop-down --&gt;", _xlfn.XLOOKUP(B16,'Label Dropdowns'!$B$2:$B$522,'Label Dropdowns'!$C$2:$C$522))</f>
        <v>Choose from drop-down --&gt;</v>
      </c>
      <c r="B16" s="114"/>
      <c r="C16" s="19"/>
      <c r="D16" s="20"/>
      <c r="E16" s="20"/>
      <c r="F16" s="20"/>
      <c r="G16" s="20"/>
      <c r="H16" s="104"/>
      <c r="I16" s="104">
        <f>SUM(C16:H16)</f>
        <v>0</v>
      </c>
    </row>
    <row r="17" spans="1:9" ht="16">
      <c r="A17" s="9" t="s">
        <v>19</v>
      </c>
      <c r="B17" s="115" t="s">
        <v>20</v>
      </c>
      <c r="C17" s="23">
        <f>SUM(C8:C16)</f>
        <v>0</v>
      </c>
      <c r="D17" s="23">
        <f>SUM(D8:D16)</f>
        <v>0</v>
      </c>
      <c r="E17" s="23">
        <f t="shared" ref="E17:H17" si="2">SUM(E8:E16)</f>
        <v>0</v>
      </c>
      <c r="F17" s="23">
        <f t="shared" si="2"/>
        <v>0</v>
      </c>
      <c r="G17" s="23">
        <f t="shared" si="2"/>
        <v>0</v>
      </c>
      <c r="H17" s="23">
        <f t="shared" si="2"/>
        <v>0</v>
      </c>
      <c r="I17" s="105">
        <f>SUM(C17:H17)</f>
        <v>0</v>
      </c>
    </row>
    <row r="18" spans="1:9" ht="32">
      <c r="B18" s="113" t="s">
        <v>1747</v>
      </c>
      <c r="C18" s="14"/>
      <c r="D18" s="14"/>
      <c r="E18" s="13"/>
      <c r="F18" s="13"/>
      <c r="G18" s="13"/>
      <c r="H18" s="103"/>
      <c r="I18" s="103"/>
    </row>
    <row r="19" spans="1:9" ht="16">
      <c r="B19" s="116" t="s">
        <v>1748</v>
      </c>
      <c r="H19" s="2"/>
      <c r="I19" s="2"/>
    </row>
    <row r="20" spans="1:9" ht="15">
      <c r="A20" s="8" t="str">
        <f>IF(B20="", "Choose from drop-down --&gt;", _xlfn.XLOOKUP(B20,'Label Dropdowns'!$B$2:$B$522,'Label Dropdowns'!$C$2:$C$522))</f>
        <v>Choose from drop-down --&gt;</v>
      </c>
      <c r="B20" s="114"/>
      <c r="C20" s="19"/>
      <c r="D20" s="19"/>
      <c r="E20" s="19"/>
      <c r="F20" s="19"/>
      <c r="G20" s="19"/>
      <c r="H20" s="106"/>
      <c r="I20" s="106">
        <f>SUM(C20:H20)</f>
        <v>0</v>
      </c>
    </row>
    <row r="21" spans="1:9" ht="15">
      <c r="A21" s="8" t="str">
        <f>IF(B21="", "Choose from drop-down --&gt;", _xlfn.XLOOKUP(B21,'Label Dropdowns'!$B$2:$B$522,'Label Dropdowns'!$C$2:$C$522))</f>
        <v>Choose from drop-down --&gt;</v>
      </c>
      <c r="B21" s="114"/>
      <c r="C21" s="20"/>
      <c r="D21" s="19"/>
      <c r="E21" s="19"/>
      <c r="F21" s="19"/>
      <c r="G21" s="19"/>
      <c r="H21" s="107"/>
      <c r="I21" s="106">
        <f t="shared" ref="I21:I24" si="3">SUM(C21:H21)</f>
        <v>0</v>
      </c>
    </row>
    <row r="22" spans="1:9" ht="15">
      <c r="A22" s="8" t="str">
        <f>IF(B22="", "Choose from drop-down --&gt;", _xlfn.XLOOKUP(B22,'Label Dropdowns'!$B$2:$B$522,'Label Dropdowns'!$C$2:$C$522))</f>
        <v>Choose from drop-down --&gt;</v>
      </c>
      <c r="B22" s="114"/>
      <c r="C22" s="19"/>
      <c r="D22" s="20"/>
      <c r="E22" s="20"/>
      <c r="F22" s="20"/>
      <c r="G22" s="20"/>
      <c r="H22" s="104"/>
      <c r="I22" s="106">
        <f t="shared" si="3"/>
        <v>0</v>
      </c>
    </row>
    <row r="23" spans="1:9" ht="15">
      <c r="A23" s="8" t="str">
        <f>IF(B23="", "Choose from drop-down --&gt;", _xlfn.XLOOKUP(B23,'Label Dropdowns'!$B$2:$B$522,'Label Dropdowns'!$C$2:$C$522))</f>
        <v>Choose from drop-down --&gt;</v>
      </c>
      <c r="B23" s="114"/>
      <c r="C23" s="19"/>
      <c r="D23" s="20"/>
      <c r="E23" s="20"/>
      <c r="F23" s="20"/>
      <c r="G23" s="20"/>
      <c r="H23" s="104"/>
      <c r="I23" s="106">
        <f t="shared" si="3"/>
        <v>0</v>
      </c>
    </row>
    <row r="24" spans="1:9" ht="15">
      <c r="A24" s="8" t="str">
        <f>IF(B24="", "Choose from drop-down --&gt;", _xlfn.XLOOKUP(B24,'Label Dropdowns'!$B$2:$B$522,'Label Dropdowns'!$C$2:$C$522))</f>
        <v>Choose from drop-down --&gt;</v>
      </c>
      <c r="B24" s="114"/>
      <c r="C24" s="19"/>
      <c r="D24" s="20"/>
      <c r="E24" s="20"/>
      <c r="F24" s="20"/>
      <c r="G24" s="20"/>
      <c r="H24" s="104"/>
      <c r="I24" s="106">
        <f t="shared" si="3"/>
        <v>0</v>
      </c>
    </row>
    <row r="25" spans="1:9" ht="16">
      <c r="A25" s="8" t="s">
        <v>40</v>
      </c>
      <c r="B25" s="117" t="s">
        <v>41</v>
      </c>
      <c r="C25" s="101">
        <f>SUM(C20:C24)</f>
        <v>0</v>
      </c>
      <c r="D25" s="101">
        <f t="shared" ref="D25:H25" si="4">SUM(D20:D24)</f>
        <v>0</v>
      </c>
      <c r="E25" s="101">
        <f t="shared" si="4"/>
        <v>0</v>
      </c>
      <c r="F25" s="101">
        <f t="shared" si="4"/>
        <v>0</v>
      </c>
      <c r="G25" s="101">
        <f t="shared" si="4"/>
        <v>0</v>
      </c>
      <c r="H25" s="101">
        <f t="shared" si="4"/>
        <v>0</v>
      </c>
      <c r="I25" s="108">
        <f>SUM(C25:H25)</f>
        <v>0</v>
      </c>
    </row>
    <row r="26" spans="1:9" ht="16">
      <c r="B26" s="116" t="s">
        <v>1749</v>
      </c>
      <c r="H26" s="2"/>
      <c r="I26" s="2"/>
    </row>
    <row r="27" spans="1:9" ht="15">
      <c r="A27" s="8" t="str">
        <f>IF(B27="", "Choose from drop-down --&gt;", _xlfn.XLOOKUP(B27,'Label Dropdowns'!$B$2:$B$522,'Label Dropdowns'!$C$2:$C$522))</f>
        <v>Choose from drop-down --&gt;</v>
      </c>
      <c r="B27" s="114"/>
      <c r="C27" s="19"/>
      <c r="D27" s="20"/>
      <c r="E27" s="20"/>
      <c r="F27" s="20"/>
      <c r="G27" s="20"/>
      <c r="H27" s="109"/>
      <c r="I27" s="109"/>
    </row>
    <row r="28" spans="1:9" ht="16">
      <c r="A28" s="8" t="s">
        <v>1751</v>
      </c>
      <c r="B28" s="117" t="s">
        <v>46</v>
      </c>
      <c r="C28" s="17">
        <f>SUM(C27)</f>
        <v>0</v>
      </c>
      <c r="D28" s="17">
        <f>SUM(D27)</f>
        <v>0</v>
      </c>
      <c r="E28" s="17">
        <f t="shared" ref="E28:H28" si="5">SUM(E27)</f>
        <v>0</v>
      </c>
      <c r="F28" s="17">
        <f t="shared" si="5"/>
        <v>0</v>
      </c>
      <c r="G28" s="17">
        <f t="shared" si="5"/>
        <v>0</v>
      </c>
      <c r="H28" s="17">
        <f t="shared" si="5"/>
        <v>0</v>
      </c>
      <c r="I28" s="17">
        <f>SUM(I27)</f>
        <v>0</v>
      </c>
    </row>
    <row r="29" spans="1:9" ht="16">
      <c r="B29" s="116" t="s">
        <v>1750</v>
      </c>
      <c r="H29" s="2"/>
      <c r="I29" s="2"/>
    </row>
    <row r="30" spans="1:9" ht="15">
      <c r="A30" s="8" t="str">
        <f>IF(B30="", "Choose from drop-down --&gt;", _xlfn.XLOOKUP(B30,'Label Dropdowns'!$B$2:$B$522,'Label Dropdowns'!$C$2:$C$522))</f>
        <v>Choose from drop-down --&gt;</v>
      </c>
      <c r="B30" s="114"/>
      <c r="C30" s="19"/>
      <c r="D30" s="19"/>
      <c r="E30" s="19"/>
      <c r="F30" s="19"/>
      <c r="G30" s="19"/>
      <c r="H30" s="106"/>
      <c r="I30" s="106">
        <f t="shared" ref="I30:I35" si="6">SUM(C30:H30)</f>
        <v>0</v>
      </c>
    </row>
    <row r="31" spans="1:9" ht="15">
      <c r="A31" s="8" t="str">
        <f>IF(B31="", "Choose from drop-down --&gt;", _xlfn.XLOOKUP(B31,'Label Dropdowns'!$B$2:$B$522,'Label Dropdowns'!$C$2:$C$522))</f>
        <v>Choose from drop-down --&gt;</v>
      </c>
      <c r="B31" s="114"/>
      <c r="C31" s="20"/>
      <c r="D31" s="19"/>
      <c r="E31" s="19"/>
      <c r="F31" s="19"/>
      <c r="G31" s="19"/>
      <c r="H31" s="107"/>
      <c r="I31" s="107">
        <f t="shared" si="6"/>
        <v>0</v>
      </c>
    </row>
    <row r="32" spans="1:9" ht="15">
      <c r="A32" s="8" t="str">
        <f>IF(B32="", "Choose from drop-down --&gt;", _xlfn.XLOOKUP(B32,'Label Dropdowns'!$B$2:$B$522,'Label Dropdowns'!$C$2:$C$522))</f>
        <v>Choose from drop-down --&gt;</v>
      </c>
      <c r="B32" s="114"/>
      <c r="C32" s="19"/>
      <c r="D32" s="20"/>
      <c r="E32" s="20"/>
      <c r="F32" s="20"/>
      <c r="G32" s="20"/>
      <c r="H32" s="104"/>
      <c r="I32" s="104">
        <f t="shared" si="6"/>
        <v>0</v>
      </c>
    </row>
    <row r="33" spans="1:9" ht="15">
      <c r="A33" s="8" t="str">
        <f>IF(B33="", "Choose from drop-down --&gt;", _xlfn.XLOOKUP(B33,'Label Dropdowns'!$B$2:$B$522,'Label Dropdowns'!$C$2:$C$522))</f>
        <v>Choose from drop-down --&gt;</v>
      </c>
      <c r="B33" s="114"/>
      <c r="C33" s="19"/>
      <c r="D33" s="20"/>
      <c r="E33" s="20"/>
      <c r="F33" s="20"/>
      <c r="G33" s="20"/>
      <c r="H33" s="104"/>
      <c r="I33" s="104">
        <f t="shared" si="6"/>
        <v>0</v>
      </c>
    </row>
    <row r="34" spans="1:9" ht="15">
      <c r="A34" s="8" t="str">
        <f>IF(B34="", "Choose from drop-down --&gt;", _xlfn.XLOOKUP(B34,'Label Dropdowns'!$B$2:$B$522,'Label Dropdowns'!$C$2:$C$522))</f>
        <v>Choose from drop-down --&gt;</v>
      </c>
      <c r="B34" s="114"/>
      <c r="C34" s="19"/>
      <c r="D34" s="20"/>
      <c r="E34" s="20"/>
      <c r="F34" s="20"/>
      <c r="G34" s="20"/>
      <c r="H34" s="104"/>
      <c r="I34" s="104">
        <f t="shared" si="6"/>
        <v>0</v>
      </c>
    </row>
    <row r="35" spans="1:9" ht="16">
      <c r="A35" s="8" t="s">
        <v>1751</v>
      </c>
      <c r="B35" s="117" t="s">
        <v>46</v>
      </c>
      <c r="C35" s="17">
        <f t="shared" ref="C35:H35" si="7">SUM(C30:C34)</f>
        <v>0</v>
      </c>
      <c r="D35" s="17">
        <f t="shared" si="7"/>
        <v>0</v>
      </c>
      <c r="E35" s="17">
        <f t="shared" si="7"/>
        <v>0</v>
      </c>
      <c r="F35" s="17">
        <f t="shared" si="7"/>
        <v>0</v>
      </c>
      <c r="G35" s="17">
        <f t="shared" si="7"/>
        <v>0</v>
      </c>
      <c r="H35" s="108">
        <f t="shared" si="7"/>
        <v>0</v>
      </c>
      <c r="I35" s="108">
        <f t="shared" si="6"/>
        <v>0</v>
      </c>
    </row>
    <row r="36" spans="1:9" ht="32">
      <c r="A36" s="9" t="s">
        <v>1751</v>
      </c>
      <c r="B36" s="115" t="s">
        <v>1752</v>
      </c>
      <c r="C36" s="23"/>
      <c r="D36" s="23"/>
      <c r="E36" s="23"/>
      <c r="F36" s="23"/>
      <c r="G36" s="23"/>
      <c r="H36" s="105"/>
      <c r="I36" s="105"/>
    </row>
  </sheetData>
  <conditionalFormatting sqref="C35:G35">
    <cfRule type="expression" dxfId="46" priority="10" stopIfTrue="1">
      <formula>C$6=""</formula>
    </cfRule>
  </conditionalFormatting>
  <conditionalFormatting sqref="C25:H25">
    <cfRule type="expression" dxfId="45" priority="16" stopIfTrue="1">
      <formula>C$6=""</formula>
    </cfRule>
  </conditionalFormatting>
  <conditionalFormatting sqref="C28:I28">
    <cfRule type="expression" dxfId="44" priority="11" stopIfTrue="1">
      <formula>C$6=""</formula>
    </cfRule>
  </conditionalFormatting>
  <conditionalFormatting sqref="D36">
    <cfRule type="expression" dxfId="43" priority="9" stopIfTrue="1">
      <formula>D$6=""</formula>
    </cfRule>
  </conditionalFormatting>
  <conditionalFormatting sqref="D6:G16">
    <cfRule type="expression" dxfId="42" priority="3" stopIfTrue="1">
      <formula>D$6=""</formula>
    </cfRule>
  </conditionalFormatting>
  <conditionalFormatting sqref="D18:G18">
    <cfRule type="expression" dxfId="41" priority="20" stopIfTrue="1">
      <formula>D$6=""</formula>
    </cfRule>
  </conditionalFormatting>
  <conditionalFormatting sqref="D20:G24">
    <cfRule type="expression" dxfId="40" priority="2" stopIfTrue="1">
      <formula>D$6=""</formula>
    </cfRule>
  </conditionalFormatting>
  <conditionalFormatting sqref="D27:G27">
    <cfRule type="expression" dxfId="39" priority="14" stopIfTrue="1">
      <formula>D$6=""</formula>
    </cfRule>
  </conditionalFormatting>
  <conditionalFormatting sqref="D30:G34">
    <cfRule type="expression" dxfId="38" priority="1" stopIfTrue="1">
      <formula>D$6=""</formula>
    </cfRule>
  </conditionalFormatting>
  <dataValidations count="2">
    <dataValidation type="list" allowBlank="1" showInputMessage="1" showErrorMessage="1" sqref="B8:B16 B27" xr:uid="{C05164A8-FCB4-D447-A641-AF82C1FC0132}">
      <formula1>current_assets</formula1>
    </dataValidation>
    <dataValidation type="list" allowBlank="1" showInputMessage="1" showErrorMessage="1" sqref="B20:B24 B30:B34" xr:uid="{E7758463-A14F-B541-9130-AEC634E9AF3C}">
      <formula1>current_liabilities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zoomScale="66" zoomScaleNormal="94" workbookViewId="0">
      <selection activeCell="B74" sqref="B74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1074</v>
      </c>
      <c r="B1" s="97" t="s">
        <v>1681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1105</v>
      </c>
      <c r="B2" s="47" t="s">
        <v>1081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1075</v>
      </c>
      <c r="B3" s="61" t="s">
        <v>1082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69"/>
    </row>
    <row r="7" spans="1:10" ht="16">
      <c r="A7" s="6" t="s">
        <v>1</v>
      </c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5">
      <c r="A8" s="7"/>
      <c r="B8" s="13" t="s">
        <v>1084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1085</v>
      </c>
      <c r="B23" s="9" t="s">
        <v>1086</v>
      </c>
      <c r="C23" s="26">
        <f t="shared" ref="C23:J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 t="shared" si="1"/>
        <v>0</v>
      </c>
    </row>
    <row r="25" spans="1:10" ht="15">
      <c r="A25" s="7"/>
      <c r="B25" s="13" t="s">
        <v>1087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1088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1089</v>
      </c>
      <c r="B36" s="9" t="s">
        <v>1090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1091</v>
      </c>
      <c r="B37" s="73" t="s">
        <v>1092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1093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1094</v>
      </c>
      <c r="B60" s="10" t="s">
        <v>1095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1098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1099</v>
      </c>
      <c r="B63" s="18" t="s">
        <v>1100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1099</v>
      </c>
      <c r="B64" s="18" t="s">
        <v>1101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1096</v>
      </c>
      <c r="B70" s="10" t="s">
        <v>1097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37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60E7-C507-2A4A-AE8A-D4E05E209746}">
  <sheetPr>
    <tabColor theme="4"/>
  </sheetPr>
  <dimension ref="A1:J78"/>
  <sheetViews>
    <sheetView zoomScaleNormal="125" workbookViewId="0">
      <selection activeCell="C65" sqref="C65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10" width="18.66406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55"/>
      <c r="E1" s="55"/>
      <c r="F1" s="55"/>
      <c r="G1" s="55"/>
      <c r="H1" s="55"/>
      <c r="I1" s="55"/>
      <c r="J1" s="49"/>
    </row>
    <row r="2" spans="1:10" ht="16">
      <c r="A2" s="46" t="s">
        <v>1105</v>
      </c>
      <c r="B2" s="47" t="s">
        <v>1102</v>
      </c>
      <c r="C2" s="55"/>
      <c r="D2" s="55"/>
      <c r="E2" s="55"/>
      <c r="F2" s="55"/>
      <c r="G2" s="55"/>
      <c r="H2" s="55"/>
      <c r="I2" s="55"/>
      <c r="J2" s="49"/>
    </row>
    <row r="3" spans="1:10" ht="16">
      <c r="A3" s="46" t="s">
        <v>1075</v>
      </c>
      <c r="B3" s="47" t="s">
        <v>0</v>
      </c>
      <c r="C3" s="55"/>
      <c r="D3" s="55"/>
      <c r="E3" s="55"/>
      <c r="F3" s="55"/>
      <c r="G3" s="55"/>
      <c r="H3" s="55"/>
      <c r="I3" s="55"/>
      <c r="J3" s="49"/>
    </row>
    <row r="4" spans="1:10" ht="17" thickBot="1">
      <c r="A4" s="48" t="s">
        <v>1076</v>
      </c>
      <c r="B4" s="60">
        <f>'Master Info'!C4</f>
        <v>44742</v>
      </c>
      <c r="C4" s="55"/>
      <c r="D4" s="55"/>
      <c r="E4" s="55"/>
      <c r="F4" s="55"/>
      <c r="G4" s="55"/>
      <c r="H4" s="55"/>
      <c r="I4" s="55"/>
      <c r="J4" s="49"/>
    </row>
    <row r="5" spans="1:10" s="52" customFormat="1" ht="16">
      <c r="A5" s="56"/>
      <c r="B5" s="57"/>
      <c r="C5" s="51"/>
      <c r="D5" s="51"/>
      <c r="E5" s="51"/>
      <c r="F5" s="51"/>
      <c r="G5" s="51"/>
      <c r="H5" s="51"/>
      <c r="I5" s="51"/>
      <c r="J5" s="51"/>
    </row>
    <row r="6" spans="1:10" ht="48">
      <c r="A6" s="6" t="s">
        <v>1</v>
      </c>
      <c r="B6" s="11"/>
      <c r="C6" s="12" t="s">
        <v>1756</v>
      </c>
      <c r="D6" s="123" t="str">
        <f>IF(AND('Master Info'!C5="N",'Master Info'!C6="N"), "",  IF('Master Info'!C5="N", "Component Units", "Business-Type Activities - Enterprise Funds"))</f>
        <v>Business-Type Activities - Enterprise Funds</v>
      </c>
      <c r="E6" s="124"/>
      <c r="F6" s="124"/>
      <c r="G6" s="124"/>
      <c r="H6" s="124"/>
      <c r="I6" s="124"/>
      <c r="J6" s="125"/>
    </row>
    <row r="7" spans="1:10" ht="15">
      <c r="A7" s="7"/>
      <c r="B7" s="13" t="s">
        <v>4</v>
      </c>
      <c r="C7" s="14"/>
      <c r="D7" s="14"/>
      <c r="E7" s="14"/>
      <c r="F7" s="14"/>
      <c r="G7" s="14"/>
      <c r="H7" s="14"/>
      <c r="I7" s="14"/>
      <c r="J7" s="14"/>
    </row>
    <row r="8" spans="1:10" ht="15">
      <c r="A8" s="7"/>
      <c r="B8" s="15" t="s">
        <v>5</v>
      </c>
      <c r="C8" s="16"/>
      <c r="D8" s="16"/>
      <c r="E8" s="16"/>
      <c r="F8" s="16"/>
      <c r="G8" s="16"/>
      <c r="H8" s="16"/>
      <c r="I8" s="16"/>
      <c r="J8" s="16" t="s">
        <v>1757</v>
      </c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19"/>
      <c r="E9" s="19"/>
      <c r="F9" s="19"/>
      <c r="G9" s="19"/>
      <c r="H9" s="19"/>
      <c r="I9" s="19"/>
      <c r="J9" s="20">
        <f t="shared" ref="J9:J17" si="0">SUM(D9:I9)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19"/>
      <c r="E10" s="19"/>
      <c r="F10" s="19"/>
      <c r="G10" s="19"/>
      <c r="H10" s="19"/>
      <c r="I10" s="19"/>
      <c r="J10" s="20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19"/>
      <c r="E11" s="19"/>
      <c r="F11" s="19"/>
      <c r="G11" s="19"/>
      <c r="H11" s="19"/>
      <c r="I11" s="19"/>
      <c r="J11" s="20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19"/>
      <c r="E12" s="19"/>
      <c r="F12" s="19"/>
      <c r="G12" s="19"/>
      <c r="H12" s="19"/>
      <c r="I12" s="19"/>
      <c r="J12" s="20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19"/>
      <c r="E13" s="19"/>
      <c r="F13" s="19"/>
      <c r="G13" s="19"/>
      <c r="H13" s="19"/>
      <c r="I13" s="19"/>
      <c r="J13" s="20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19"/>
      <c r="E14" s="19"/>
      <c r="F14" s="19"/>
      <c r="G14" s="19"/>
      <c r="H14" s="19"/>
      <c r="I14" s="19"/>
      <c r="J14" s="20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19"/>
      <c r="E15" s="19"/>
      <c r="F15" s="19"/>
      <c r="G15" s="19"/>
      <c r="H15" s="19"/>
      <c r="I15" s="19"/>
      <c r="J15" s="20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19"/>
      <c r="E16" s="19"/>
      <c r="F16" s="19"/>
      <c r="G16" s="19"/>
      <c r="H16" s="19"/>
      <c r="I16" s="19"/>
      <c r="J16" s="20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19"/>
      <c r="E17" s="19"/>
      <c r="F17" s="19"/>
      <c r="G17" s="19"/>
      <c r="H17" s="19"/>
      <c r="I17" s="19"/>
      <c r="J17" s="20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19"/>
      <c r="E18" s="19"/>
      <c r="F18" s="19"/>
      <c r="G18" s="19"/>
      <c r="H18" s="19"/>
      <c r="I18" s="19"/>
      <c r="J18" s="20">
        <f t="shared" ref="J18:J22" si="1">SUM(D18:I18)</f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19"/>
      <c r="E19" s="19"/>
      <c r="F19" s="19"/>
      <c r="G19" s="19"/>
      <c r="H19" s="19"/>
      <c r="I19" s="19"/>
      <c r="J19" s="20">
        <f t="shared" si="1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19"/>
      <c r="E20" s="19"/>
      <c r="F20" s="19"/>
      <c r="G20" s="19"/>
      <c r="H20" s="19"/>
      <c r="I20" s="19"/>
      <c r="J20" s="20">
        <f t="shared" si="1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19"/>
      <c r="E21" s="19"/>
      <c r="F21" s="19"/>
      <c r="G21" s="19"/>
      <c r="H21" s="19"/>
      <c r="I21" s="19"/>
      <c r="J21" s="20">
        <f t="shared" si="1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19"/>
      <c r="E22" s="19"/>
      <c r="F22" s="19"/>
      <c r="G22" s="19"/>
      <c r="H22" s="19"/>
      <c r="I22" s="19"/>
      <c r="J22" s="20">
        <f t="shared" si="1"/>
        <v>0</v>
      </c>
    </row>
    <row r="23" spans="1:10" ht="15">
      <c r="A23" s="8" t="s">
        <v>10</v>
      </c>
      <c r="B23" s="8" t="s">
        <v>11</v>
      </c>
      <c r="C23" s="17">
        <f>IF(C6="","",SUM(C9:C22))</f>
        <v>0</v>
      </c>
      <c r="D23" s="17"/>
      <c r="E23" s="17"/>
      <c r="F23" s="17"/>
      <c r="G23" s="17"/>
      <c r="H23" s="17"/>
      <c r="I23" s="17"/>
      <c r="J23" s="17">
        <f>IF(D6="","",SUM(J9:J22))</f>
        <v>0</v>
      </c>
    </row>
    <row r="24" spans="1:10" ht="15">
      <c r="A24" s="7"/>
      <c r="B24" s="15" t="s">
        <v>12</v>
      </c>
      <c r="C24" s="15"/>
      <c r="D24" s="15"/>
      <c r="E24" s="15"/>
      <c r="F24" s="15"/>
      <c r="G24" s="15"/>
      <c r="H24" s="15"/>
      <c r="I24" s="15"/>
      <c r="J24" s="15"/>
    </row>
    <row r="25" spans="1:10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19"/>
      <c r="E25" s="19"/>
      <c r="F25" s="19"/>
      <c r="G25" s="19"/>
      <c r="H25" s="19"/>
      <c r="I25" s="19"/>
      <c r="J25" s="20"/>
    </row>
    <row r="26" spans="1:10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19"/>
      <c r="E26" s="19"/>
      <c r="F26" s="19"/>
      <c r="G26" s="19"/>
      <c r="H26" s="19"/>
      <c r="I26" s="19"/>
      <c r="J26" s="20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19"/>
      <c r="E27" s="19"/>
      <c r="F27" s="19"/>
      <c r="G27" s="19"/>
      <c r="H27" s="19"/>
      <c r="I27" s="19"/>
      <c r="J27" s="20"/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19"/>
      <c r="E28" s="19"/>
      <c r="F28" s="19"/>
      <c r="G28" s="19"/>
      <c r="H28" s="19"/>
      <c r="I28" s="19"/>
      <c r="J28" s="20"/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19"/>
      <c r="E29" s="19"/>
      <c r="F29" s="19"/>
      <c r="G29" s="19"/>
      <c r="H29" s="19"/>
      <c r="I29" s="19"/>
      <c r="J29" s="20"/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9"/>
      <c r="F30" s="19"/>
      <c r="G30" s="19"/>
      <c r="H30" s="19"/>
      <c r="I30" s="19"/>
      <c r="J30" s="19"/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9"/>
      <c r="F31" s="19"/>
      <c r="G31" s="19"/>
      <c r="H31" s="19"/>
      <c r="I31" s="19"/>
      <c r="J31" s="19"/>
    </row>
    <row r="32" spans="1:10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9"/>
      <c r="F32" s="19"/>
      <c r="G32" s="19"/>
      <c r="H32" s="19"/>
      <c r="I32" s="19"/>
      <c r="J32" s="19"/>
    </row>
    <row r="33" spans="1:10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9"/>
      <c r="F33" s="19"/>
      <c r="G33" s="19"/>
      <c r="H33" s="19"/>
      <c r="I33" s="19"/>
      <c r="J33" s="19"/>
    </row>
    <row r="34" spans="1:10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9"/>
      <c r="F34" s="19"/>
      <c r="G34" s="19"/>
      <c r="H34" s="19"/>
      <c r="I34" s="19"/>
      <c r="J34" s="19"/>
    </row>
    <row r="35" spans="1:10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9"/>
      <c r="F35" s="19"/>
      <c r="G35" s="19"/>
      <c r="H35" s="19"/>
      <c r="I35" s="19"/>
      <c r="J35" s="19"/>
    </row>
    <row r="36" spans="1:10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9"/>
      <c r="F36" s="19"/>
      <c r="G36" s="19"/>
      <c r="H36" s="19"/>
      <c r="I36" s="19"/>
      <c r="J36" s="19"/>
    </row>
    <row r="37" spans="1:10" s="52" customFormat="1" ht="15">
      <c r="A37" s="8" t="s">
        <v>17</v>
      </c>
      <c r="B37" s="8" t="s">
        <v>18</v>
      </c>
      <c r="C37" s="17">
        <f ca="1">SUM(_xlfn.XLOOKUP("Total Noncurrent Assets",$B:$B,C:C))</f>
        <v>0</v>
      </c>
      <c r="D37" s="17"/>
      <c r="E37" s="17"/>
      <c r="F37" s="17"/>
      <c r="G37" s="17"/>
      <c r="H37" s="17"/>
      <c r="I37" s="17"/>
      <c r="J37" s="17">
        <f>IF(D6="","",SUM(J25:J36))</f>
        <v>0</v>
      </c>
    </row>
    <row r="38" spans="1:10" ht="15">
      <c r="A38" s="8" t="s">
        <v>19</v>
      </c>
      <c r="B38" s="10" t="s">
        <v>20</v>
      </c>
      <c r="C38" s="23">
        <f ca="1">SUM(_xlfn.XLOOKUP("Total Current Assets",$B:$B,C:C),(_xlfn.XLOOKUP("Total Noncurrent Assets",$B:$B,C:C)))</f>
        <v>0</v>
      </c>
      <c r="D38" s="23"/>
      <c r="E38" s="23"/>
      <c r="F38" s="23"/>
      <c r="G38" s="23"/>
      <c r="H38" s="23"/>
      <c r="I38" s="23"/>
      <c r="J38" s="23">
        <f>IF(D6="", "", IF(D$6="", "",SUM(_xlfn.XLOOKUP("Total Current Assets",$B:$B,J:J),(_xlfn.XLOOKUP("Total Noncurrent Assets",$B:$B,J:J)))))</f>
        <v>0</v>
      </c>
    </row>
    <row r="39" spans="1:10" ht="15">
      <c r="A39" s="7"/>
      <c r="B39" s="7"/>
      <c r="C39" s="24"/>
      <c r="D39" s="24"/>
      <c r="E39" s="24"/>
      <c r="F39" s="24"/>
      <c r="G39" s="24"/>
      <c r="H39" s="24"/>
      <c r="I39" s="24"/>
      <c r="J39" s="24"/>
    </row>
    <row r="40" spans="1:10" ht="15">
      <c r="A40" s="7"/>
      <c r="B40" s="13" t="s">
        <v>26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7"/>
      <c r="B41" s="15" t="s">
        <v>1078</v>
      </c>
      <c r="C41" s="16"/>
      <c r="D41" s="16"/>
      <c r="E41" s="16"/>
      <c r="F41" s="16"/>
      <c r="G41" s="16"/>
      <c r="H41" s="16"/>
      <c r="I41" s="16"/>
      <c r="J41" s="16"/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19"/>
      <c r="E42" s="19"/>
      <c r="F42" s="19"/>
      <c r="G42" s="19"/>
      <c r="H42" s="19"/>
      <c r="I42" s="19"/>
      <c r="J42" s="19"/>
    </row>
    <row r="43" spans="1:10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20"/>
      <c r="D43" s="20"/>
      <c r="E43" s="20"/>
      <c r="F43" s="20"/>
      <c r="G43" s="20"/>
      <c r="H43" s="20"/>
      <c r="I43" s="20"/>
      <c r="J43" s="19"/>
    </row>
    <row r="44" spans="1:10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19"/>
      <c r="E44" s="19"/>
      <c r="F44" s="19"/>
      <c r="G44" s="19"/>
      <c r="H44" s="19"/>
      <c r="I44" s="19"/>
      <c r="J44" s="20"/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19"/>
      <c r="E45" s="19"/>
      <c r="F45" s="19"/>
      <c r="G45" s="19"/>
      <c r="H45" s="19"/>
      <c r="I45" s="19"/>
      <c r="J45" s="20"/>
    </row>
    <row r="46" spans="1:10" ht="16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19"/>
      <c r="E46" s="19"/>
      <c r="F46" s="19"/>
      <c r="G46" s="19"/>
      <c r="H46" s="19"/>
      <c r="I46" s="19"/>
      <c r="J46" s="20"/>
    </row>
    <row r="47" spans="1:10" ht="16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19"/>
      <c r="E47" s="19"/>
      <c r="F47" s="19"/>
      <c r="G47" s="19"/>
      <c r="H47" s="19"/>
      <c r="I47" s="19"/>
      <c r="J47" s="20"/>
    </row>
    <row r="48" spans="1:10" ht="16" hidden="1" customHeight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19"/>
      <c r="E48" s="19"/>
      <c r="F48" s="19"/>
      <c r="G48" s="19"/>
      <c r="H48" s="19"/>
      <c r="I48" s="19"/>
      <c r="J48" s="20"/>
    </row>
    <row r="49" spans="1:10" ht="16" hidden="1" customHeight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19"/>
      <c r="E49" s="19"/>
      <c r="F49" s="19"/>
      <c r="G49" s="19"/>
      <c r="H49" s="19"/>
      <c r="I49" s="19"/>
      <c r="J49" s="20"/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19"/>
      <c r="E50" s="19"/>
      <c r="F50" s="19"/>
      <c r="G50" s="19"/>
      <c r="H50" s="19"/>
      <c r="I50" s="19"/>
      <c r="J50" s="20"/>
    </row>
    <row r="51" spans="1:10" ht="15" hidden="1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19"/>
      <c r="E51" s="19"/>
      <c r="F51" s="19"/>
      <c r="G51" s="19"/>
      <c r="H51" s="19"/>
      <c r="I51" s="19"/>
      <c r="J51" s="20"/>
    </row>
    <row r="52" spans="1:10" ht="15" hidden="1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19"/>
      <c r="E52" s="19"/>
      <c r="F52" s="19"/>
      <c r="G52" s="19"/>
      <c r="H52" s="19"/>
      <c r="I52" s="19"/>
      <c r="J52" s="20"/>
    </row>
    <row r="53" spans="1:10" ht="15">
      <c r="A53" s="8" t="s">
        <v>33</v>
      </c>
      <c r="B53" s="8" t="s">
        <v>34</v>
      </c>
      <c r="C53" s="17">
        <f>IF(C6="","",SUM(C42:C52))</f>
        <v>0</v>
      </c>
      <c r="D53" s="17"/>
      <c r="E53" s="17"/>
      <c r="F53" s="17"/>
      <c r="G53" s="17"/>
      <c r="H53" s="17"/>
      <c r="I53" s="17"/>
      <c r="J53" s="17">
        <f>IF(D6="","",SUM(J42:J52))</f>
        <v>0</v>
      </c>
    </row>
    <row r="54" spans="1:10" ht="15">
      <c r="A54" s="7"/>
      <c r="B54" s="15" t="s">
        <v>1079</v>
      </c>
      <c r="C54" s="15"/>
      <c r="D54" s="15"/>
      <c r="E54" s="15"/>
      <c r="F54" s="15"/>
      <c r="G54" s="15"/>
      <c r="H54" s="15"/>
      <c r="I54" s="15"/>
      <c r="J54" s="15"/>
    </row>
    <row r="55" spans="1:10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9"/>
      <c r="F55" s="19"/>
      <c r="G55" s="19"/>
      <c r="H55" s="19"/>
      <c r="I55" s="19"/>
      <c r="J55" s="20"/>
    </row>
    <row r="56" spans="1:10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19"/>
      <c r="E56" s="19"/>
      <c r="F56" s="19"/>
      <c r="G56" s="19"/>
      <c r="H56" s="19"/>
      <c r="I56" s="19"/>
      <c r="J56" s="20"/>
    </row>
    <row r="57" spans="1:10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19"/>
      <c r="E57" s="19"/>
      <c r="F57" s="19"/>
      <c r="G57" s="19"/>
      <c r="H57" s="19"/>
      <c r="I57" s="19"/>
      <c r="J57" s="20"/>
    </row>
    <row r="58" spans="1:10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19"/>
      <c r="E58" s="19"/>
      <c r="F58" s="19"/>
      <c r="G58" s="19"/>
      <c r="H58" s="19"/>
      <c r="I58" s="19"/>
      <c r="J58" s="20"/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19"/>
      <c r="E59" s="19"/>
      <c r="F59" s="19"/>
      <c r="G59" s="19"/>
      <c r="H59" s="19"/>
      <c r="I59" s="19"/>
      <c r="J59" s="20"/>
    </row>
    <row r="60" spans="1:10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19"/>
      <c r="E60" s="19"/>
      <c r="F60" s="19"/>
      <c r="G60" s="19"/>
      <c r="H60" s="19"/>
      <c r="I60" s="19"/>
      <c r="J60" s="20"/>
    </row>
    <row r="61" spans="1:10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19"/>
      <c r="E61" s="19"/>
      <c r="F61" s="19"/>
      <c r="G61" s="19"/>
      <c r="H61" s="19"/>
      <c r="I61" s="19"/>
      <c r="J61" s="20"/>
    </row>
    <row r="62" spans="1:10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19"/>
      <c r="E62" s="19"/>
      <c r="F62" s="19"/>
      <c r="G62" s="19"/>
      <c r="H62" s="19"/>
      <c r="I62" s="19"/>
      <c r="J62" s="20"/>
    </row>
    <row r="63" spans="1:10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19"/>
      <c r="E63" s="19"/>
      <c r="F63" s="19"/>
      <c r="G63" s="19"/>
      <c r="H63" s="19"/>
      <c r="I63" s="19"/>
      <c r="J63" s="20"/>
    </row>
    <row r="64" spans="1:10" ht="15">
      <c r="A64" s="8" t="s">
        <v>38</v>
      </c>
      <c r="B64" s="8" t="s">
        <v>39</v>
      </c>
      <c r="C64" s="17">
        <f ca="1">SUM(_xlfn.XLOOKUP("Total Noncurrent Liabilities",$B:$B,C:C))</f>
        <v>0</v>
      </c>
      <c r="D64" s="17"/>
      <c r="E64" s="17"/>
      <c r="F64" s="17"/>
      <c r="G64" s="17"/>
      <c r="H64" s="17"/>
      <c r="I64" s="17"/>
      <c r="J64" s="17">
        <f>IF(D$6="","",SUM(J55:J63))</f>
        <v>0</v>
      </c>
    </row>
    <row r="65" spans="1:10" ht="15">
      <c r="A65" s="9" t="s">
        <v>40</v>
      </c>
      <c r="B65" s="10" t="s">
        <v>41</v>
      </c>
      <c r="C65" s="23">
        <f ca="1">SUM(_xlfn.XLOOKUP("Total Current Liabilities",$B:$B,C:C),(_xlfn.XLOOKUP("Total Noncurrent Liabilities",$B:$B,C:C)))</f>
        <v>0</v>
      </c>
      <c r="D65" s="23"/>
      <c r="E65" s="23"/>
      <c r="F65" s="23"/>
      <c r="G65" s="23"/>
      <c r="H65" s="23"/>
      <c r="I65" s="23"/>
      <c r="J65" s="23">
        <f>IF(D$6="","", SUM(_xlfn.XLOOKUP("Total Current Liabilities",$B:$B,J:J),(_xlfn.XLOOKUP("Total Noncurrent Liabilities",$B:$B,J:J))))</f>
        <v>0</v>
      </c>
    </row>
    <row r="66" spans="1:10" ht="15">
      <c r="A66" s="7"/>
      <c r="B66" s="7"/>
      <c r="C66" s="24"/>
      <c r="D66" s="24"/>
      <c r="E66" s="24"/>
      <c r="F66" s="24"/>
      <c r="G66" s="24"/>
      <c r="H66" s="24"/>
      <c r="I66" s="24"/>
      <c r="J66" s="24"/>
    </row>
    <row r="67" spans="1:10" ht="15">
      <c r="A67" s="7"/>
      <c r="B67" s="13" t="s">
        <v>47</v>
      </c>
      <c r="C67" s="13"/>
      <c r="D67" s="13"/>
      <c r="E67" s="13"/>
      <c r="F67" s="13"/>
      <c r="G67" s="13"/>
      <c r="H67" s="13"/>
      <c r="I67" s="13"/>
      <c r="J67" s="13"/>
    </row>
    <row r="68" spans="1:10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19"/>
      <c r="E68" s="19"/>
      <c r="F68" s="19"/>
      <c r="G68" s="19"/>
      <c r="H68" s="19"/>
      <c r="I68" s="19"/>
      <c r="J68" s="19"/>
    </row>
    <row r="69" spans="1:10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19"/>
      <c r="E69" s="19"/>
      <c r="F69" s="19"/>
      <c r="G69" s="19"/>
      <c r="H69" s="19"/>
      <c r="I69" s="19"/>
      <c r="J69" s="19"/>
    </row>
    <row r="70" spans="1:10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19"/>
      <c r="E70" s="19"/>
      <c r="F70" s="19"/>
      <c r="G70" s="19"/>
      <c r="H70" s="19"/>
      <c r="I70" s="19"/>
      <c r="J70" s="19"/>
    </row>
    <row r="71" spans="1:10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19"/>
      <c r="E71" s="19"/>
      <c r="F71" s="19"/>
      <c r="G71" s="19"/>
      <c r="H71" s="19"/>
      <c r="I71" s="19"/>
      <c r="J71" s="19"/>
    </row>
    <row r="72" spans="1:10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19"/>
      <c r="E72" s="19"/>
      <c r="F72" s="19"/>
      <c r="G72" s="19"/>
      <c r="H72" s="19"/>
      <c r="I72" s="19"/>
      <c r="J72" s="19"/>
    </row>
    <row r="73" spans="1:10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19"/>
      <c r="E73" s="19"/>
      <c r="F73" s="19"/>
      <c r="G73" s="19"/>
      <c r="H73" s="19"/>
      <c r="I73" s="19"/>
      <c r="J73" s="19"/>
    </row>
    <row r="74" spans="1:10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19"/>
      <c r="E74" s="19"/>
      <c r="F74" s="19"/>
      <c r="G74" s="19"/>
      <c r="H74" s="19"/>
      <c r="I74" s="19"/>
      <c r="J74" s="19"/>
    </row>
    <row r="75" spans="1:10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19"/>
      <c r="E75" s="19"/>
      <c r="F75" s="19"/>
      <c r="G75" s="19"/>
      <c r="H75" s="19"/>
      <c r="I75" s="19"/>
      <c r="J75" s="20"/>
    </row>
    <row r="76" spans="1:10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19"/>
      <c r="E76" s="19"/>
      <c r="F76" s="19"/>
      <c r="G76" s="19"/>
      <c r="H76" s="19"/>
      <c r="I76" s="19"/>
      <c r="J76" s="19"/>
    </row>
    <row r="77" spans="1:10" ht="15">
      <c r="A77" s="10" t="s">
        <v>51</v>
      </c>
      <c r="B77" s="10" t="s">
        <v>52</v>
      </c>
      <c r="C77" s="23">
        <f>IF(C6="","",SUM(C68:C76))</f>
        <v>0</v>
      </c>
      <c r="D77" s="23"/>
      <c r="E77" s="23"/>
      <c r="F77" s="23"/>
      <c r="G77" s="23"/>
      <c r="H77" s="23"/>
      <c r="I77" s="23"/>
      <c r="J77" s="23">
        <f>IF(D6="","",SUM(J68:J76))</f>
        <v>0</v>
      </c>
    </row>
    <row r="78" spans="1:10" ht="16">
      <c r="C78" s="53"/>
      <c r="D78" s="53"/>
      <c r="E78" s="53"/>
      <c r="F78" s="53"/>
      <c r="G78" s="53"/>
      <c r="H78" s="53"/>
      <c r="I78" s="53"/>
      <c r="J78" s="54"/>
    </row>
  </sheetData>
  <sheetProtection formatRows="0" insertRows="0" deleteRows="0"/>
  <mergeCells count="1">
    <mergeCell ref="D6:J6"/>
  </mergeCells>
  <conditionalFormatting sqref="C77:J77">
    <cfRule type="cellIs" dxfId="36" priority="3" stopIfTrue="1" operator="equal">
      <formula>0</formula>
    </cfRule>
    <cfRule type="cellIs" dxfId="35" priority="4" stopIfTrue="1" operator="equal">
      <formula>#REF!</formula>
    </cfRule>
    <cfRule type="cellIs" dxfId="34" priority="5" operator="notEqual">
      <formula>#REF!</formula>
    </cfRule>
  </conditionalFormatting>
  <conditionalFormatting sqref="D6 C23 E23:I23 C37 E37:I37 C53 E53:I53 C64:C65 E64:I65 C77 E77:I77">
    <cfRule type="expression" dxfId="33" priority="2" stopIfTrue="1">
      <formula>C$6=""</formula>
    </cfRule>
  </conditionalFormatting>
  <conditionalFormatting sqref="D77 D23 D37 D53 D64:D65">
    <cfRule type="expression" dxfId="32" priority="52" stopIfTrue="1">
      <formula>#REF!=""</formula>
    </cfRule>
  </conditionalFormatting>
  <conditionalFormatting sqref="J1:J1048576">
    <cfRule type="expression" dxfId="31" priority="1" stopIfTrue="1">
      <formula>COUNTA(D2:I2)=1</formula>
    </cfRule>
  </conditionalFormatting>
  <conditionalFormatting sqref="J7:J77">
    <cfRule type="expression" dxfId="30" priority="63" stopIfTrue="1">
      <formula>D$6=""</formula>
    </cfRule>
  </conditionalFormatting>
  <dataValidations count="5">
    <dataValidation type="list" allowBlank="1" showInputMessage="1" showErrorMessage="1" sqref="B9:B22" xr:uid="{4ACEF289-BA82-0D45-BE07-7C664A3BFA9F}">
      <formula1>current_assets</formula1>
    </dataValidation>
    <dataValidation type="list" allowBlank="1" showInputMessage="1" showErrorMessage="1" sqref="B25:B36" xr:uid="{50343035-3D84-CE4B-BD07-B450B6534013}">
      <formula1>noncurrent_assets</formula1>
    </dataValidation>
    <dataValidation type="list" allowBlank="1" showInputMessage="1" showErrorMessage="1" sqref="B68:B76" xr:uid="{65B0B3CB-CAE4-9F49-9204-BCF554447293}">
      <formula1>net_position</formula1>
    </dataValidation>
    <dataValidation type="list" allowBlank="1" showInputMessage="1" showErrorMessage="1" sqref="B55:B63" xr:uid="{537F271F-BE04-EA40-A07A-DAF7A262A683}">
      <formula1>noncurrent_liabilities</formula1>
    </dataValidation>
    <dataValidation type="list" allowBlank="1" showInputMessage="1" showErrorMessage="1" sqref="B42:B52" xr:uid="{A09DF45D-000F-084D-9A3D-7620B2077E7C}">
      <formula1>current_liabilities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0403-62DE-A740-82D6-476B24D592A0}">
  <sheetPr>
    <tabColor theme="4"/>
  </sheetPr>
  <dimension ref="A1:J76"/>
  <sheetViews>
    <sheetView tabSelected="1" topLeftCell="A10" zoomScale="68" zoomScaleNormal="125" workbookViewId="0">
      <selection activeCell="J76" sqref="J76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10" width="18.66406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55"/>
      <c r="E1" s="55"/>
      <c r="F1" s="55"/>
      <c r="G1" s="55"/>
      <c r="H1" s="55"/>
      <c r="I1" s="55"/>
      <c r="J1" s="49"/>
    </row>
    <row r="2" spans="1:10" ht="16">
      <c r="A2" s="46" t="s">
        <v>1105</v>
      </c>
      <c r="B2" s="47" t="s">
        <v>1102</v>
      </c>
      <c r="C2" s="55"/>
      <c r="D2" s="55"/>
      <c r="E2" s="55"/>
      <c r="F2" s="55"/>
      <c r="G2" s="55"/>
      <c r="H2" s="55"/>
      <c r="I2" s="55"/>
      <c r="J2" s="49"/>
    </row>
    <row r="3" spans="1:10" ht="16">
      <c r="A3" s="46" t="s">
        <v>1075</v>
      </c>
      <c r="B3" s="47" t="s">
        <v>2221</v>
      </c>
      <c r="C3" s="55"/>
      <c r="D3" s="55"/>
      <c r="E3" s="55"/>
      <c r="F3" s="55"/>
      <c r="G3" s="55"/>
      <c r="H3" s="55"/>
      <c r="I3" s="55"/>
      <c r="J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55"/>
      <c r="E4" s="55"/>
      <c r="F4" s="55"/>
      <c r="G4" s="55"/>
      <c r="H4" s="55"/>
      <c r="I4" s="55"/>
      <c r="J4" s="49"/>
    </row>
    <row r="5" spans="1:10" s="52" customFormat="1" ht="16">
      <c r="A5" s="56"/>
      <c r="B5" s="57"/>
      <c r="C5" s="51"/>
      <c r="D5" s="51"/>
      <c r="E5" s="51"/>
      <c r="F5" s="51"/>
      <c r="G5" s="51"/>
      <c r="H5" s="51"/>
      <c r="I5" s="51"/>
      <c r="J5" s="51"/>
    </row>
    <row r="6" spans="1:10" ht="48">
      <c r="A6" s="6" t="s">
        <v>1</v>
      </c>
      <c r="B6" s="11"/>
      <c r="C6" s="12" t="s">
        <v>1756</v>
      </c>
      <c r="D6" s="123" t="str">
        <f>IF(AND('Master Info'!C5="N",'Master Info'!C6="N"), "",  IF('Master Info'!C5="N", "Component Units", "Business-Type Activities - Enterprise Funds"))</f>
        <v>Business-Type Activities - Enterprise Funds</v>
      </c>
      <c r="E6" s="124"/>
      <c r="F6" s="124"/>
      <c r="G6" s="124"/>
      <c r="H6" s="124"/>
      <c r="I6" s="124"/>
      <c r="J6" s="125"/>
    </row>
    <row r="7" spans="1:10" ht="15">
      <c r="A7" s="7"/>
      <c r="B7" s="13"/>
      <c r="C7" s="14"/>
      <c r="D7" s="14"/>
      <c r="E7" s="14"/>
      <c r="F7" s="14"/>
      <c r="G7" s="14"/>
      <c r="H7" s="14"/>
      <c r="I7" s="14"/>
      <c r="J7" s="14"/>
    </row>
    <row r="8" spans="1:10" ht="15">
      <c r="A8" s="7"/>
      <c r="B8" s="15" t="s">
        <v>2222</v>
      </c>
      <c r="C8" s="16"/>
      <c r="D8" s="16"/>
      <c r="E8" s="16"/>
      <c r="F8" s="16"/>
      <c r="G8" s="16"/>
      <c r="H8" s="16"/>
      <c r="I8" s="16"/>
      <c r="J8" s="16" t="s">
        <v>1757</v>
      </c>
    </row>
    <row r="9" spans="1:10" ht="15">
      <c r="A9" s="8" t="str">
        <f>IF(B9="", "Choose from drop-down --&gt;", _xlfn.XLOOKUP(B9,'Lookup PropFunds CashFlows'!$B$2:$B$37,'Lookup PropFunds CashFlows'!$C$2:$C$37))</f>
        <v>Choose from drop-down --&gt;</v>
      </c>
      <c r="B9" s="18"/>
      <c r="C9" s="19"/>
      <c r="D9" s="19"/>
      <c r="E9" s="19"/>
      <c r="F9" s="19"/>
      <c r="G9" s="19"/>
      <c r="H9" s="19"/>
      <c r="I9" s="19"/>
      <c r="J9" s="20">
        <f t="shared" ref="J9:J22" si="0">SUM(D9:I9)</f>
        <v>0</v>
      </c>
    </row>
    <row r="10" spans="1:10" ht="15">
      <c r="A10" s="8" t="str">
        <f>IF(B10="", "Choose from drop-down --&gt;", _xlfn.XLOOKUP(B10,'Lookup PropFunds CashFlows'!$B$2:$B$37,'Lookup PropFunds CashFlows'!$C$2:$C$37))</f>
        <v>Choose from drop-down --&gt;</v>
      </c>
      <c r="B10" s="18"/>
      <c r="C10" s="19"/>
      <c r="D10" s="19"/>
      <c r="E10" s="19"/>
      <c r="F10" s="19"/>
      <c r="G10" s="19"/>
      <c r="H10" s="19"/>
      <c r="I10" s="19"/>
      <c r="J10" s="20">
        <f t="shared" si="0"/>
        <v>0</v>
      </c>
    </row>
    <row r="11" spans="1:10" ht="15">
      <c r="A11" s="8" t="str">
        <f>IF(B11="", "Choose from drop-down --&gt;", _xlfn.XLOOKUP(B11,'Lookup PropFunds CashFlows'!$B$2:$B$37,'Lookup PropFunds CashFlows'!$C$2:$C$37))</f>
        <v>Choose from drop-down --&gt;</v>
      </c>
      <c r="B11" s="18"/>
      <c r="C11" s="19"/>
      <c r="D11" s="19"/>
      <c r="E11" s="19"/>
      <c r="F11" s="19"/>
      <c r="G11" s="19"/>
      <c r="H11" s="19"/>
      <c r="I11" s="19"/>
      <c r="J11" s="20">
        <f t="shared" si="0"/>
        <v>0</v>
      </c>
    </row>
    <row r="12" spans="1:10" ht="15">
      <c r="A12" s="8" t="str">
        <f>IF(B12="", "Choose from drop-down --&gt;", _xlfn.XLOOKUP(B12,'Lookup PropFunds CashFlows'!$B$2:$B$37,'Lookup PropFunds CashFlows'!$C$2:$C$37))</f>
        <v>Choose from drop-down --&gt;</v>
      </c>
      <c r="B12" s="18"/>
      <c r="C12" s="19"/>
      <c r="D12" s="19"/>
      <c r="E12" s="19"/>
      <c r="F12" s="19"/>
      <c r="G12" s="19"/>
      <c r="H12" s="19"/>
      <c r="I12" s="19"/>
      <c r="J12" s="20">
        <f t="shared" si="0"/>
        <v>0</v>
      </c>
    </row>
    <row r="13" spans="1:10" ht="15">
      <c r="A13" s="8" t="str">
        <f>IF(B13="", "Choose from drop-down --&gt;", _xlfn.XLOOKUP(B13,'Lookup PropFunds CashFlows'!$B$2:$B$37,'Lookup PropFunds CashFlows'!$C$2:$C$37))</f>
        <v>Choose from drop-down --&gt;</v>
      </c>
      <c r="B13" s="18"/>
      <c r="C13" s="19"/>
      <c r="D13" s="19"/>
      <c r="E13" s="19"/>
      <c r="F13" s="19"/>
      <c r="G13" s="19"/>
      <c r="H13" s="19"/>
      <c r="I13" s="19"/>
      <c r="J13" s="20">
        <f t="shared" si="0"/>
        <v>0</v>
      </c>
    </row>
    <row r="14" spans="1:10" ht="15">
      <c r="A14" s="8" t="str">
        <f>IF(B14="", "Choose from drop-down --&gt;", _xlfn.XLOOKUP(B14,'Lookup PropFunds CashFlows'!$B$2:$B$37,'Lookup PropFunds CashFlows'!$C$2:$C$37))</f>
        <v>Choose from drop-down --&gt;</v>
      </c>
      <c r="B14" s="18"/>
      <c r="C14" s="19"/>
      <c r="D14" s="19"/>
      <c r="E14" s="19"/>
      <c r="F14" s="19"/>
      <c r="G14" s="19"/>
      <c r="H14" s="19"/>
      <c r="I14" s="19"/>
      <c r="J14" s="20">
        <f t="shared" si="0"/>
        <v>0</v>
      </c>
    </row>
    <row r="15" spans="1:10" ht="15">
      <c r="A15" s="8" t="str">
        <f>IF(B15="", "Choose from drop-down --&gt;", _xlfn.XLOOKUP(B15,'Lookup PropFunds CashFlows'!$B$2:$B$37,'Lookup PropFunds CashFlows'!$C$2:$C$37))</f>
        <v>Choose from drop-down --&gt;</v>
      </c>
      <c r="B15" s="18"/>
      <c r="C15" s="19"/>
      <c r="D15" s="19"/>
      <c r="E15" s="19"/>
      <c r="F15" s="19"/>
      <c r="G15" s="19"/>
      <c r="H15" s="19"/>
      <c r="I15" s="19"/>
      <c r="J15" s="20">
        <f t="shared" si="0"/>
        <v>0</v>
      </c>
    </row>
    <row r="16" spans="1:10" ht="15">
      <c r="A16" s="8" t="str">
        <f>IF(B16="", "Choose from drop-down --&gt;", _xlfn.XLOOKUP(B16,'Lookup PropFunds CashFlows'!$B$2:$B$37,'Lookup PropFunds CashFlows'!$C$2:$C$37))</f>
        <v>Choose from drop-down --&gt;</v>
      </c>
      <c r="B16" s="18"/>
      <c r="C16" s="19"/>
      <c r="D16" s="19"/>
      <c r="E16" s="19"/>
      <c r="F16" s="19"/>
      <c r="G16" s="19"/>
      <c r="H16" s="19"/>
      <c r="I16" s="19"/>
      <c r="J16" s="20">
        <f t="shared" si="0"/>
        <v>0</v>
      </c>
    </row>
    <row r="17" spans="1:10" ht="15">
      <c r="A17" s="8" t="str">
        <f>IF(B17="", "Choose from drop-down --&gt;", _xlfn.XLOOKUP(B17,'Lookup PropFunds CashFlows'!$B$2:$B$37,'Lookup PropFunds CashFlows'!$C$2:$C$37))</f>
        <v>Choose from drop-down --&gt;</v>
      </c>
      <c r="B17" s="18"/>
      <c r="C17" s="19"/>
      <c r="D17" s="19"/>
      <c r="E17" s="19"/>
      <c r="F17" s="19"/>
      <c r="G17" s="19"/>
      <c r="H17" s="19"/>
      <c r="I17" s="19"/>
      <c r="J17" s="20">
        <f t="shared" si="0"/>
        <v>0</v>
      </c>
    </row>
    <row r="18" spans="1:10" ht="15" hidden="1">
      <c r="A18" s="8" t="str">
        <f>IF(B18="", "Choose from drop-down --&gt;", _xlfn.XLOOKUP(B18,'Lookup PropFunds CashFlows'!$B$2:$B$37,'Lookup PropFunds CashFlows'!$C$2:$C$37))</f>
        <v>Choose from drop-down --&gt;</v>
      </c>
      <c r="B18" s="18"/>
      <c r="C18" s="19"/>
      <c r="D18" s="19"/>
      <c r="E18" s="19"/>
      <c r="F18" s="19"/>
      <c r="G18" s="19"/>
      <c r="H18" s="19"/>
      <c r="I18" s="19"/>
      <c r="J18" s="20">
        <f t="shared" si="0"/>
        <v>0</v>
      </c>
    </row>
    <row r="19" spans="1:10" ht="15" hidden="1">
      <c r="A19" s="8" t="str">
        <f>IF(B19="", "Choose from drop-down --&gt;", _xlfn.XLOOKUP(B19,'Lookup PropFunds CashFlows'!$B$2:$B$37,'Lookup PropFunds CashFlows'!$C$2:$C$37))</f>
        <v>Choose from drop-down --&gt;</v>
      </c>
      <c r="B19" s="18"/>
      <c r="C19" s="19"/>
      <c r="D19" s="19"/>
      <c r="E19" s="19"/>
      <c r="F19" s="19"/>
      <c r="G19" s="19"/>
      <c r="H19" s="19"/>
      <c r="I19" s="19"/>
      <c r="J19" s="20">
        <f t="shared" si="0"/>
        <v>0</v>
      </c>
    </row>
    <row r="20" spans="1:10" ht="15" hidden="1">
      <c r="A20" s="8" t="str">
        <f>IF(B20="", "Choose from drop-down --&gt;", _xlfn.XLOOKUP(B20,'Lookup PropFunds CashFlows'!$B$2:$B$37,'Lookup PropFunds CashFlows'!$C$2:$C$37))</f>
        <v>Choose from drop-down --&gt;</v>
      </c>
      <c r="B20" s="18"/>
      <c r="C20" s="19"/>
      <c r="D20" s="19"/>
      <c r="E20" s="19"/>
      <c r="F20" s="19"/>
      <c r="G20" s="19"/>
      <c r="H20" s="19"/>
      <c r="I20" s="19"/>
      <c r="J20" s="20">
        <f t="shared" si="0"/>
        <v>0</v>
      </c>
    </row>
    <row r="21" spans="1:10" ht="15" hidden="1">
      <c r="A21" s="8" t="str">
        <f>IF(B21="", "Choose from drop-down --&gt;", _xlfn.XLOOKUP(B21,'Lookup PropFunds CashFlows'!$B$2:$B$37,'Lookup PropFunds CashFlows'!$C$2:$C$37))</f>
        <v>Choose from drop-down --&gt;</v>
      </c>
      <c r="B21" s="18"/>
      <c r="C21" s="19"/>
      <c r="D21" s="19"/>
      <c r="E21" s="19"/>
      <c r="F21" s="19"/>
      <c r="G21" s="19"/>
      <c r="H21" s="19"/>
      <c r="I21" s="19"/>
      <c r="J21" s="20">
        <f t="shared" si="0"/>
        <v>0</v>
      </c>
    </row>
    <row r="22" spans="1:10" ht="15">
      <c r="A22" s="8" t="str">
        <f>IF(B22="", "Choose from drop-down --&gt;", _xlfn.XLOOKUP(B22,'Lookup PropFunds CashFlows'!$B$2:$B$37,'Lookup PropFunds CashFlows'!$C$2:$C$37))</f>
        <v>Choose from drop-down --&gt;</v>
      </c>
      <c r="B22" s="18"/>
      <c r="C22" s="19"/>
      <c r="D22" s="19"/>
      <c r="E22" s="19"/>
      <c r="F22" s="19"/>
      <c r="G22" s="19"/>
      <c r="H22" s="19"/>
      <c r="I22" s="19"/>
      <c r="J22" s="20">
        <f t="shared" si="0"/>
        <v>0</v>
      </c>
    </row>
    <row r="23" spans="1:10" ht="15">
      <c r="A23" s="8" t="s">
        <v>2392</v>
      </c>
      <c r="B23" s="8" t="s">
        <v>2223</v>
      </c>
      <c r="C23" s="17"/>
      <c r="D23" s="17"/>
      <c r="E23" s="17"/>
      <c r="F23" s="17"/>
      <c r="G23" s="17"/>
      <c r="H23" s="17"/>
      <c r="I23" s="17"/>
      <c r="J23" s="17">
        <f>IF(D6="","",SUM(J9:J22))</f>
        <v>0</v>
      </c>
    </row>
    <row r="24" spans="1:10" ht="15">
      <c r="A24" s="7"/>
      <c r="B24" s="15" t="s">
        <v>2390</v>
      </c>
      <c r="C24" s="15"/>
      <c r="D24" s="15"/>
      <c r="E24" s="15"/>
      <c r="F24" s="15"/>
      <c r="G24" s="15"/>
      <c r="H24" s="15"/>
      <c r="I24" s="15"/>
      <c r="J24" s="15"/>
    </row>
    <row r="25" spans="1:10" ht="15">
      <c r="A25" s="8" t="str">
        <f>IF(B25="", "Choose from drop-down --&gt;", _xlfn.XLOOKUP(B25,'Lookup PropFunds CashFlows'!$B$38:$B$57,'Lookup PropFunds CashFlows'!$C$38:$C$57))</f>
        <v>Choose from drop-down --&gt;</v>
      </c>
      <c r="B25" s="18"/>
      <c r="C25" s="19"/>
      <c r="D25" s="19"/>
      <c r="E25" s="19"/>
      <c r="F25" s="19"/>
      <c r="G25" s="19"/>
      <c r="H25" s="19"/>
      <c r="I25" s="19"/>
      <c r="J25" s="20">
        <f>SUM(B25:I25)</f>
        <v>0</v>
      </c>
    </row>
    <row r="26" spans="1:10" ht="15">
      <c r="A26" s="8" t="str">
        <f>IF(B26="", "Choose from drop-down --&gt;", _xlfn.XLOOKUP(B26,'Lookup PropFunds CashFlows'!$B$38:$B$57,'Lookup PropFunds CashFlows'!$C$38:$C$57))</f>
        <v>Choose from drop-down --&gt;</v>
      </c>
      <c r="B26" s="18"/>
      <c r="C26" s="19"/>
      <c r="D26" s="19"/>
      <c r="E26" s="19"/>
      <c r="F26" s="19"/>
      <c r="G26" s="19"/>
      <c r="H26" s="19"/>
      <c r="I26" s="19"/>
      <c r="J26" s="20">
        <f t="shared" ref="J26:J31" si="1">SUM(B26:I26)</f>
        <v>0</v>
      </c>
    </row>
    <row r="27" spans="1:10" ht="15">
      <c r="A27" s="8" t="str">
        <f>IF(B27="", "Choose from drop-down --&gt;", _xlfn.XLOOKUP(B27,'Lookup PropFunds CashFlows'!$B$38:$B$57,'Lookup PropFunds CashFlows'!$C$38:$C$57))</f>
        <v>Choose from drop-down --&gt;</v>
      </c>
      <c r="B27" s="19"/>
      <c r="C27" s="19"/>
      <c r="D27" s="19"/>
      <c r="E27" s="19"/>
      <c r="F27" s="19"/>
      <c r="G27" s="19"/>
      <c r="H27" s="19"/>
      <c r="I27" s="19"/>
      <c r="J27" s="20">
        <f t="shared" si="1"/>
        <v>0</v>
      </c>
    </row>
    <row r="28" spans="1:10" ht="15">
      <c r="A28" s="8" t="str">
        <f>IF(B28="", "Choose from drop-down --&gt;", _xlfn.XLOOKUP(B28,'Lookup PropFunds CashFlows'!$B$38:$B$57,'Lookup PropFunds CashFlows'!$C$38:$C$57))</f>
        <v>Choose from drop-down --&gt;</v>
      </c>
      <c r="B28" s="19"/>
      <c r="C28" s="19"/>
      <c r="D28" s="19"/>
      <c r="E28" s="19"/>
      <c r="F28" s="19"/>
      <c r="G28" s="19"/>
      <c r="H28" s="19"/>
      <c r="I28" s="19"/>
      <c r="J28" s="20">
        <f t="shared" si="1"/>
        <v>0</v>
      </c>
    </row>
    <row r="29" spans="1:10" ht="15">
      <c r="A29" s="8" t="str">
        <f>IF(B29="", "Choose from drop-down --&gt;", _xlfn.XLOOKUP(B29,'Lookup PropFunds CashFlows'!$B$38:$B$57,'Lookup PropFunds CashFlows'!$C$38:$C$57))</f>
        <v>Choose from drop-down --&gt;</v>
      </c>
      <c r="B29" s="19"/>
      <c r="C29" s="19"/>
      <c r="D29" s="19"/>
      <c r="E29" s="19"/>
      <c r="F29" s="19"/>
      <c r="G29" s="19"/>
      <c r="H29" s="19"/>
      <c r="I29" s="19"/>
      <c r="J29" s="20">
        <f t="shared" si="1"/>
        <v>0</v>
      </c>
    </row>
    <row r="30" spans="1:10" ht="15">
      <c r="A30" s="8" t="str">
        <f>IF(B30="", "Choose from drop-down --&gt;", _xlfn.XLOOKUP(B30,'Lookup PropFunds CashFlows'!$B$38:$B$57,'Lookup PropFunds CashFlows'!$C$38:$C$57))</f>
        <v>Choose from drop-down --&gt;</v>
      </c>
      <c r="B30" s="18"/>
      <c r="C30" s="19"/>
      <c r="D30" s="19"/>
      <c r="E30" s="19"/>
      <c r="F30" s="19"/>
      <c r="G30" s="19"/>
      <c r="H30" s="19"/>
      <c r="I30" s="19"/>
      <c r="J30" s="20">
        <f t="shared" si="1"/>
        <v>0</v>
      </c>
    </row>
    <row r="31" spans="1:10" ht="15">
      <c r="A31" s="8" t="str">
        <f>IF(B31="", "Choose from drop-down --&gt;", _xlfn.XLOOKUP(B31,'Lookup PropFunds CashFlows'!$B$38:$B$57,'Lookup PropFunds CashFlows'!$C$38:$C$57))</f>
        <v>Choose from drop-down --&gt;</v>
      </c>
      <c r="B31" s="18"/>
      <c r="C31" s="19"/>
      <c r="D31" s="19"/>
      <c r="E31" s="19"/>
      <c r="F31" s="19"/>
      <c r="G31" s="19"/>
      <c r="H31" s="19"/>
      <c r="I31" s="19"/>
      <c r="J31" s="20">
        <f t="shared" si="1"/>
        <v>0</v>
      </c>
    </row>
    <row r="32" spans="1:10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9"/>
      <c r="F32" s="19"/>
      <c r="G32" s="19"/>
      <c r="H32" s="19"/>
      <c r="I32" s="19"/>
      <c r="J32" s="19"/>
    </row>
    <row r="33" spans="1:10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9"/>
      <c r="F33" s="19"/>
      <c r="G33" s="19"/>
      <c r="H33" s="19"/>
      <c r="I33" s="19"/>
      <c r="J33" s="19"/>
    </row>
    <row r="34" spans="1:10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9"/>
      <c r="F34" s="19"/>
      <c r="G34" s="19"/>
      <c r="H34" s="19"/>
      <c r="I34" s="19"/>
      <c r="J34" s="19"/>
    </row>
    <row r="35" spans="1:10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9"/>
      <c r="F35" s="19"/>
      <c r="G35" s="19"/>
      <c r="H35" s="19"/>
      <c r="I35" s="19"/>
      <c r="J35" s="19"/>
    </row>
    <row r="36" spans="1:10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9"/>
      <c r="F36" s="19"/>
      <c r="G36" s="19"/>
      <c r="H36" s="19"/>
      <c r="I36" s="19"/>
      <c r="J36" s="19"/>
    </row>
    <row r="37" spans="1:10" s="52" customFormat="1" ht="15">
      <c r="A37" s="8" t="s">
        <v>2393</v>
      </c>
      <c r="B37" s="8" t="s">
        <v>2224</v>
      </c>
      <c r="C37" s="17"/>
      <c r="D37" s="17"/>
      <c r="E37" s="17"/>
      <c r="F37" s="17"/>
      <c r="G37" s="17"/>
      <c r="H37" s="17"/>
      <c r="I37" s="17"/>
      <c r="J37" s="17">
        <f>IF(D6="","",SUM(J25:J36))</f>
        <v>0</v>
      </c>
    </row>
    <row r="38" spans="1:10" ht="15">
      <c r="A38" s="7"/>
      <c r="B38" s="7"/>
      <c r="C38" s="24"/>
      <c r="D38" s="24"/>
      <c r="E38" s="24"/>
      <c r="F38" s="24"/>
      <c r="G38" s="24"/>
      <c r="H38" s="24"/>
      <c r="I38" s="24"/>
      <c r="J38" s="24"/>
    </row>
    <row r="39" spans="1:10" ht="15">
      <c r="A39" s="7"/>
      <c r="B39" s="13"/>
      <c r="C39" s="13"/>
      <c r="D39" s="13"/>
      <c r="E39" s="13"/>
      <c r="F39" s="13"/>
      <c r="G39" s="13"/>
      <c r="H39" s="13"/>
      <c r="I39" s="13"/>
      <c r="J39" s="13"/>
    </row>
    <row r="40" spans="1:10" ht="15">
      <c r="A40" s="7"/>
      <c r="B40" s="15" t="s">
        <v>2371</v>
      </c>
      <c r="C40" s="16"/>
      <c r="D40" s="16"/>
      <c r="E40" s="16"/>
      <c r="F40" s="16"/>
      <c r="G40" s="16"/>
      <c r="H40" s="16"/>
      <c r="I40" s="16"/>
      <c r="J40" s="16"/>
    </row>
    <row r="41" spans="1:10" ht="15">
      <c r="A41" s="8" t="str">
        <f>IF(B41="", "Choose from drop-down --&gt;", _xlfn.XLOOKUP(B41,'Lookup PropFunds CashFlows'!$B$58:$B$72,'Lookup PropFunds CashFlows'!$C$58:$C$72))</f>
        <v>Choose from drop-down --&gt;</v>
      </c>
      <c r="B41" s="18"/>
      <c r="C41" s="19"/>
      <c r="D41" s="19"/>
      <c r="E41" s="19"/>
      <c r="F41" s="19"/>
      <c r="G41" s="19"/>
      <c r="H41" s="19"/>
      <c r="I41" s="19"/>
      <c r="J41" s="19">
        <f>SUM(B41:I41)</f>
        <v>0</v>
      </c>
    </row>
    <row r="42" spans="1:10" ht="15">
      <c r="A42" s="8" t="str">
        <f>IF(B42="", "Choose from drop-down --&gt;", _xlfn.XLOOKUP(B42,'Lookup PropFunds CashFlows'!$B$58:$B$72,'Lookup PropFunds CashFlows'!$C$58:$C$72))</f>
        <v>Choose from drop-down --&gt;</v>
      </c>
      <c r="B42" s="18"/>
      <c r="C42" s="20"/>
      <c r="D42" s="20"/>
      <c r="E42" s="20"/>
      <c r="F42" s="20"/>
      <c r="G42" s="20"/>
      <c r="H42" s="20"/>
      <c r="I42" s="20"/>
      <c r="J42" s="19">
        <f t="shared" ref="J42:J46" si="2">SUM(B42:I42)</f>
        <v>0</v>
      </c>
    </row>
    <row r="43" spans="1:10" ht="15">
      <c r="A43" s="8" t="str">
        <f>IF(B43="", "Choose from drop-down --&gt;", _xlfn.XLOOKUP(B43,'Lookup PropFunds CashFlows'!$B$58:$B$72,'Lookup PropFunds CashFlows'!$C$58:$C$72))</f>
        <v>Choose from drop-down --&gt;</v>
      </c>
      <c r="B43" s="18"/>
      <c r="C43" s="19"/>
      <c r="D43" s="19"/>
      <c r="E43" s="19"/>
      <c r="F43" s="19"/>
      <c r="G43" s="19"/>
      <c r="H43" s="19"/>
      <c r="I43" s="19"/>
      <c r="J43" s="19">
        <f t="shared" si="2"/>
        <v>0</v>
      </c>
    </row>
    <row r="44" spans="1:10" ht="16" customHeight="1">
      <c r="A44" s="8" t="str">
        <f>IF(B44="", "Choose from drop-down --&gt;", _xlfn.XLOOKUP(B44,'Lookup PropFunds CashFlows'!$B$58:$B$72,'Lookup PropFunds CashFlows'!$C$58:$C$72))</f>
        <v>Choose from drop-down --&gt;</v>
      </c>
      <c r="B44" s="18"/>
      <c r="C44" s="19"/>
      <c r="D44" s="19"/>
      <c r="E44" s="19"/>
      <c r="F44" s="19"/>
      <c r="G44" s="19"/>
      <c r="H44" s="19"/>
      <c r="I44" s="19"/>
      <c r="J44" s="19">
        <f t="shared" si="2"/>
        <v>0</v>
      </c>
    </row>
    <row r="45" spans="1:10" ht="16" customHeight="1">
      <c r="A45" s="8" t="str">
        <f>IF(B45="", "Choose from drop-down --&gt;", _xlfn.XLOOKUP(B45,'Lookup PropFunds CashFlows'!$B$58:$B$72,'Lookup PropFunds CashFlows'!$C$58:$C$72))</f>
        <v>Choose from drop-down --&gt;</v>
      </c>
      <c r="B45" s="18"/>
      <c r="C45" s="19"/>
      <c r="D45" s="19"/>
      <c r="E45" s="19"/>
      <c r="F45" s="19"/>
      <c r="G45" s="19"/>
      <c r="H45" s="19"/>
      <c r="I45" s="19"/>
      <c r="J45" s="19">
        <f t="shared" si="2"/>
        <v>0</v>
      </c>
    </row>
    <row r="46" spans="1:10" ht="16" customHeight="1">
      <c r="A46" s="8" t="str">
        <f>IF(B46="", "Choose from drop-down --&gt;", _xlfn.XLOOKUP(B46,'Lookup PropFunds CashFlows'!$B$58:$B$72,'Lookup PropFunds CashFlows'!$C$58:$C$72))</f>
        <v>Choose from drop-down --&gt;</v>
      </c>
      <c r="B46" s="18"/>
      <c r="C46" s="19"/>
      <c r="D46" s="19"/>
      <c r="E46" s="19"/>
      <c r="F46" s="19"/>
      <c r="G46" s="19"/>
      <c r="H46" s="19"/>
      <c r="I46" s="19"/>
      <c r="J46" s="19">
        <f t="shared" si="2"/>
        <v>0</v>
      </c>
    </row>
    <row r="47" spans="1:10" ht="16" hidden="1" customHeight="1">
      <c r="A47" s="8" t="str">
        <f>IF(B47="", "Choose from drop-down --&gt;", _xlfn.XLOOKUP(B47,'Lookup PropFunds CashFlows'!$B$58:$B$72,'Lookup PropFunds CashFlows'!$C$58:$C$72))</f>
        <v>Choose from drop-down --&gt;</v>
      </c>
      <c r="B47" s="18"/>
      <c r="C47" s="19"/>
      <c r="D47" s="19"/>
      <c r="E47" s="19"/>
      <c r="F47" s="19"/>
      <c r="G47" s="19"/>
      <c r="H47" s="19"/>
      <c r="I47" s="19"/>
      <c r="J47" s="20"/>
    </row>
    <row r="48" spans="1:10" ht="16" hidden="1" customHeight="1">
      <c r="A48" s="8" t="str">
        <f>IF(B48="", "Choose from drop-down --&gt;", _xlfn.XLOOKUP(B48,'Lookup PropFunds CashFlows'!$B$58:$B$72,'Lookup PropFunds CashFlows'!$C$58:$C$72))</f>
        <v>Choose from drop-down --&gt;</v>
      </c>
      <c r="B48" s="18"/>
      <c r="C48" s="19"/>
      <c r="D48" s="19"/>
      <c r="E48" s="19"/>
      <c r="F48" s="19"/>
      <c r="G48" s="19"/>
      <c r="H48" s="19"/>
      <c r="I48" s="19"/>
      <c r="J48" s="20"/>
    </row>
    <row r="49" spans="1:10" ht="15" hidden="1">
      <c r="A49" s="8" t="str">
        <f>IF(B49="", "Choose from drop-down --&gt;", _xlfn.XLOOKUP(B49,'Lookup PropFunds CashFlows'!$B$58:$B$72,'Lookup PropFunds CashFlows'!$C$58:$C$72))</f>
        <v>Choose from drop-down --&gt;</v>
      </c>
      <c r="B49" s="18"/>
      <c r="C49" s="19"/>
      <c r="D49" s="19"/>
      <c r="E49" s="19"/>
      <c r="F49" s="19"/>
      <c r="G49" s="19"/>
      <c r="H49" s="19"/>
      <c r="I49" s="19"/>
      <c r="J49" s="20"/>
    </row>
    <row r="50" spans="1:10" ht="15" hidden="1">
      <c r="A50" s="8" t="str">
        <f>IF(B50="", "Choose from drop-down --&gt;", _xlfn.XLOOKUP(B50,'Lookup PropFunds CashFlows'!$B$58:$B$72,'Lookup PropFunds CashFlows'!$C$58:$C$72))</f>
        <v>Choose from drop-down --&gt;</v>
      </c>
      <c r="B50" s="18"/>
      <c r="C50" s="19"/>
      <c r="D50" s="19"/>
      <c r="E50" s="19"/>
      <c r="F50" s="19"/>
      <c r="G50" s="19"/>
      <c r="H50" s="19"/>
      <c r="I50" s="19"/>
      <c r="J50" s="20"/>
    </row>
    <row r="51" spans="1:10" ht="15" hidden="1">
      <c r="A51" s="8" t="str">
        <f>IF(B51="", "Choose from drop-down --&gt;", _xlfn.XLOOKUP(B51,'Lookup PropFunds CashFlows'!$B$58:$B$72,'Lookup PropFunds CashFlows'!$C$58:$C$72))</f>
        <v>Choose from drop-down --&gt;</v>
      </c>
      <c r="B51" s="18"/>
      <c r="C51" s="19"/>
      <c r="D51" s="19"/>
      <c r="E51" s="19"/>
      <c r="F51" s="19"/>
      <c r="G51" s="19"/>
      <c r="H51" s="19"/>
      <c r="I51" s="19"/>
      <c r="J51" s="20"/>
    </row>
    <row r="52" spans="1:10" ht="15">
      <c r="A52" s="8" t="s">
        <v>2394</v>
      </c>
      <c r="B52" s="8" t="s">
        <v>2225</v>
      </c>
      <c r="C52" s="17"/>
      <c r="D52" s="17"/>
      <c r="E52" s="17"/>
      <c r="F52" s="17"/>
      <c r="G52" s="17"/>
      <c r="H52" s="17"/>
      <c r="I52" s="17"/>
      <c r="J52" s="17">
        <f>IF(D6="","",SUM(J41:J51))</f>
        <v>0</v>
      </c>
    </row>
    <row r="53" spans="1:10" ht="15">
      <c r="A53" s="7"/>
      <c r="B53" s="15" t="s">
        <v>2384</v>
      </c>
      <c r="C53" s="15"/>
      <c r="D53" s="15"/>
      <c r="E53" s="15"/>
      <c r="F53" s="15"/>
      <c r="G53" s="15"/>
      <c r="H53" s="15"/>
      <c r="I53" s="15"/>
      <c r="J53" s="15"/>
    </row>
    <row r="54" spans="1:10" ht="15">
      <c r="A54" s="8" t="str">
        <f>IF(B54="", "Choose from drop-down --&gt;", _xlfn.XLOOKUP(B54,'Lookup PropFunds CashFlows'!$B$73:$B$78,'Lookup PropFunds CashFlows'!$C$73:$C$78))</f>
        <v>Choose from drop-down --&gt;</v>
      </c>
      <c r="B54" s="18"/>
      <c r="C54" s="19"/>
      <c r="D54" s="19"/>
      <c r="E54" s="19"/>
      <c r="F54" s="19"/>
      <c r="G54" s="19"/>
      <c r="H54" s="19"/>
      <c r="I54" s="19"/>
      <c r="J54" s="20">
        <f>SUM(B54:I54)</f>
        <v>0</v>
      </c>
    </row>
    <row r="55" spans="1:10" ht="15">
      <c r="A55" s="8" t="str">
        <f>IF(B55="", "Choose from drop-down --&gt;", _xlfn.XLOOKUP(B55,'Lookup PropFunds CashFlows'!$B$73:$B$78,'Lookup PropFunds CashFlows'!$C$73:$C$78))</f>
        <v>Choose from drop-down --&gt;</v>
      </c>
      <c r="B55" s="18"/>
      <c r="C55" s="19"/>
      <c r="D55" s="19"/>
      <c r="E55" s="19"/>
      <c r="F55" s="19"/>
      <c r="G55" s="19"/>
      <c r="H55" s="19"/>
      <c r="I55" s="19"/>
      <c r="J55" s="20">
        <f t="shared" ref="J55:J57" si="3">SUM(B55:I55)</f>
        <v>0</v>
      </c>
    </row>
    <row r="56" spans="1:10" ht="15">
      <c r="A56" s="8" t="str">
        <f>IF(B56="", "Choose from drop-down --&gt;", _xlfn.XLOOKUP(B56,'Lookup PropFunds CashFlows'!$B$73:$B$78,'Lookup PropFunds CashFlows'!$C$73:$C$78))</f>
        <v>Choose from drop-down --&gt;</v>
      </c>
      <c r="B56" s="18"/>
      <c r="C56" s="19"/>
      <c r="D56" s="19"/>
      <c r="E56" s="19"/>
      <c r="F56" s="19"/>
      <c r="G56" s="19"/>
      <c r="H56" s="19"/>
      <c r="I56" s="19"/>
      <c r="J56" s="20">
        <f t="shared" si="3"/>
        <v>0</v>
      </c>
    </row>
    <row r="57" spans="1:10" ht="15">
      <c r="A57" s="8" t="str">
        <f>IF(B57="", "Choose from drop-down --&gt;", _xlfn.XLOOKUP(B57,'Lookup PropFunds CashFlows'!$B$73:$B$78,'Lookup PropFunds CashFlows'!$C$73:$C$78))</f>
        <v>Choose from drop-down --&gt;</v>
      </c>
      <c r="B57" s="18"/>
      <c r="C57" s="19"/>
      <c r="D57" s="19"/>
      <c r="E57" s="19"/>
      <c r="F57" s="19"/>
      <c r="G57" s="19"/>
      <c r="H57" s="19"/>
      <c r="I57" s="19"/>
      <c r="J57" s="20">
        <f t="shared" si="3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19"/>
      <c r="E58" s="19"/>
      <c r="F58" s="19"/>
      <c r="G58" s="19"/>
      <c r="H58" s="19"/>
      <c r="I58" s="19"/>
      <c r="J58" s="20"/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19"/>
      <c r="E59" s="19"/>
      <c r="F59" s="19"/>
      <c r="G59" s="19"/>
      <c r="H59" s="19"/>
      <c r="I59" s="19"/>
      <c r="J59" s="20"/>
    </row>
    <row r="60" spans="1:10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19"/>
      <c r="E60" s="19"/>
      <c r="F60" s="19"/>
      <c r="G60" s="19"/>
      <c r="H60" s="19"/>
      <c r="I60" s="19"/>
      <c r="J60" s="20"/>
    </row>
    <row r="61" spans="1:10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19"/>
      <c r="E61" s="19"/>
      <c r="F61" s="19"/>
      <c r="G61" s="19"/>
      <c r="H61" s="19"/>
      <c r="I61" s="19"/>
      <c r="J61" s="20"/>
    </row>
    <row r="62" spans="1:10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19"/>
      <c r="E62" s="19"/>
      <c r="F62" s="19"/>
      <c r="G62" s="19"/>
      <c r="H62" s="19"/>
      <c r="I62" s="19"/>
      <c r="J62" s="20"/>
    </row>
    <row r="63" spans="1:10" ht="15">
      <c r="A63" s="8" t="s">
        <v>2396</v>
      </c>
      <c r="B63" s="8" t="s">
        <v>2395</v>
      </c>
      <c r="C63" s="17"/>
      <c r="D63" s="17"/>
      <c r="E63" s="17"/>
      <c r="F63" s="17"/>
      <c r="G63" s="17"/>
      <c r="H63" s="17"/>
      <c r="I63" s="17"/>
      <c r="J63" s="17">
        <f>IF(D$6="","",SUM(J54:J62))</f>
        <v>0</v>
      </c>
    </row>
    <row r="64" spans="1:10" ht="15">
      <c r="A64" s="9"/>
      <c r="B64" s="10"/>
      <c r="C64" s="23"/>
      <c r="D64" s="23"/>
      <c r="E64" s="23"/>
      <c r="F64" s="23"/>
      <c r="G64" s="23"/>
      <c r="H64" s="23"/>
      <c r="I64" s="23"/>
      <c r="J64" s="131"/>
    </row>
    <row r="65" spans="1:10" ht="15">
      <c r="A65" s="7"/>
      <c r="B65" s="7"/>
      <c r="C65" s="24"/>
      <c r="D65" s="24"/>
      <c r="E65" s="24"/>
      <c r="F65" s="24"/>
      <c r="G65" s="24"/>
      <c r="H65" s="24"/>
      <c r="I65" s="24"/>
      <c r="J65" s="24"/>
    </row>
    <row r="66" spans="1:10" ht="15">
      <c r="A66" s="7"/>
      <c r="B66" s="13" t="s">
        <v>2391</v>
      </c>
      <c r="C66" s="13"/>
      <c r="D66" s="13"/>
      <c r="E66" s="13"/>
      <c r="F66" s="13"/>
      <c r="G66" s="13"/>
      <c r="H66" s="13"/>
      <c r="I66" s="13"/>
      <c r="J66" s="13"/>
    </row>
    <row r="67" spans="1:10" ht="15">
      <c r="A67" s="8" t="str">
        <f>IF(B67="", "Choose from drop-down --&gt;", _xlfn.XLOOKUP(B67,'Lookup PropFunds CashFlows'!$B$79:$B$81,'Lookup PropFunds CashFlows'!$C$79:$C$81))</f>
        <v>acfr:CashAndCashEquivalentsPeriodIncreaseDecrease</v>
      </c>
      <c r="B67" s="18" t="s">
        <v>2385</v>
      </c>
      <c r="C67" s="19"/>
      <c r="D67" s="19"/>
      <c r="E67" s="19"/>
      <c r="F67" s="19"/>
      <c r="G67" s="19"/>
      <c r="H67" s="19"/>
      <c r="I67" s="19"/>
      <c r="J67" s="19">
        <f>SUM(B67:I67)</f>
        <v>0</v>
      </c>
    </row>
    <row r="68" spans="1:10" ht="15">
      <c r="A68" s="8" t="str">
        <f>IF(B68="", "Choose from drop-down --&gt;", _xlfn.XLOOKUP(B68,'Lookup PropFunds CashFlows'!$B$79:$B$81,'Lookup PropFunds CashFlows'!$C$79:$C$81))</f>
        <v>acfr:CashAndCashEquivalentsPerCashFlows</v>
      </c>
      <c r="B68" s="18" t="s">
        <v>2386</v>
      </c>
      <c r="C68" s="19"/>
      <c r="D68" s="19"/>
      <c r="E68" s="19"/>
      <c r="F68" s="19"/>
      <c r="G68" s="19"/>
      <c r="H68" s="19"/>
      <c r="I68" s="19"/>
      <c r="J68" s="19">
        <f t="shared" ref="J68:J69" si="4">SUM(B68:I68)</f>
        <v>0</v>
      </c>
    </row>
    <row r="69" spans="1:10" ht="15">
      <c r="A69" s="8" t="str">
        <f>IF(B69="", "Choose from drop-down --&gt;", _xlfn.XLOOKUP(B69,'Lookup PropFunds CashFlows'!$B$79:$B$81,'Lookup PropFunds CashFlows'!$C$79:$C$81))</f>
        <v>acfr:CashAndCashEquivalentsPerCashFlows</v>
      </c>
      <c r="B69" s="18" t="s">
        <v>2387</v>
      </c>
      <c r="C69" s="19"/>
      <c r="D69" s="19"/>
      <c r="E69" s="19"/>
      <c r="F69" s="19"/>
      <c r="G69" s="19"/>
      <c r="H69" s="19"/>
      <c r="I69" s="19"/>
      <c r="J69" s="19">
        <f t="shared" si="4"/>
        <v>0</v>
      </c>
    </row>
    <row r="70" spans="1:10" ht="15" hidden="1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19"/>
      <c r="E70" s="19"/>
      <c r="F70" s="19"/>
      <c r="G70" s="19"/>
      <c r="H70" s="19"/>
      <c r="I70" s="19"/>
      <c r="J70" s="19"/>
    </row>
    <row r="71" spans="1:10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19"/>
      <c r="E71" s="19"/>
      <c r="F71" s="19"/>
      <c r="G71" s="19"/>
      <c r="H71" s="19"/>
      <c r="I71" s="19"/>
      <c r="J71" s="19"/>
    </row>
    <row r="72" spans="1:10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19"/>
      <c r="E72" s="19"/>
      <c r="F72" s="19"/>
      <c r="G72" s="19"/>
      <c r="H72" s="19"/>
      <c r="I72" s="19"/>
      <c r="J72" s="19"/>
    </row>
    <row r="73" spans="1:10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19"/>
      <c r="E73" s="19"/>
      <c r="F73" s="19"/>
      <c r="G73" s="19"/>
      <c r="H73" s="19"/>
      <c r="I73" s="19"/>
      <c r="J73" s="20"/>
    </row>
    <row r="74" spans="1:10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19"/>
      <c r="E74" s="19"/>
      <c r="F74" s="19"/>
      <c r="G74" s="19"/>
      <c r="H74" s="19"/>
      <c r="I74" s="19"/>
      <c r="J74" s="19"/>
    </row>
    <row r="75" spans="1:10" ht="15">
      <c r="A75" s="10"/>
      <c r="B75" s="10"/>
      <c r="C75" s="23"/>
      <c r="D75" s="23"/>
      <c r="E75" s="23"/>
      <c r="F75" s="23"/>
      <c r="G75" s="23"/>
      <c r="H75" s="23"/>
      <c r="I75" s="23"/>
      <c r="J75" s="23">
        <f>IF(D6="","",SUM(J67:J69))</f>
        <v>0</v>
      </c>
    </row>
    <row r="76" spans="1:10" ht="16">
      <c r="C76" s="53"/>
      <c r="D76" s="53"/>
      <c r="E76" s="53"/>
      <c r="F76" s="53"/>
      <c r="G76" s="53"/>
      <c r="H76" s="53"/>
      <c r="I76" s="53"/>
      <c r="J76" s="54"/>
    </row>
  </sheetData>
  <sheetProtection formatRows="0" insertRows="0" deleteRows="0"/>
  <mergeCells count="1">
    <mergeCell ref="D6:J6"/>
  </mergeCells>
  <conditionalFormatting sqref="C75:J75">
    <cfRule type="cellIs" dxfId="29" priority="3" stopIfTrue="1" operator="equal">
      <formula>0</formula>
    </cfRule>
    <cfRule type="cellIs" dxfId="28" priority="4" stopIfTrue="1" operator="equal">
      <formula>#REF!</formula>
    </cfRule>
    <cfRule type="cellIs" dxfId="27" priority="5" operator="notEqual">
      <formula>#REF!</formula>
    </cfRule>
  </conditionalFormatting>
  <conditionalFormatting sqref="D6 C23 E23:I23 C37 E37:I37 C52 E52:I52 C63:C64 E63:I64 C75 E75:I75">
    <cfRule type="expression" dxfId="26" priority="2" stopIfTrue="1">
      <formula>C$6=""</formula>
    </cfRule>
  </conditionalFormatting>
  <conditionalFormatting sqref="D75 D23 D37 D52 D63:D64">
    <cfRule type="expression" dxfId="25" priority="6" stopIfTrue="1">
      <formula>#REF!=""</formula>
    </cfRule>
  </conditionalFormatting>
  <conditionalFormatting sqref="J1:J1048573">
    <cfRule type="expression" dxfId="24" priority="1" stopIfTrue="1">
      <formula>COUNTA(D2:I2)=1</formula>
    </cfRule>
  </conditionalFormatting>
  <conditionalFormatting sqref="J7:J75">
    <cfRule type="expression" dxfId="23" priority="7" stopIfTrue="1">
      <formula>D$6=""</formula>
    </cfRule>
  </conditionalFormatting>
  <conditionalFormatting sqref="J1048574:J1048576">
    <cfRule type="expression" dxfId="22" priority="67" stopIfTrue="1">
      <formula>COUNTA(D1:I1)=1</formula>
    </cfRule>
  </conditionalFormatting>
  <dataValidations count="4">
    <dataValidation type="list" allowBlank="1" showInputMessage="1" showErrorMessage="1" sqref="B47:B51" xr:uid="{35677244-D379-054F-9D59-0C07FF9B93D0}">
      <formula1>current_liabilities</formula1>
    </dataValidation>
    <dataValidation type="list" allowBlank="1" showInputMessage="1" showErrorMessage="1" sqref="B58:B62" xr:uid="{9C4215CF-C2D0-2A47-A0F5-AE57F1F28B12}">
      <formula1>noncurrent_liabilities</formula1>
    </dataValidation>
    <dataValidation type="list" allowBlank="1" showInputMessage="1" showErrorMessage="1" sqref="B70:B74" xr:uid="{FD310A1F-BD13-D64B-BF59-23E74D4DAABE}">
      <formula1>net_position</formula1>
    </dataValidation>
    <dataValidation type="list" allowBlank="1" showInputMessage="1" showErrorMessage="1" sqref="B32:B36" xr:uid="{7779C8E5-1F23-4141-AA56-610ECEF97E49}">
      <formula1>noncurrent_assets</formula1>
    </dataValidation>
  </dataValidation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463E52A-0209-8242-A965-AB24C19DA096}">
          <x14:formula1>
            <xm:f>'Lookup PropFunds CashFlows'!$B$2:$B$37</xm:f>
          </x14:formula1>
          <xm:sqref>B9:B22</xm:sqref>
        </x14:dataValidation>
        <x14:dataValidation type="list" allowBlank="1" showInputMessage="1" showErrorMessage="1" xr:uid="{2BAAF966-FEDF-0D4C-9333-AACBE9D97C1E}">
          <x14:formula1>
            <xm:f>'Lookup PropFunds CashFlows'!$B$38:$B$57</xm:f>
          </x14:formula1>
          <xm:sqref>B25:B31</xm:sqref>
        </x14:dataValidation>
        <x14:dataValidation type="list" allowBlank="1" showInputMessage="1" showErrorMessage="1" xr:uid="{DDF4908B-7853-344E-AAAD-2CD018CBB2F3}">
          <x14:formula1>
            <xm:f>'Lookup PropFunds CashFlows'!$B$58:$B$72</xm:f>
          </x14:formula1>
          <xm:sqref>B41:B46</xm:sqref>
        </x14:dataValidation>
        <x14:dataValidation type="list" allowBlank="1" showInputMessage="1" showErrorMessage="1" xr:uid="{3BF546FB-9ABB-BA49-A817-6F4EB227A8B5}">
          <x14:formula1>
            <xm:f>'Lookup PropFunds CashFlows'!$B$73:$B$78</xm:f>
          </x14:formula1>
          <xm:sqref>B54:B57</xm:sqref>
        </x14:dataValidation>
        <x14:dataValidation type="list" allowBlank="1" showInputMessage="1" showErrorMessage="1" xr:uid="{C563BE9E-4D7B-5B41-A256-D62FA85BBB86}">
          <x14:formula1>
            <xm:f>'Lookup PropFunds CashFlows'!$B$79:$B$81</xm:f>
          </x14:formula1>
          <xm:sqref>B67:B69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58C4-2E9D-D14E-8C80-952A0670F0CC}">
  <sheetPr>
    <tabColor theme="4"/>
  </sheetPr>
  <dimension ref="A1:D81"/>
  <sheetViews>
    <sheetView topLeftCell="A40" workbookViewId="0">
      <selection activeCell="D72" sqref="D72"/>
    </sheetView>
  </sheetViews>
  <sheetFormatPr baseColWidth="10" defaultRowHeight="13"/>
  <cols>
    <col min="1" max="1" width="28.1640625" customWidth="1"/>
    <col min="2" max="2" width="31" customWidth="1"/>
    <col min="3" max="3" width="31.5" customWidth="1"/>
    <col min="4" max="4" width="29.33203125" customWidth="1"/>
  </cols>
  <sheetData>
    <row r="1" spans="1:4">
      <c r="A1" s="122" t="s">
        <v>2300</v>
      </c>
      <c r="B1" s="122" t="s">
        <v>2226</v>
      </c>
      <c r="C1" s="122" t="s">
        <v>2227</v>
      </c>
      <c r="D1" s="122" t="s">
        <v>58</v>
      </c>
    </row>
    <row r="2" spans="1:4">
      <c r="A2" s="129" t="s">
        <v>2264</v>
      </c>
      <c r="B2" s="129" t="s">
        <v>2228</v>
      </c>
      <c r="C2" s="130" t="str">
        <f>"acfr:"&amp;A2</f>
        <v>acfr:ProceedsFromTuitionAndFees</v>
      </c>
      <c r="D2" s="130" t="s">
        <v>2222</v>
      </c>
    </row>
    <row r="3" spans="1:4">
      <c r="A3" s="129" t="s">
        <v>2265</v>
      </c>
      <c r="B3" s="129" t="s">
        <v>2229</v>
      </c>
      <c r="C3" s="130" t="str">
        <f t="shared" ref="C3:C66" si="0">"acfr:"&amp;A3</f>
        <v>acfr:ProceedsFromSalesAndServices</v>
      </c>
      <c r="D3" s="130" t="s">
        <v>2222</v>
      </c>
    </row>
    <row r="4" spans="1:4">
      <c r="A4" s="129" t="s">
        <v>2266</v>
      </c>
      <c r="B4" s="129" t="s">
        <v>2230</v>
      </c>
      <c r="C4" s="130" t="str">
        <f t="shared" si="0"/>
        <v>acfr:ProceedsFromInternalServicesProvided</v>
      </c>
      <c r="D4" s="130" t="s">
        <v>2222</v>
      </c>
    </row>
    <row r="5" spans="1:4">
      <c r="A5" s="129" t="s">
        <v>2267</v>
      </c>
      <c r="B5" s="129" t="s">
        <v>2231</v>
      </c>
      <c r="C5" s="130" t="str">
        <f t="shared" si="0"/>
        <v>acfr:PaymentsToEmployees</v>
      </c>
      <c r="D5" s="130" t="s">
        <v>2222</v>
      </c>
    </row>
    <row r="6" spans="1:4">
      <c r="A6" s="129" t="s">
        <v>2268</v>
      </c>
      <c r="B6" s="129" t="s">
        <v>2232</v>
      </c>
      <c r="C6" s="130" t="str">
        <f t="shared" si="0"/>
        <v>acfr:PaymentsToSuppliers</v>
      </c>
      <c r="D6" s="130" t="s">
        <v>2222</v>
      </c>
    </row>
    <row r="7" spans="1:4">
      <c r="A7" s="129" t="s">
        <v>2269</v>
      </c>
      <c r="B7" s="129" t="s">
        <v>2233</v>
      </c>
      <c r="C7" s="130" t="str">
        <f t="shared" si="0"/>
        <v>acfr:ProceedsFomTenants</v>
      </c>
      <c r="D7" s="130" t="s">
        <v>2222</v>
      </c>
    </row>
    <row r="8" spans="1:4">
      <c r="A8" s="129" t="s">
        <v>2270</v>
      </c>
      <c r="B8" s="129" t="s">
        <v>2234</v>
      </c>
      <c r="C8" s="130" t="str">
        <f t="shared" si="0"/>
        <v>acfr:ProceedsFromOperatingGrants</v>
      </c>
      <c r="D8" s="130" t="s">
        <v>2222</v>
      </c>
    </row>
    <row r="9" spans="1:4">
      <c r="A9" s="129" t="s">
        <v>2271</v>
      </c>
      <c r="B9" s="129" t="s">
        <v>2235</v>
      </c>
      <c r="C9" s="130" t="str">
        <f t="shared" si="0"/>
        <v>acfr:ProceedsFromCustomers</v>
      </c>
      <c r="D9" s="130" t="s">
        <v>2222</v>
      </c>
    </row>
    <row r="10" spans="1:4">
      <c r="A10" s="129" t="s">
        <v>2272</v>
      </c>
      <c r="B10" s="129" t="s">
        <v>2236</v>
      </c>
      <c r="C10" s="130" t="str">
        <f t="shared" si="0"/>
        <v>acfr:PaymentsForHousingAssistance</v>
      </c>
      <c r="D10" s="130" t="s">
        <v>2222</v>
      </c>
    </row>
    <row r="11" spans="1:4">
      <c r="A11" s="129" t="s">
        <v>2273</v>
      </c>
      <c r="B11" s="129" t="s">
        <v>2237</v>
      </c>
      <c r="C11" s="130" t="str">
        <f t="shared" si="0"/>
        <v>acfr:PaymentsToLandlords</v>
      </c>
      <c r="D11" s="130" t="s">
        <v>2222</v>
      </c>
    </row>
    <row r="12" spans="1:4">
      <c r="A12" s="129" t="s">
        <v>2274</v>
      </c>
      <c r="B12" s="129" t="s">
        <v>2238</v>
      </c>
      <c r="C12" s="130" t="str">
        <f t="shared" si="0"/>
        <v>acfr:ProceedsFromTapFees</v>
      </c>
      <c r="D12" s="130" t="s">
        <v>2222</v>
      </c>
    </row>
    <row r="13" spans="1:4">
      <c r="A13" s="129" t="s">
        <v>2275</v>
      </c>
      <c r="B13" s="129" t="s">
        <v>2239</v>
      </c>
      <c r="C13" s="130" t="str">
        <f t="shared" si="0"/>
        <v>acfr:PaymentsForInterfundServicesUsed</v>
      </c>
      <c r="D13" s="130" t="s">
        <v>2222</v>
      </c>
    </row>
    <row r="14" spans="1:4">
      <c r="A14" s="129" t="s">
        <v>2276</v>
      </c>
      <c r="B14" s="129" t="s">
        <v>2240</v>
      </c>
      <c r="C14" s="130" t="str">
        <f t="shared" si="0"/>
        <v>acfr:CashPaidForClaimsPaid</v>
      </c>
      <c r="D14" s="130" t="s">
        <v>2222</v>
      </c>
    </row>
    <row r="15" spans="1:4">
      <c r="A15" s="129" t="s">
        <v>2277</v>
      </c>
      <c r="B15" s="129" t="s">
        <v>2241</v>
      </c>
      <c r="C15" s="130" t="str">
        <f t="shared" si="0"/>
        <v>acfr:PaymentsForGoodsAndServices</v>
      </c>
      <c r="D15" s="130" t="s">
        <v>2222</v>
      </c>
    </row>
    <row r="16" spans="1:4">
      <c r="A16" s="129" t="s">
        <v>2278</v>
      </c>
      <c r="B16" s="129" t="s">
        <v>2242</v>
      </c>
      <c r="C16" s="130" t="str">
        <f t="shared" si="0"/>
        <v>acfr:PaymentsForOperationMaintenanceAndWater</v>
      </c>
      <c r="D16" s="130" t="s">
        <v>2222</v>
      </c>
    </row>
    <row r="17" spans="1:4">
      <c r="A17" s="129" t="s">
        <v>2279</v>
      </c>
      <c r="B17" s="129" t="s">
        <v>2243</v>
      </c>
      <c r="C17" s="130" t="str">
        <f t="shared" si="0"/>
        <v>acfr:ProceedsFromDelinquentTaxesCollected</v>
      </c>
      <c r="D17" s="130" t="s">
        <v>2222</v>
      </c>
    </row>
    <row r="18" spans="1:4">
      <c r="A18" s="129" t="s">
        <v>2280</v>
      </c>
      <c r="B18" s="129" t="s">
        <v>2244</v>
      </c>
      <c r="C18" s="130" t="str">
        <f t="shared" si="0"/>
        <v>acfr:PaymentsForDelinquentTaxesPurchased</v>
      </c>
      <c r="D18" s="130" t="s">
        <v>2222</v>
      </c>
    </row>
    <row r="19" spans="1:4">
      <c r="A19" s="129" t="s">
        <v>2281</v>
      </c>
      <c r="B19" s="129" t="s">
        <v>2245</v>
      </c>
      <c r="C19" s="130" t="str">
        <f t="shared" si="0"/>
        <v>acfr:PaymentsForInterestOnDelinquentTaxes</v>
      </c>
      <c r="D19" s="130" t="s">
        <v>2222</v>
      </c>
    </row>
    <row r="20" spans="1:4">
      <c r="A20" s="129" t="s">
        <v>2282</v>
      </c>
      <c r="B20" s="129" t="s">
        <v>2246</v>
      </c>
      <c r="C20" s="130" t="str">
        <f t="shared" si="0"/>
        <v>acfr:ProceedsFromPropertyTaxesOperating</v>
      </c>
      <c r="D20" s="130" t="s">
        <v>2222</v>
      </c>
    </row>
    <row r="21" spans="1:4">
      <c r="A21" s="129" t="s">
        <v>2283</v>
      </c>
      <c r="B21" s="129" t="s">
        <v>2247</v>
      </c>
      <c r="C21" s="130" t="str">
        <f t="shared" si="0"/>
        <v>acfr:ProceedsFromTaxes</v>
      </c>
      <c r="D21" s="130" t="s">
        <v>2222</v>
      </c>
    </row>
    <row r="22" spans="1:4">
      <c r="A22" s="129" t="s">
        <v>2284</v>
      </c>
      <c r="B22" s="129" t="s">
        <v>2248</v>
      </c>
      <c r="C22" s="130" t="str">
        <f t="shared" si="0"/>
        <v>acfr:ProceedsFromInterestAndPenaltiesOnTaxes</v>
      </c>
      <c r="D22" s="130" t="s">
        <v>2222</v>
      </c>
    </row>
    <row r="23" spans="1:4">
      <c r="A23" s="129" t="s">
        <v>2285</v>
      </c>
      <c r="B23" s="129" t="s">
        <v>2249</v>
      </c>
      <c r="C23" s="130" t="str">
        <f t="shared" si="0"/>
        <v>acfr:ProceedsFromInterestAndRents</v>
      </c>
      <c r="D23" s="130" t="s">
        <v>2222</v>
      </c>
    </row>
    <row r="24" spans="1:4">
      <c r="A24" s="129" t="s">
        <v>2286</v>
      </c>
      <c r="B24" s="129" t="s">
        <v>2250</v>
      </c>
      <c r="C24" s="130" t="str">
        <f t="shared" si="0"/>
        <v>acfr:ProceedsFromQualityAssuranceSupplement</v>
      </c>
      <c r="D24" s="130" t="s">
        <v>2222</v>
      </c>
    </row>
    <row r="25" spans="1:4">
      <c r="A25" s="129" t="s">
        <v>2287</v>
      </c>
      <c r="B25" s="129" t="s">
        <v>2251</v>
      </c>
      <c r="C25" s="130" t="str">
        <f t="shared" si="0"/>
        <v>acfr:PaymentsForQualityAssuranceProviderTaxprogram</v>
      </c>
      <c r="D25" s="130" t="s">
        <v>2222</v>
      </c>
    </row>
    <row r="26" spans="1:4">
      <c r="A26" s="129" t="s">
        <v>2288</v>
      </c>
      <c r="B26" s="129" t="s">
        <v>2252</v>
      </c>
      <c r="C26" s="130" t="str">
        <f t="shared" si="0"/>
        <v>acfr:PaymentsToContractors</v>
      </c>
      <c r="D26" s="130" t="s">
        <v>2222</v>
      </c>
    </row>
    <row r="27" spans="1:4">
      <c r="A27" s="129" t="s">
        <v>2289</v>
      </c>
      <c r="B27" s="129" t="s">
        <v>2253</v>
      </c>
      <c r="C27" s="130" t="str">
        <f t="shared" si="0"/>
        <v>acfr:ProceedsFromPermitsFeesAndSpecialAssessments</v>
      </c>
      <c r="D27" s="130" t="s">
        <v>2222</v>
      </c>
    </row>
    <row r="28" spans="1:4">
      <c r="A28" s="129" t="s">
        <v>2290</v>
      </c>
      <c r="B28" s="129" t="s">
        <v>2254</v>
      </c>
      <c r="C28" s="130" t="str">
        <f t="shared" si="0"/>
        <v>acfr:PaymentsForLotteryPrizes</v>
      </c>
      <c r="D28" s="130" t="s">
        <v>2222</v>
      </c>
    </row>
    <row r="29" spans="1:4">
      <c r="A29" s="129" t="s">
        <v>2291</v>
      </c>
      <c r="B29" s="129" t="s">
        <v>2255</v>
      </c>
      <c r="C29" s="130" t="str">
        <f t="shared" si="0"/>
        <v>acfr:ProceedsFromLotteryTicketSales</v>
      </c>
      <c r="D29" s="130" t="s">
        <v>2222</v>
      </c>
    </row>
    <row r="30" spans="1:4">
      <c r="A30" s="129" t="s">
        <v>2292</v>
      </c>
      <c r="B30" s="129" t="s">
        <v>2256</v>
      </c>
      <c r="C30" s="130" t="str">
        <f t="shared" si="0"/>
        <v>acfr:PaymentsToLotteryRetailers</v>
      </c>
      <c r="D30" s="130" t="s">
        <v>2222</v>
      </c>
    </row>
    <row r="31" spans="1:4">
      <c r="A31" s="129" t="s">
        <v>2293</v>
      </c>
      <c r="B31" s="129" t="s">
        <v>2257</v>
      </c>
      <c r="C31" s="130" t="str">
        <f t="shared" si="0"/>
        <v>acfr:ProvisionForReturnedLotteryTickets</v>
      </c>
      <c r="D31" s="130" t="s">
        <v>2222</v>
      </c>
    </row>
    <row r="32" spans="1:4">
      <c r="A32" s="129" t="s">
        <v>2294</v>
      </c>
      <c r="B32" s="129" t="s">
        <v>2258</v>
      </c>
      <c r="C32" s="130" t="str">
        <f t="shared" si="0"/>
        <v>acfr:ProvisionForFreeLotteryTicketRedemptions</v>
      </c>
      <c r="D32" s="130" t="s">
        <v>2222</v>
      </c>
    </row>
    <row r="33" spans="1:4">
      <c r="A33" s="129" t="s">
        <v>2295</v>
      </c>
      <c r="B33" s="129" t="s">
        <v>2259</v>
      </c>
      <c r="C33" s="130" t="str">
        <f t="shared" si="0"/>
        <v>acfr:ProceedsFromSpecialAssessmentCollections</v>
      </c>
      <c r="D33" s="130" t="s">
        <v>2222</v>
      </c>
    </row>
    <row r="34" spans="1:4">
      <c r="A34" s="129" t="s">
        <v>2296</v>
      </c>
      <c r="B34" s="129" t="s">
        <v>2260</v>
      </c>
      <c r="C34" s="130" t="str">
        <f t="shared" si="0"/>
        <v>acfr:ProceedsFromOtherOperatingActivities</v>
      </c>
      <c r="D34" s="130" t="s">
        <v>2222</v>
      </c>
    </row>
    <row r="35" spans="1:4">
      <c r="A35" s="129" t="s">
        <v>2297</v>
      </c>
      <c r="B35" s="129" t="s">
        <v>2261</v>
      </c>
      <c r="C35" s="130" t="str">
        <f t="shared" si="0"/>
        <v>acfr:PaymentsForOtherOperatingActivities</v>
      </c>
      <c r="D35" s="130" t="s">
        <v>2222</v>
      </c>
    </row>
    <row r="36" spans="1:4">
      <c r="A36" s="129" t="s">
        <v>2298</v>
      </c>
      <c r="B36" s="129" t="s">
        <v>2262</v>
      </c>
      <c r="C36" s="130" t="str">
        <f t="shared" si="0"/>
        <v>acfr:OtherCashFlowsFromOperatingActivities</v>
      </c>
      <c r="D36" s="130" t="s">
        <v>2222</v>
      </c>
    </row>
    <row r="37" spans="1:4">
      <c r="A37" s="129" t="s">
        <v>2299</v>
      </c>
      <c r="B37" s="129" t="s">
        <v>2263</v>
      </c>
      <c r="C37" s="130" t="str">
        <f t="shared" si="0"/>
        <v>acfr:NetCashProvidedByUsedInOperatingActivities</v>
      </c>
      <c r="D37" s="130" t="s">
        <v>2222</v>
      </c>
    </row>
    <row r="38" spans="1:4">
      <c r="A38" s="129" t="s">
        <v>2320</v>
      </c>
      <c r="B38" s="129" t="s">
        <v>2301</v>
      </c>
      <c r="C38" s="130" t="str">
        <f t="shared" si="0"/>
        <v>acfr:CashProvidedByTaxes</v>
      </c>
      <c r="D38" s="130" t="s">
        <v>2340</v>
      </c>
    </row>
    <row r="39" spans="1:4">
      <c r="A39" s="129" t="s">
        <v>2321</v>
      </c>
      <c r="B39" s="129" t="s">
        <v>2246</v>
      </c>
      <c r="C39" s="130" t="str">
        <f t="shared" si="0"/>
        <v>acfr:ProceedsFromPropertyTaxes</v>
      </c>
      <c r="D39" s="130" t="s">
        <v>2340</v>
      </c>
    </row>
    <row r="40" spans="1:4">
      <c r="A40" s="129" t="s">
        <v>2322</v>
      </c>
      <c r="B40" s="129" t="s">
        <v>2302</v>
      </c>
      <c r="C40" s="130" t="str">
        <f t="shared" si="0"/>
        <v>acfr:ProceedsFromResidentTrustDeposits</v>
      </c>
      <c r="D40" s="130" t="s">
        <v>2340</v>
      </c>
    </row>
    <row r="41" spans="1:4">
      <c r="A41" s="129" t="s">
        <v>2323</v>
      </c>
      <c r="B41" s="129" t="s">
        <v>2303</v>
      </c>
      <c r="C41" s="130" t="str">
        <f t="shared" si="0"/>
        <v>acfr:ProceedsFromContributionsAndDonations</v>
      </c>
      <c r="D41" s="130" t="s">
        <v>2340</v>
      </c>
    </row>
    <row r="42" spans="1:4">
      <c r="A42" s="129" t="s">
        <v>2324</v>
      </c>
      <c r="B42" s="129" t="s">
        <v>2304</v>
      </c>
      <c r="C42" s="130" t="str">
        <f t="shared" si="0"/>
        <v>acfr:ProceedsFromStateAppropriations</v>
      </c>
      <c r="D42" s="130" t="s">
        <v>2340</v>
      </c>
    </row>
    <row r="43" spans="1:4">
      <c r="A43" s="129" t="s">
        <v>2325</v>
      </c>
      <c r="B43" s="129" t="s">
        <v>2305</v>
      </c>
      <c r="C43" s="130" t="str">
        <f t="shared" si="0"/>
        <v>acfr:ProceedsFromGrantsAndContracts</v>
      </c>
      <c r="D43" s="130" t="s">
        <v>2340</v>
      </c>
    </row>
    <row r="44" spans="1:4">
      <c r="A44" s="129" t="s">
        <v>2326</v>
      </c>
      <c r="B44" s="129" t="s">
        <v>2306</v>
      </c>
      <c r="C44" s="130" t="str">
        <f t="shared" si="0"/>
        <v>acfr:ProceedsFromSpecialAssessments</v>
      </c>
      <c r="D44" s="130" t="s">
        <v>2340</v>
      </c>
    </row>
    <row r="45" spans="1:4">
      <c r="A45" s="129" t="s">
        <v>2327</v>
      </c>
      <c r="B45" s="129" t="s">
        <v>2307</v>
      </c>
      <c r="C45" s="130" t="str">
        <f t="shared" si="0"/>
        <v>acfr:CashPaidOrReturnedToOtherFunds</v>
      </c>
      <c r="D45" s="130" t="s">
        <v>2340</v>
      </c>
    </row>
    <row r="46" spans="1:4">
      <c r="A46" s="129" t="s">
        <v>2328</v>
      </c>
      <c r="B46" s="129" t="s">
        <v>2308</v>
      </c>
      <c r="C46" s="130" t="str">
        <f t="shared" si="0"/>
        <v>acfr:ProceedsFromOtherFunds</v>
      </c>
      <c r="D46" s="130" t="s">
        <v>2340</v>
      </c>
    </row>
    <row r="47" spans="1:4">
      <c r="A47" s="129" t="s">
        <v>2329</v>
      </c>
      <c r="B47" s="129" t="s">
        <v>2309</v>
      </c>
      <c r="C47" s="130" t="str">
        <f t="shared" si="0"/>
        <v>acfr:ProceedsFromTransactionPrivilegeTax</v>
      </c>
      <c r="D47" s="130" t="s">
        <v>2340</v>
      </c>
    </row>
    <row r="48" spans="1:4">
      <c r="A48" s="129" t="s">
        <v>2330</v>
      </c>
      <c r="B48" s="129" t="s">
        <v>2310</v>
      </c>
      <c r="C48" s="130" t="str">
        <f t="shared" si="0"/>
        <v>acfr:PaymentsForInterest</v>
      </c>
      <c r="D48" s="130" t="s">
        <v>2340</v>
      </c>
    </row>
    <row r="49" spans="1:4">
      <c r="A49" s="129" t="s">
        <v>2331</v>
      </c>
      <c r="B49" s="129" t="s">
        <v>2311</v>
      </c>
      <c r="C49" s="130" t="str">
        <f t="shared" si="0"/>
        <v>acfr:PaymentsForIntergovernmentalTransfers</v>
      </c>
      <c r="D49" s="130" t="s">
        <v>2340</v>
      </c>
    </row>
    <row r="50" spans="1:4">
      <c r="A50" s="129" t="s">
        <v>2332</v>
      </c>
      <c r="B50" s="129" t="s">
        <v>2312</v>
      </c>
      <c r="C50" s="130" t="str">
        <f t="shared" si="0"/>
        <v>acfr:ProceedsFromIntergovernmentalReceipts</v>
      </c>
      <c r="D50" s="130" t="s">
        <v>2340</v>
      </c>
    </row>
    <row r="51" spans="1:4">
      <c r="A51" s="129" t="s">
        <v>2333</v>
      </c>
      <c r="B51" s="129" t="s">
        <v>2313</v>
      </c>
      <c r="C51" s="130" t="str">
        <f t="shared" si="0"/>
        <v>acfr:ProceedsFromBondsAndNotes</v>
      </c>
      <c r="D51" s="130" t="s">
        <v>2340</v>
      </c>
    </row>
    <row r="52" spans="1:4">
      <c r="A52" s="129" t="s">
        <v>2334</v>
      </c>
      <c r="B52" s="129" t="s">
        <v>2314</v>
      </c>
      <c r="C52" s="130" t="str">
        <f t="shared" si="0"/>
        <v>acfr:RepaymentsOfBondsAndNotes</v>
      </c>
      <c r="D52" s="130" t="s">
        <v>2340</v>
      </c>
    </row>
    <row r="53" spans="1:4">
      <c r="A53" s="129" t="s">
        <v>2335</v>
      </c>
      <c r="B53" s="129" t="s">
        <v>2315</v>
      </c>
      <c r="C53" s="130" t="str">
        <f t="shared" si="0"/>
        <v>acfr:ProceedsFromTransfersInNonCapitalFinancing</v>
      </c>
      <c r="D53" s="130" t="s">
        <v>2340</v>
      </c>
    </row>
    <row r="54" spans="1:4">
      <c r="A54" s="129" t="s">
        <v>2336</v>
      </c>
      <c r="B54" s="129" t="s">
        <v>2316</v>
      </c>
      <c r="C54" s="130" t="str">
        <f t="shared" si="0"/>
        <v>acfr:PaymentsForTransfersOutNonCapitalFinancing</v>
      </c>
      <c r="D54" s="130" t="s">
        <v>2340</v>
      </c>
    </row>
    <row r="55" spans="1:4">
      <c r="A55" s="129" t="s">
        <v>2337</v>
      </c>
      <c r="B55" s="129" t="s">
        <v>2317</v>
      </c>
      <c r="C55" s="130" t="str">
        <f t="shared" si="0"/>
        <v>acfr:OtherCashFlowsFromNonCapitalFinancingActivities</v>
      </c>
      <c r="D55" s="130" t="s">
        <v>2340</v>
      </c>
    </row>
    <row r="56" spans="1:4">
      <c r="A56" s="129" t="s">
        <v>2338</v>
      </c>
      <c r="B56" s="129" t="s">
        <v>2318</v>
      </c>
      <c r="C56" s="130" t="str">
        <f t="shared" si="0"/>
        <v>acfr:PaymentsToEducationFund</v>
      </c>
      <c r="D56" s="130" t="s">
        <v>2340</v>
      </c>
    </row>
    <row r="57" spans="1:4">
      <c r="A57" s="129" t="s">
        <v>2339</v>
      </c>
      <c r="B57" s="129" t="s">
        <v>2319</v>
      </c>
      <c r="C57" s="130" t="str">
        <f t="shared" si="0"/>
        <v>acfr:NetCashProvidedByUsedInNonCapitalFinancingActivities</v>
      </c>
      <c r="D57" s="130" t="s">
        <v>2340</v>
      </c>
    </row>
    <row r="58" spans="1:4">
      <c r="A58" s="129" t="s">
        <v>2356</v>
      </c>
      <c r="B58" s="129" t="s">
        <v>2341</v>
      </c>
      <c r="C58" s="130" t="str">
        <f t="shared" si="0"/>
        <v>acfr:PaymentsToPurchaseCapitalAssets</v>
      </c>
      <c r="D58" s="130" t="s">
        <v>2371</v>
      </c>
    </row>
    <row r="59" spans="1:4">
      <c r="A59" s="129" t="s">
        <v>2357</v>
      </c>
      <c r="B59" s="129" t="s">
        <v>2342</v>
      </c>
      <c r="C59" s="130" t="str">
        <f t="shared" si="0"/>
        <v>acfr:ProceedsFromCapitalGrants</v>
      </c>
      <c r="D59" s="130" t="s">
        <v>2371</v>
      </c>
    </row>
    <row r="60" spans="1:4">
      <c r="A60" s="129" t="s">
        <v>2358</v>
      </c>
      <c r="B60" s="129" t="s">
        <v>2343</v>
      </c>
      <c r="C60" s="130" t="str">
        <f t="shared" si="0"/>
        <v>acfr:ProceedsFromSpecialAssessmentsForFinancingCapitalAssets</v>
      </c>
      <c r="D60" s="130" t="s">
        <v>2371</v>
      </c>
    </row>
    <row r="61" spans="1:4">
      <c r="A61" s="129" t="s">
        <v>2359</v>
      </c>
      <c r="B61" s="129" t="s">
        <v>2344</v>
      </c>
      <c r="C61" s="130" t="str">
        <f t="shared" si="0"/>
        <v>acfr:ProceedsFromOtherFundsForCapitalFinancingActivities</v>
      </c>
      <c r="D61" s="130" t="s">
        <v>2371</v>
      </c>
    </row>
    <row r="62" spans="1:4">
      <c r="A62" s="129" t="s">
        <v>2360</v>
      </c>
      <c r="B62" s="129" t="s">
        <v>2345</v>
      </c>
      <c r="C62" s="130" t="str">
        <f t="shared" si="0"/>
        <v>acfr:PaymentsToOtherFundsForCapitalFinancingActivities</v>
      </c>
      <c r="D62" s="130" t="s">
        <v>2371</v>
      </c>
    </row>
    <row r="63" spans="1:4">
      <c r="A63" s="129" t="s">
        <v>2361</v>
      </c>
      <c r="B63" s="129" t="s">
        <v>2346</v>
      </c>
      <c r="C63" s="130" t="str">
        <f t="shared" si="0"/>
        <v>acfr:ProceedsFromTaxesRelatedToCapitalAssets</v>
      </c>
      <c r="D63" s="130" t="s">
        <v>2371</v>
      </c>
    </row>
    <row r="64" spans="1:4">
      <c r="A64" s="129" t="s">
        <v>2362</v>
      </c>
      <c r="B64" s="129" t="s">
        <v>2347</v>
      </c>
      <c r="C64" s="130" t="str">
        <f t="shared" si="0"/>
        <v>acfr:ProceedsFromIssuanceOfDebt</v>
      </c>
      <c r="D64" s="130" t="s">
        <v>2371</v>
      </c>
    </row>
    <row r="65" spans="1:4">
      <c r="A65" s="129" t="s">
        <v>2363</v>
      </c>
      <c r="B65" s="129" t="s">
        <v>2348</v>
      </c>
      <c r="C65" s="130" t="str">
        <f t="shared" si="0"/>
        <v>acfr:RepaymentsOfBondPrincipal</v>
      </c>
      <c r="D65" s="130" t="s">
        <v>2371</v>
      </c>
    </row>
    <row r="66" spans="1:4">
      <c r="A66" s="129" t="s">
        <v>2364</v>
      </c>
      <c r="B66" s="129" t="s">
        <v>2349</v>
      </c>
      <c r="C66" s="130" t="str">
        <f t="shared" si="0"/>
        <v>acfr:PaymentsForInterestOnBonds</v>
      </c>
      <c r="D66" s="130" t="s">
        <v>2371</v>
      </c>
    </row>
    <row r="67" spans="1:4">
      <c r="A67" s="129" t="s">
        <v>2365</v>
      </c>
      <c r="B67" s="129" t="s">
        <v>2350</v>
      </c>
      <c r="C67" s="130" t="str">
        <f t="shared" ref="C67:C81" si="1">"acfr:"&amp;A67</f>
        <v>acfr:DebtServiceFees</v>
      </c>
      <c r="D67" s="130" t="s">
        <v>2371</v>
      </c>
    </row>
    <row r="68" spans="1:4">
      <c r="A68" s="129" t="s">
        <v>2366</v>
      </c>
      <c r="B68" s="129" t="s">
        <v>2351</v>
      </c>
      <c r="C68" s="130" t="str">
        <f t="shared" si="1"/>
        <v>acfr:ProceedsFromSalesOfCapitalAssets</v>
      </c>
      <c r="D68" s="130" t="s">
        <v>2371</v>
      </c>
    </row>
    <row r="69" spans="1:4">
      <c r="A69" s="129" t="s">
        <v>2367</v>
      </c>
      <c r="B69" s="129" t="s">
        <v>2352</v>
      </c>
      <c r="C69" s="130" t="str">
        <f t="shared" si="1"/>
        <v>acfr:ProceedsFromCapitalContributions</v>
      </c>
      <c r="D69" s="130" t="s">
        <v>2371</v>
      </c>
    </row>
    <row r="70" spans="1:4">
      <c r="A70" s="129" t="s">
        <v>2368</v>
      </c>
      <c r="B70" s="129" t="s">
        <v>2353</v>
      </c>
      <c r="C70" s="130" t="str">
        <f t="shared" si="1"/>
        <v>acfr:ProceedsFromInsuranceRecovery</v>
      </c>
      <c r="D70" s="130" t="s">
        <v>2371</v>
      </c>
    </row>
    <row r="71" spans="1:4">
      <c r="A71" s="129" t="s">
        <v>2369</v>
      </c>
      <c r="B71" s="129" t="s">
        <v>2354</v>
      </c>
      <c r="C71" s="130" t="str">
        <f t="shared" si="1"/>
        <v>acfr:ProceedsFomPaymentsForOtherCapitalAndFinancingRelatedActivities</v>
      </c>
      <c r="D71" s="130" t="s">
        <v>2371</v>
      </c>
    </row>
    <row r="72" spans="1:4">
      <c r="A72" s="129" t="s">
        <v>2370</v>
      </c>
      <c r="B72" s="129" t="s">
        <v>2355</v>
      </c>
      <c r="C72" s="130" t="str">
        <f t="shared" si="1"/>
        <v>acfr:NetCashProvidedByUsedInCapitalAndRelatedFinancingActivities</v>
      </c>
      <c r="D72" s="130" t="s">
        <v>2371</v>
      </c>
    </row>
    <row r="73" spans="1:4">
      <c r="A73" s="129" t="s">
        <v>2378</v>
      </c>
      <c r="B73" s="129" t="s">
        <v>2372</v>
      </c>
      <c r="C73" s="130" t="str">
        <f t="shared" si="1"/>
        <v>acfr:ProceedsFromSalesAndMaturitiesOfInvestments</v>
      </c>
      <c r="D73" s="130" t="s">
        <v>2384</v>
      </c>
    </row>
    <row r="74" spans="1:4">
      <c r="A74" s="129" t="s">
        <v>2379</v>
      </c>
      <c r="B74" s="129" t="s">
        <v>2373</v>
      </c>
      <c r="C74" s="130" t="str">
        <f t="shared" si="1"/>
        <v>acfr:ProceedsFromInterestOnInvestments</v>
      </c>
      <c r="D74" s="130" t="s">
        <v>2384</v>
      </c>
    </row>
    <row r="75" spans="1:4">
      <c r="A75" s="129" t="s">
        <v>2380</v>
      </c>
      <c r="B75" s="129" t="s">
        <v>2374</v>
      </c>
      <c r="C75" s="130" t="str">
        <f t="shared" si="1"/>
        <v>acfr:PaymentsToAcquireInvestments</v>
      </c>
      <c r="D75" s="130" t="s">
        <v>2384</v>
      </c>
    </row>
    <row r="76" spans="1:4">
      <c r="A76" s="129" t="s">
        <v>2381</v>
      </c>
      <c r="B76" s="129" t="s">
        <v>2375</v>
      </c>
      <c r="C76" s="130" t="str">
        <f t="shared" si="1"/>
        <v>acfr:ProceedsFromMaturedSecurities</v>
      </c>
      <c r="D76" s="130" t="s">
        <v>2384</v>
      </c>
    </row>
    <row r="77" spans="1:4">
      <c r="A77" s="129" t="s">
        <v>2382</v>
      </c>
      <c r="B77" s="129" t="s">
        <v>2376</v>
      </c>
      <c r="C77" s="130" t="str">
        <f t="shared" si="1"/>
        <v>acfr:ProceedsFromPaymentsForOtherInvestingActivities</v>
      </c>
      <c r="D77" s="130" t="s">
        <v>2384</v>
      </c>
    </row>
    <row r="78" spans="1:4">
      <c r="A78" s="129" t="s">
        <v>2383</v>
      </c>
      <c r="B78" s="129" t="s">
        <v>2377</v>
      </c>
      <c r="C78" s="130" t="str">
        <f t="shared" si="1"/>
        <v>acfr:NetCashProvidedByUsedInInvestingActivities</v>
      </c>
      <c r="D78" s="130" t="s">
        <v>2384</v>
      </c>
    </row>
    <row r="79" spans="1:4">
      <c r="A79" s="129" t="s">
        <v>2388</v>
      </c>
      <c r="B79" s="129" t="s">
        <v>2385</v>
      </c>
      <c r="C79" s="130" t="str">
        <f t="shared" si="1"/>
        <v>acfr:CashAndCashEquivalentsPeriodIncreaseDecrease</v>
      </c>
      <c r="D79" s="130" t="s">
        <v>2391</v>
      </c>
    </row>
    <row r="80" spans="1:4">
      <c r="A80" s="129" t="s">
        <v>2389</v>
      </c>
      <c r="B80" s="129" t="s">
        <v>2386</v>
      </c>
      <c r="C80" s="130" t="str">
        <f t="shared" si="1"/>
        <v>acfr:CashAndCashEquivalentsPerCashFlows</v>
      </c>
      <c r="D80" s="130" t="s">
        <v>2391</v>
      </c>
    </row>
    <row r="81" spans="1:4">
      <c r="A81" s="129" t="s">
        <v>2389</v>
      </c>
      <c r="B81" s="129" t="s">
        <v>2387</v>
      </c>
      <c r="C81" s="130" t="str">
        <f t="shared" si="1"/>
        <v>acfr:CashAndCashEquivalentsPerCashFlows</v>
      </c>
      <c r="D81" s="130" t="s">
        <v>2391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7883-0BB6-024A-B9AD-CD98BD0C7298}">
  <sheetPr>
    <tabColor theme="4"/>
  </sheetPr>
  <dimension ref="A1:J77"/>
  <sheetViews>
    <sheetView zoomScale="75" zoomScaleNormal="125" workbookViewId="0">
      <selection activeCell="B11" sqref="B11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10" width="18.66406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55"/>
      <c r="E1" s="55"/>
      <c r="F1" s="55"/>
      <c r="G1" s="55"/>
      <c r="H1" s="55"/>
      <c r="I1" s="55"/>
      <c r="J1" s="49"/>
    </row>
    <row r="2" spans="1:10" ht="16">
      <c r="A2" s="46" t="s">
        <v>1105</v>
      </c>
      <c r="B2" s="47" t="s">
        <v>1102</v>
      </c>
      <c r="C2" s="55"/>
      <c r="D2" s="55"/>
      <c r="E2" s="55"/>
      <c r="F2" s="55"/>
      <c r="G2" s="55"/>
      <c r="H2" s="55"/>
      <c r="I2" s="55"/>
      <c r="J2" s="49"/>
    </row>
    <row r="3" spans="1:10" ht="34">
      <c r="A3" s="46" t="s">
        <v>1075</v>
      </c>
      <c r="B3" s="61" t="s">
        <v>2219</v>
      </c>
      <c r="C3" s="120"/>
      <c r="D3" s="55"/>
      <c r="E3" s="55"/>
      <c r="F3" s="55"/>
      <c r="G3" s="55"/>
      <c r="H3" s="55"/>
      <c r="I3" s="55"/>
      <c r="J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55"/>
      <c r="E4" s="55"/>
      <c r="F4" s="55"/>
      <c r="G4" s="55"/>
      <c r="H4" s="55"/>
      <c r="I4" s="55"/>
      <c r="J4" s="49"/>
    </row>
    <row r="5" spans="1:10" s="52" customFormat="1" ht="16">
      <c r="A5" s="56"/>
      <c r="B5" s="57"/>
      <c r="C5" s="51"/>
      <c r="D5" s="51"/>
      <c r="E5" s="51"/>
      <c r="F5" s="51"/>
      <c r="G5" s="51"/>
      <c r="H5" s="51"/>
      <c r="I5" s="51"/>
      <c r="J5" s="51"/>
    </row>
    <row r="6" spans="1:10" ht="48">
      <c r="A6" s="6" t="s">
        <v>1</v>
      </c>
      <c r="B6" s="11"/>
      <c r="C6" s="12" t="s">
        <v>1756</v>
      </c>
      <c r="D6" s="123" t="str">
        <f>IF(AND('Master Info'!C5="N",'Master Info'!C6="N"), "",  IF('Master Info'!C5="N", "Component Units", "Business-Type Activities - Enterprise Funds"))</f>
        <v>Business-Type Activities - Enterprise Funds</v>
      </c>
      <c r="E6" s="124"/>
      <c r="F6" s="124"/>
      <c r="G6" s="124"/>
      <c r="H6" s="124"/>
      <c r="I6" s="124"/>
      <c r="J6" s="125"/>
    </row>
    <row r="7" spans="1:10" ht="15">
      <c r="A7" s="7"/>
      <c r="B7" s="13"/>
      <c r="C7" s="14"/>
      <c r="D7" s="14"/>
      <c r="E7" s="14"/>
      <c r="F7" s="14"/>
      <c r="G7" s="14"/>
      <c r="H7" s="14"/>
      <c r="I7" s="14"/>
      <c r="J7" s="14"/>
    </row>
    <row r="8" spans="1:10" ht="15">
      <c r="A8" s="7"/>
      <c r="B8" s="15" t="s">
        <v>1758</v>
      </c>
      <c r="C8" s="16"/>
      <c r="D8" s="16"/>
      <c r="E8" s="16"/>
      <c r="F8" s="16"/>
      <c r="G8" s="16"/>
      <c r="H8" s="16"/>
      <c r="I8" s="16"/>
      <c r="J8" s="16" t="s">
        <v>1757</v>
      </c>
    </row>
    <row r="9" spans="1:10" ht="15">
      <c r="A9" s="8" t="str">
        <f>IF(B9="", "Choose from drop-down --&gt;", _xlfn.XLOOKUP(B9,'Lookup PropFunds'!$B$2:$B$305,'Lookup PropFunds'!$C$2:$C$305))</f>
        <v>Choose from drop-down --&gt;</v>
      </c>
      <c r="B9" s="18"/>
      <c r="C9" s="19"/>
      <c r="D9" s="19"/>
      <c r="E9" s="19"/>
      <c r="F9" s="19"/>
      <c r="G9" s="19"/>
      <c r="H9" s="19"/>
      <c r="I9" s="19"/>
      <c r="J9" s="20">
        <f t="shared" ref="J9:J22" si="0">SUM(D9:I9)</f>
        <v>0</v>
      </c>
    </row>
    <row r="10" spans="1:10" ht="15">
      <c r="A10" s="8" t="str">
        <f>IF(B10="", "Choose from drop-down --&gt;", _xlfn.XLOOKUP(B10,'Lookup PropFunds'!$B$2:$B$305,'Lookup PropFunds'!$C$2:$C$305))</f>
        <v>Choose from drop-down --&gt;</v>
      </c>
      <c r="B10" s="18"/>
      <c r="C10" s="19"/>
      <c r="D10" s="19"/>
      <c r="E10" s="19"/>
      <c r="F10" s="19"/>
      <c r="G10" s="19"/>
      <c r="H10" s="19"/>
      <c r="I10" s="19"/>
      <c r="J10" s="20">
        <f t="shared" si="0"/>
        <v>0</v>
      </c>
    </row>
    <row r="11" spans="1:10" ht="15">
      <c r="A11" s="8" t="str">
        <f>IF(B11="", "Choose from drop-down --&gt;", _xlfn.XLOOKUP(B11,'Lookup PropFunds'!$B$2:$B$305,'Lookup PropFunds'!$C$2:$C$305))</f>
        <v>Choose from drop-down --&gt;</v>
      </c>
      <c r="B11" s="19"/>
      <c r="C11" s="19"/>
      <c r="D11" s="19"/>
      <c r="E11" s="19"/>
      <c r="F11" s="19"/>
      <c r="G11" s="19"/>
      <c r="H11" s="19"/>
      <c r="I11" s="19"/>
      <c r="J11" s="20">
        <f t="shared" si="0"/>
        <v>0</v>
      </c>
    </row>
    <row r="12" spans="1:10" ht="15">
      <c r="A12" s="8" t="str">
        <f>IF(B12="", "Choose from drop-down --&gt;", _xlfn.XLOOKUP(B12,'Lookup PropFunds'!$B$2:$B$305,'Lookup PropFunds'!$C$2:$C$305))</f>
        <v>Choose from drop-down --&gt;</v>
      </c>
      <c r="B12" s="19"/>
      <c r="C12" s="19"/>
      <c r="D12" s="19"/>
      <c r="E12" s="19"/>
      <c r="F12" s="19"/>
      <c r="G12" s="19"/>
      <c r="H12" s="19"/>
      <c r="I12" s="19"/>
      <c r="J12" s="20">
        <f t="shared" si="0"/>
        <v>0</v>
      </c>
    </row>
    <row r="13" spans="1:10" ht="15">
      <c r="A13" s="8" t="str">
        <f>IF(B13="", "Choose from drop-down --&gt;", _xlfn.XLOOKUP(B13,'Lookup PropFunds'!$B$2:$B$305,'Lookup PropFunds'!$C$2:$C$305))</f>
        <v>Choose from drop-down --&gt;</v>
      </c>
      <c r="B13" s="19"/>
      <c r="C13" s="19"/>
      <c r="D13" s="19"/>
      <c r="E13" s="19"/>
      <c r="F13" s="19"/>
      <c r="G13" s="19"/>
      <c r="H13" s="19"/>
      <c r="I13" s="19"/>
      <c r="J13" s="20">
        <f t="shared" si="0"/>
        <v>0</v>
      </c>
    </row>
    <row r="14" spans="1:10" ht="15">
      <c r="A14" s="8" t="str">
        <f>IF(B14="", "Choose from drop-down --&gt;", _xlfn.XLOOKUP(B14,'Lookup PropFunds'!$B$2:$B$305,'Lookup PropFunds'!$C$2:$C$305))</f>
        <v>Choose from drop-down --&gt;</v>
      </c>
      <c r="B14" s="19"/>
      <c r="C14" s="19"/>
      <c r="D14" s="19"/>
      <c r="E14" s="19"/>
      <c r="F14" s="19"/>
      <c r="G14" s="19"/>
      <c r="H14" s="19"/>
      <c r="I14" s="19"/>
      <c r="J14" s="20">
        <f t="shared" si="0"/>
        <v>0</v>
      </c>
    </row>
    <row r="15" spans="1:10" ht="15">
      <c r="A15" s="8" t="str">
        <f>IF(B15="", "Choose from drop-down --&gt;", _xlfn.XLOOKUP(B15,'Lookup PropFunds'!$B$2:$B$305,'Lookup PropFunds'!$C$2:$C$305))</f>
        <v>Choose from drop-down --&gt;</v>
      </c>
      <c r="B15" s="19"/>
      <c r="C15" s="19"/>
      <c r="D15" s="19"/>
      <c r="E15" s="19"/>
      <c r="F15" s="19"/>
      <c r="G15" s="19"/>
      <c r="H15" s="19"/>
      <c r="I15" s="19"/>
      <c r="J15" s="20">
        <f t="shared" si="0"/>
        <v>0</v>
      </c>
    </row>
    <row r="16" spans="1:10" ht="15">
      <c r="A16" s="8" t="str">
        <f>IF(B16="", "Choose from drop-down --&gt;", _xlfn.XLOOKUP(B16,'Lookup PropFunds'!$B$2:$B$305,'Lookup PropFunds'!$C$2:$C$305))</f>
        <v>Choose from drop-down --&gt;</v>
      </c>
      <c r="B16" s="19"/>
      <c r="C16" s="19"/>
      <c r="D16" s="19"/>
      <c r="E16" s="19"/>
      <c r="F16" s="19"/>
      <c r="G16" s="19"/>
      <c r="H16" s="19"/>
      <c r="I16" s="19"/>
      <c r="J16" s="20">
        <f t="shared" si="0"/>
        <v>0</v>
      </c>
    </row>
    <row r="17" spans="1:10" ht="15">
      <c r="A17" s="8" t="str">
        <f>IF(B17="", "Choose from drop-down --&gt;", _xlfn.XLOOKUP(B17,'Lookup PropFunds'!$B$2:$B$305,'Lookup PropFunds'!$C$2:$C$305))</f>
        <v>Choose from drop-down --&gt;</v>
      </c>
      <c r="B17" s="19"/>
      <c r="C17" s="19"/>
      <c r="D17" s="19"/>
      <c r="E17" s="19"/>
      <c r="F17" s="19"/>
      <c r="G17" s="19"/>
      <c r="H17" s="19"/>
      <c r="I17" s="19"/>
      <c r="J17" s="20">
        <f t="shared" si="0"/>
        <v>0</v>
      </c>
    </row>
    <row r="18" spans="1:10" ht="15" hidden="1">
      <c r="A18" s="8" t="str">
        <f>IF(B18="", "Choose from drop-down --&gt;", _xlfn.XLOOKUP(B18,'Lookup PropFunds'!$B$2:$B$305,'Lookup PropFunds'!$C$2:$C$305))</f>
        <v>Choose from drop-down --&gt;</v>
      </c>
      <c r="B18" s="19"/>
      <c r="C18" s="19"/>
      <c r="D18" s="19"/>
      <c r="E18" s="19"/>
      <c r="F18" s="19"/>
      <c r="G18" s="19"/>
      <c r="H18" s="19"/>
      <c r="I18" s="19"/>
      <c r="J18" s="20">
        <f t="shared" si="0"/>
        <v>0</v>
      </c>
    </row>
    <row r="19" spans="1:10" ht="15" hidden="1">
      <c r="A19" s="8" t="str">
        <f>IF(B19="", "Choose from drop-down --&gt;", _xlfn.XLOOKUP(B19,'Lookup PropFunds'!$B$2:$B$305,'Lookup PropFunds'!$C$2:$C$305))</f>
        <v>Choose from drop-down --&gt;</v>
      </c>
      <c r="B19" s="19"/>
      <c r="C19" s="19"/>
      <c r="D19" s="19"/>
      <c r="E19" s="19"/>
      <c r="F19" s="19"/>
      <c r="G19" s="19"/>
      <c r="H19" s="19"/>
      <c r="I19" s="19"/>
      <c r="J19" s="20">
        <f t="shared" si="0"/>
        <v>0</v>
      </c>
    </row>
    <row r="20" spans="1:10" ht="15" hidden="1">
      <c r="A20" s="8" t="str">
        <f>IF(B20="", "Choose from drop-down --&gt;", _xlfn.XLOOKUP(B20,'Lookup PropFunds'!$B$2:$B$305,'Lookup PropFunds'!$C$2:$C$305))</f>
        <v>Choose from drop-down --&gt;</v>
      </c>
      <c r="B20" s="19"/>
      <c r="C20" s="19"/>
      <c r="D20" s="19"/>
      <c r="E20" s="19"/>
      <c r="F20" s="19"/>
      <c r="G20" s="19"/>
      <c r="H20" s="19"/>
      <c r="I20" s="19"/>
      <c r="J20" s="20">
        <f t="shared" si="0"/>
        <v>0</v>
      </c>
    </row>
    <row r="21" spans="1:10" ht="15" hidden="1">
      <c r="A21" s="8" t="str">
        <f>IF(B21="", "Choose from drop-down --&gt;", _xlfn.XLOOKUP(B21,'Lookup PropFunds'!$B$2:$B$305,'Lookup PropFunds'!$C$2:$C$305))</f>
        <v>Choose from drop-down --&gt;</v>
      </c>
      <c r="B21" s="19"/>
      <c r="C21" s="19"/>
      <c r="D21" s="19"/>
      <c r="E21" s="19"/>
      <c r="F21" s="19"/>
      <c r="G21" s="19"/>
      <c r="H21" s="19"/>
      <c r="I21" s="19"/>
      <c r="J21" s="20">
        <f t="shared" si="0"/>
        <v>0</v>
      </c>
    </row>
    <row r="22" spans="1:10" ht="15">
      <c r="A22" s="8" t="str">
        <f>IF(B22="", "Choose from drop-down --&gt;", _xlfn.XLOOKUP(B22,'Lookup PropFunds'!$B$2:$B$305,'Lookup PropFunds'!$C$2:$C$305))</f>
        <v>Choose from drop-down --&gt;</v>
      </c>
      <c r="B22" s="19"/>
      <c r="C22" s="19"/>
      <c r="D22" s="19"/>
      <c r="E22" s="19"/>
      <c r="F22" s="19"/>
      <c r="G22" s="19"/>
      <c r="H22" s="19"/>
      <c r="I22" s="19"/>
      <c r="J22" s="20">
        <f t="shared" si="0"/>
        <v>0</v>
      </c>
    </row>
    <row r="23" spans="1:10" ht="15">
      <c r="A23" s="8" t="s">
        <v>1767</v>
      </c>
      <c r="B23" s="8" t="s">
        <v>1759</v>
      </c>
      <c r="C23" s="17">
        <f>IF(C6="","",SUM(C9:C22))</f>
        <v>0</v>
      </c>
      <c r="D23" s="17"/>
      <c r="E23" s="17"/>
      <c r="F23" s="17"/>
      <c r="G23" s="17"/>
      <c r="H23" s="17"/>
      <c r="I23" s="17"/>
      <c r="J23" s="17">
        <f>IF(D6="","",SUM(J9:J22))</f>
        <v>0</v>
      </c>
    </row>
    <row r="24" spans="1:10" ht="15">
      <c r="A24" s="7"/>
      <c r="B24" s="15" t="s">
        <v>1760</v>
      </c>
      <c r="C24" s="15"/>
      <c r="D24" s="15"/>
      <c r="E24" s="15"/>
      <c r="F24" s="15"/>
      <c r="G24" s="15"/>
      <c r="H24" s="15"/>
      <c r="I24" s="15"/>
      <c r="J24" s="15"/>
    </row>
    <row r="25" spans="1:10" ht="15">
      <c r="A25" s="8" t="str">
        <f>IF(B25="", "Choose from drop-down --&gt;", _xlfn.XLOOKUP(B25,'Lookup PropFunds'!$B$2:$B$305,'Lookup PropFunds'!$C$2:$C$305))</f>
        <v>Choose from drop-down --&gt;</v>
      </c>
      <c r="B25" s="18"/>
      <c r="C25" s="19"/>
      <c r="D25" s="19"/>
      <c r="E25" s="19"/>
      <c r="F25" s="19"/>
      <c r="G25" s="19"/>
      <c r="H25" s="19"/>
      <c r="I25" s="19"/>
      <c r="J25" s="20"/>
    </row>
    <row r="26" spans="1:10" ht="15">
      <c r="A26" s="8" t="str">
        <f>IF(B26="", "Choose from drop-down --&gt;", _xlfn.XLOOKUP(B26,'Lookup PropFunds'!$B$2:$B$305,'Lookup PropFunds'!$C$2:$C$305))</f>
        <v>Choose from drop-down --&gt;</v>
      </c>
      <c r="B26" s="18"/>
      <c r="C26" s="19"/>
      <c r="D26" s="19"/>
      <c r="E26" s="19"/>
      <c r="F26" s="19"/>
      <c r="G26" s="19"/>
      <c r="H26" s="19"/>
      <c r="I26" s="19"/>
      <c r="J26" s="20"/>
    </row>
    <row r="27" spans="1:10" ht="15">
      <c r="A27" s="8" t="str">
        <f>IF(B27="", "Choose from drop-down --&gt;", _xlfn.XLOOKUP(B27,'Lookup PropFunds'!$B$2:$B$305,'Lookup PropFunds'!$C$2:$C$305))</f>
        <v>Choose from drop-down --&gt;</v>
      </c>
      <c r="B27" s="19"/>
      <c r="C27" s="19"/>
      <c r="D27" s="19"/>
      <c r="E27" s="19"/>
      <c r="F27" s="19"/>
      <c r="G27" s="19"/>
      <c r="H27" s="19"/>
      <c r="I27" s="19"/>
      <c r="J27" s="20"/>
    </row>
    <row r="28" spans="1:10" ht="15">
      <c r="A28" s="8" t="str">
        <f>IF(B28="", "Choose from drop-down --&gt;", _xlfn.XLOOKUP(B28,'Lookup PropFunds'!$B$2:$B$305,'Lookup PropFunds'!$C$2:$C$305))</f>
        <v>Choose from drop-down --&gt;</v>
      </c>
      <c r="B28" s="19"/>
      <c r="C28" s="19"/>
      <c r="D28" s="19"/>
      <c r="E28" s="19"/>
      <c r="F28" s="19"/>
      <c r="G28" s="19"/>
      <c r="H28" s="19"/>
      <c r="I28" s="19"/>
      <c r="J28" s="20"/>
    </row>
    <row r="29" spans="1:10" ht="15">
      <c r="A29" s="8" t="str">
        <f>IF(B29="", "Choose from drop-down --&gt;", _xlfn.XLOOKUP(B29,'Lookup PropFunds'!$B$2:$B$305,'Lookup PropFunds'!$C$2:$C$305))</f>
        <v>Choose from drop-down --&gt;</v>
      </c>
      <c r="B29" s="19"/>
      <c r="C29" s="19"/>
      <c r="D29" s="19"/>
      <c r="E29" s="19"/>
      <c r="F29" s="19"/>
      <c r="G29" s="19"/>
      <c r="H29" s="19"/>
      <c r="I29" s="19"/>
      <c r="J29" s="20"/>
    </row>
    <row r="30" spans="1:10" ht="15">
      <c r="A30" s="8" t="str">
        <f>IF(B30="", "Choose from drop-down --&gt;", _xlfn.XLOOKUP(B30,'Lookup PropFunds'!$B$2:$B$305,'Lookup PropFunds'!$C$2:$C$305))</f>
        <v>Choose from drop-down --&gt;</v>
      </c>
      <c r="B30" s="18"/>
      <c r="C30" s="19"/>
      <c r="D30" s="19"/>
      <c r="E30" s="19"/>
      <c r="F30" s="19"/>
      <c r="G30" s="19"/>
      <c r="H30" s="19"/>
      <c r="I30" s="19"/>
      <c r="J30" s="19"/>
    </row>
    <row r="31" spans="1:10" ht="15">
      <c r="A31" s="8" t="str">
        <f>IF(B31="", "Choose from drop-down --&gt;", _xlfn.XLOOKUP(B31,'Lookup PropFunds'!$B$2:$B$305,'Lookup PropFunds'!$C$2:$C$305))</f>
        <v>Choose from drop-down --&gt;</v>
      </c>
      <c r="B31" s="18"/>
      <c r="C31" s="19"/>
      <c r="D31" s="19"/>
      <c r="E31" s="19"/>
      <c r="F31" s="19"/>
      <c r="G31" s="19"/>
      <c r="H31" s="19"/>
      <c r="I31" s="19"/>
      <c r="J31" s="19"/>
    </row>
    <row r="32" spans="1:10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9"/>
      <c r="F32" s="19"/>
      <c r="G32" s="19"/>
      <c r="H32" s="19"/>
      <c r="I32" s="19"/>
      <c r="J32" s="19"/>
    </row>
    <row r="33" spans="1:10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9"/>
      <c r="F33" s="19"/>
      <c r="G33" s="19"/>
      <c r="H33" s="19"/>
      <c r="I33" s="19"/>
      <c r="J33" s="19"/>
    </row>
    <row r="34" spans="1:10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9"/>
      <c r="F34" s="19"/>
      <c r="G34" s="19"/>
      <c r="H34" s="19"/>
      <c r="I34" s="19"/>
      <c r="J34" s="19"/>
    </row>
    <row r="35" spans="1:10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9"/>
      <c r="F35" s="19"/>
      <c r="G35" s="19"/>
      <c r="H35" s="19"/>
      <c r="I35" s="19"/>
      <c r="J35" s="19"/>
    </row>
    <row r="36" spans="1:10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9"/>
      <c r="F36" s="19"/>
      <c r="G36" s="19"/>
      <c r="H36" s="19"/>
      <c r="I36" s="19"/>
      <c r="J36" s="19"/>
    </row>
    <row r="37" spans="1:10" s="52" customFormat="1" ht="15">
      <c r="A37" s="8" t="s">
        <v>1768</v>
      </c>
      <c r="B37" s="8" t="s">
        <v>1761</v>
      </c>
      <c r="C37" s="17">
        <f>IF(C6="","",SUM(C25:C31))</f>
        <v>0</v>
      </c>
      <c r="D37" s="17"/>
      <c r="E37" s="17"/>
      <c r="F37" s="17"/>
      <c r="G37" s="17"/>
      <c r="H37" s="17"/>
      <c r="I37" s="17"/>
      <c r="J37" s="17">
        <f>IF(D6="","",SUM(J25:J36))</f>
        <v>0</v>
      </c>
    </row>
    <row r="38" spans="1:10" ht="15">
      <c r="A38" s="7"/>
      <c r="B38" s="7"/>
      <c r="C38" s="24"/>
      <c r="D38" s="24"/>
      <c r="E38" s="24"/>
      <c r="F38" s="24"/>
      <c r="G38" s="24"/>
      <c r="H38" s="24"/>
      <c r="I38" s="24"/>
      <c r="J38" s="24"/>
    </row>
    <row r="39" spans="1:10" ht="15">
      <c r="A39" s="7"/>
      <c r="B39" s="13"/>
      <c r="C39" s="13"/>
      <c r="D39" s="13"/>
      <c r="E39" s="13"/>
      <c r="F39" s="13"/>
      <c r="G39" s="13"/>
      <c r="H39" s="13"/>
      <c r="I39" s="13"/>
      <c r="J39" s="13"/>
    </row>
    <row r="40" spans="1:10" ht="15">
      <c r="A40" s="7"/>
      <c r="B40" s="15" t="s">
        <v>1762</v>
      </c>
      <c r="C40" s="16"/>
      <c r="D40" s="16"/>
      <c r="E40" s="16"/>
      <c r="F40" s="16"/>
      <c r="G40" s="16"/>
      <c r="H40" s="16"/>
      <c r="I40" s="16"/>
      <c r="J40" s="16"/>
    </row>
    <row r="41" spans="1:10" ht="15">
      <c r="A41" s="8" t="str">
        <f>IF(B41="", "Choose from drop-down --&gt;", _xlfn.XLOOKUP(B41,'Lookup PropFunds'!$B$2:$B$305,'Lookup PropFunds'!$C$2:$C$305))</f>
        <v>Choose from drop-down --&gt;</v>
      </c>
      <c r="B41" s="18"/>
      <c r="C41" s="19"/>
      <c r="D41" s="19"/>
      <c r="E41" s="19"/>
      <c r="F41" s="19"/>
      <c r="G41" s="19"/>
      <c r="H41" s="19"/>
      <c r="I41" s="19"/>
      <c r="J41" s="19"/>
    </row>
    <row r="42" spans="1:10" ht="15">
      <c r="A42" s="8" t="str">
        <f>IF(B42="", "Choose from drop-down --&gt;", _xlfn.XLOOKUP(B42,'Lookup PropFunds'!$B$2:$B$305,'Lookup PropFunds'!$C$2:$C$305))</f>
        <v>Choose from drop-down --&gt;</v>
      </c>
      <c r="B42" s="18"/>
      <c r="C42" s="20"/>
      <c r="D42" s="20"/>
      <c r="E42" s="20"/>
      <c r="F42" s="20"/>
      <c r="G42" s="20"/>
      <c r="H42" s="20"/>
      <c r="I42" s="20"/>
      <c r="J42" s="19"/>
    </row>
    <row r="43" spans="1:10" ht="15">
      <c r="A43" s="8" t="str">
        <f>IF(B43="", "Choose from drop-down --&gt;", _xlfn.XLOOKUP(B43,'Lookup PropFunds'!$B$2:$B$305,'Lookup PropFunds'!$C$2:$C$305))</f>
        <v>Choose from drop-down --&gt;</v>
      </c>
      <c r="B43" s="18"/>
      <c r="C43" s="19"/>
      <c r="D43" s="19"/>
      <c r="E43" s="19"/>
      <c r="F43" s="19"/>
      <c r="G43" s="19"/>
      <c r="H43" s="19"/>
      <c r="I43" s="19"/>
      <c r="J43" s="20"/>
    </row>
    <row r="44" spans="1:10" ht="16" customHeight="1">
      <c r="A44" s="8" t="str">
        <f>IF(B44="", "Choose from drop-down --&gt;", _xlfn.XLOOKUP(B44,'Lookup PropFunds'!$B$2:$B$305,'Lookup PropFunds'!$C$2:$C$305))</f>
        <v>Choose from drop-down --&gt;</v>
      </c>
      <c r="B44" s="18"/>
      <c r="C44" s="19"/>
      <c r="D44" s="19"/>
      <c r="E44" s="19"/>
      <c r="F44" s="19"/>
      <c r="G44" s="19"/>
      <c r="H44" s="19"/>
      <c r="I44" s="19"/>
      <c r="J44" s="20"/>
    </row>
    <row r="45" spans="1:10" ht="16" customHeight="1">
      <c r="A45" s="8" t="str">
        <f>IF(B45="", "Choose from drop-down --&gt;", _xlfn.XLOOKUP(B45,'Lookup PropFunds'!$B$2:$B$305,'Lookup PropFunds'!$C$2:$C$305))</f>
        <v>Choose from drop-down --&gt;</v>
      </c>
      <c r="B45" s="18"/>
      <c r="C45" s="19"/>
      <c r="D45" s="19"/>
      <c r="E45" s="19"/>
      <c r="F45" s="19"/>
      <c r="G45" s="19"/>
      <c r="H45" s="19"/>
      <c r="I45" s="19"/>
      <c r="J45" s="20"/>
    </row>
    <row r="46" spans="1:10" ht="16" customHeight="1">
      <c r="A46" s="8" t="str">
        <f>IF(B46="", "Choose from drop-down --&gt;", _xlfn.XLOOKUP(B46,'Lookup PropFunds'!$B$2:$B$305,'Lookup PropFunds'!$C$2:$C$305))</f>
        <v>Choose from drop-down --&gt;</v>
      </c>
      <c r="B46" s="18"/>
      <c r="C46" s="19"/>
      <c r="D46" s="19"/>
      <c r="E46" s="19"/>
      <c r="F46" s="19"/>
      <c r="G46" s="19"/>
      <c r="H46" s="19"/>
      <c r="I46" s="19"/>
      <c r="J46" s="20"/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19"/>
      <c r="E47" s="19"/>
      <c r="F47" s="19"/>
      <c r="G47" s="19"/>
      <c r="H47" s="19"/>
      <c r="I47" s="19"/>
      <c r="J47" s="20"/>
    </row>
    <row r="48" spans="1:10" ht="16" hidden="1" customHeight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19"/>
      <c r="E48" s="19"/>
      <c r="F48" s="19"/>
      <c r="G48" s="19"/>
      <c r="H48" s="19"/>
      <c r="I48" s="19"/>
      <c r="J48" s="20"/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19"/>
      <c r="E49" s="19"/>
      <c r="F49" s="19"/>
      <c r="G49" s="19"/>
      <c r="H49" s="19"/>
      <c r="I49" s="19"/>
      <c r="J49" s="20"/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19"/>
      <c r="E50" s="19"/>
      <c r="F50" s="19"/>
      <c r="G50" s="19"/>
      <c r="H50" s="19"/>
      <c r="I50" s="19"/>
      <c r="J50" s="20"/>
    </row>
    <row r="51" spans="1:10" ht="15" hidden="1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19"/>
      <c r="E51" s="19"/>
      <c r="F51" s="19"/>
      <c r="G51" s="19"/>
      <c r="H51" s="19"/>
      <c r="I51" s="19"/>
      <c r="J51" s="20"/>
    </row>
    <row r="52" spans="1:10" ht="15">
      <c r="A52" s="8" t="s">
        <v>1769</v>
      </c>
      <c r="B52" s="8" t="s">
        <v>1763</v>
      </c>
      <c r="C52" s="17">
        <f>IF(C6="","",SUM(C41:C51))</f>
        <v>0</v>
      </c>
      <c r="D52" s="17"/>
      <c r="E52" s="17"/>
      <c r="F52" s="17"/>
      <c r="G52" s="17"/>
      <c r="H52" s="17"/>
      <c r="I52" s="17"/>
      <c r="J52" s="17">
        <f>IF(D6="","",SUM(J41:J51))</f>
        <v>0</v>
      </c>
    </row>
    <row r="53" spans="1:10" ht="15">
      <c r="A53" s="7"/>
      <c r="B53" s="15" t="s">
        <v>1764</v>
      </c>
      <c r="C53" s="15"/>
      <c r="D53" s="15"/>
      <c r="E53" s="15"/>
      <c r="F53" s="15"/>
      <c r="G53" s="15"/>
      <c r="H53" s="15"/>
      <c r="I53" s="15"/>
      <c r="J53" s="15"/>
    </row>
    <row r="54" spans="1:10" ht="15">
      <c r="A54" s="8" t="str">
        <f>IF(B54="", "Choose from drop-down --&gt;", _xlfn.XLOOKUP(B54,'Lookup PropFunds'!$B$2:$B$305,'Lookup PropFunds'!$C$2:$C$305))</f>
        <v>Choose from drop-down --&gt;</v>
      </c>
      <c r="B54" s="18"/>
      <c r="C54" s="19"/>
      <c r="D54" s="19"/>
      <c r="E54" s="19"/>
      <c r="F54" s="19"/>
      <c r="G54" s="19"/>
      <c r="H54" s="19"/>
      <c r="I54" s="19"/>
      <c r="J54" s="20"/>
    </row>
    <row r="55" spans="1:10" ht="15">
      <c r="A55" s="8" t="str">
        <f>IF(B55="", "Choose from drop-down --&gt;", _xlfn.XLOOKUP(B55,'Lookup PropFunds'!$B$2:$B$305,'Lookup PropFunds'!$C$2:$C$305))</f>
        <v>Choose from drop-down --&gt;</v>
      </c>
      <c r="B55" s="18"/>
      <c r="C55" s="19"/>
      <c r="D55" s="19"/>
      <c r="E55" s="19"/>
      <c r="F55" s="19"/>
      <c r="G55" s="19"/>
      <c r="H55" s="19"/>
      <c r="I55" s="19"/>
      <c r="J55" s="20"/>
    </row>
    <row r="56" spans="1:10" ht="15">
      <c r="A56" s="8" t="str">
        <f>IF(B56="", "Choose from drop-down --&gt;", _xlfn.XLOOKUP(B56,'Lookup PropFunds'!$B$2:$B$305,'Lookup PropFunds'!$C$2:$C$305))</f>
        <v>Choose from drop-down --&gt;</v>
      </c>
      <c r="B56" s="18"/>
      <c r="C56" s="19"/>
      <c r="D56" s="19"/>
      <c r="E56" s="19"/>
      <c r="F56" s="19"/>
      <c r="G56" s="19"/>
      <c r="H56" s="19"/>
      <c r="I56" s="19"/>
      <c r="J56" s="20"/>
    </row>
    <row r="57" spans="1:10" ht="15">
      <c r="A57" s="8" t="str">
        <f>IF(B57="", "Choose from drop-down --&gt;", _xlfn.XLOOKUP(B57,'Lookup PropFunds'!$B$2:$B$305,'Lookup PropFunds'!$C$2:$C$305))</f>
        <v>Choose from drop-down --&gt;</v>
      </c>
      <c r="B57" s="18"/>
      <c r="C57" s="19"/>
      <c r="D57" s="19"/>
      <c r="E57" s="19"/>
      <c r="F57" s="19"/>
      <c r="G57" s="19"/>
      <c r="H57" s="19"/>
      <c r="I57" s="19"/>
      <c r="J57" s="20"/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19"/>
      <c r="E58" s="19"/>
      <c r="F58" s="19"/>
      <c r="G58" s="19"/>
      <c r="H58" s="19"/>
      <c r="I58" s="19"/>
      <c r="J58" s="20"/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19"/>
      <c r="E59" s="19"/>
      <c r="F59" s="19"/>
      <c r="G59" s="19"/>
      <c r="H59" s="19"/>
      <c r="I59" s="19"/>
      <c r="J59" s="20"/>
    </row>
    <row r="60" spans="1:10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19"/>
      <c r="E60" s="19"/>
      <c r="F60" s="19"/>
      <c r="G60" s="19"/>
      <c r="H60" s="19"/>
      <c r="I60" s="19"/>
      <c r="J60" s="20"/>
    </row>
    <row r="61" spans="1:10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19"/>
      <c r="E61" s="19"/>
      <c r="F61" s="19"/>
      <c r="G61" s="19"/>
      <c r="H61" s="19"/>
      <c r="I61" s="19"/>
      <c r="J61" s="20"/>
    </row>
    <row r="62" spans="1:10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19"/>
      <c r="E62" s="19"/>
      <c r="F62" s="19"/>
      <c r="G62" s="19"/>
      <c r="H62" s="19"/>
      <c r="I62" s="19"/>
      <c r="J62" s="20"/>
    </row>
    <row r="63" spans="1:10" ht="15">
      <c r="A63" s="8" t="s">
        <v>1770</v>
      </c>
      <c r="B63" s="8" t="s">
        <v>1765</v>
      </c>
      <c r="C63" s="17">
        <f>IF(C6="","",SUM(C54:C57))</f>
        <v>0</v>
      </c>
      <c r="D63" s="17"/>
      <c r="E63" s="17"/>
      <c r="F63" s="17"/>
      <c r="G63" s="17"/>
      <c r="H63" s="17"/>
      <c r="I63" s="17"/>
      <c r="J63" s="17">
        <f>IF(D$6="","",SUM(J54:J62))</f>
        <v>0</v>
      </c>
    </row>
    <row r="64" spans="1:10" ht="15">
      <c r="A64" s="9"/>
      <c r="B64" s="10"/>
      <c r="C64" s="23"/>
      <c r="D64" s="23"/>
      <c r="E64" s="23"/>
      <c r="F64" s="23"/>
      <c r="G64" s="23"/>
      <c r="H64" s="23"/>
      <c r="I64" s="23"/>
      <c r="J64" s="23"/>
    </row>
    <row r="65" spans="1:10" ht="15">
      <c r="A65" s="7"/>
      <c r="B65" s="7"/>
      <c r="C65" s="24"/>
      <c r="D65" s="24"/>
      <c r="E65" s="24"/>
      <c r="F65" s="24"/>
      <c r="G65" s="24"/>
      <c r="H65" s="24"/>
      <c r="I65" s="24"/>
      <c r="J65" s="24"/>
    </row>
    <row r="66" spans="1:10" ht="15">
      <c r="A66" s="7"/>
      <c r="B66" s="13" t="s">
        <v>1134</v>
      </c>
      <c r="C66" s="13"/>
      <c r="D66" s="13"/>
      <c r="E66" s="13"/>
      <c r="F66" s="13"/>
      <c r="G66" s="13"/>
      <c r="H66" s="13"/>
      <c r="I66" s="13"/>
      <c r="J66" s="13"/>
    </row>
    <row r="67" spans="1:10" ht="15">
      <c r="A67" s="8" t="str">
        <f>IF(B67="", "Choose from drop-down --&gt;", _xlfn.XLOOKUP(B67,'Lookup PropFunds'!$B$2:$B$305,'Lookup PropFunds'!$C$2:$C$305))</f>
        <v>Choose from drop-down --&gt;</v>
      </c>
      <c r="B67" s="18"/>
      <c r="C67" s="19"/>
      <c r="D67" s="19"/>
      <c r="E67" s="19"/>
      <c r="F67" s="19"/>
      <c r="G67" s="19"/>
      <c r="H67" s="19"/>
      <c r="I67" s="19"/>
      <c r="J67" s="19"/>
    </row>
    <row r="68" spans="1:10" ht="15">
      <c r="A68" s="8" t="str">
        <f>IF(B68="", "Choose from drop-down --&gt;", _xlfn.XLOOKUP(B68,'Lookup PropFunds'!$B$2:$B$305,'Lookup PropFunds'!$C$2:$C$305))</f>
        <v>Choose from drop-down --&gt;</v>
      </c>
      <c r="B68" s="18"/>
      <c r="C68" s="19"/>
      <c r="D68" s="19"/>
      <c r="E68" s="19"/>
      <c r="F68" s="19"/>
      <c r="G68" s="19"/>
      <c r="H68" s="19"/>
      <c r="I68" s="19"/>
      <c r="J68" s="19"/>
    </row>
    <row r="69" spans="1:10" ht="15">
      <c r="A69" s="8" t="str">
        <f>IF(B69="", "Choose from drop-down --&gt;", _xlfn.XLOOKUP(B69,'Lookup PropFunds'!$B$2:$B$305,'Lookup PropFunds'!$C$2:$C$305))</f>
        <v>Choose from drop-down --&gt;</v>
      </c>
      <c r="B69" s="18"/>
      <c r="C69" s="19"/>
      <c r="D69" s="19"/>
      <c r="E69" s="19"/>
      <c r="F69" s="19"/>
      <c r="G69" s="19"/>
      <c r="H69" s="19"/>
      <c r="I69" s="19"/>
      <c r="J69" s="19"/>
    </row>
    <row r="70" spans="1:10" ht="15">
      <c r="A70" s="8" t="str">
        <f>IF(B70="", "Choose from drop-down --&gt;", _xlfn.XLOOKUP(B70,'Lookup PropFunds'!$B$2:$B$305,'Lookup PropFunds'!$C$2:$C$305))</f>
        <v>Choose from drop-down --&gt;</v>
      </c>
      <c r="B70" s="18"/>
      <c r="C70" s="19"/>
      <c r="D70" s="19"/>
      <c r="E70" s="19"/>
      <c r="F70" s="19"/>
      <c r="G70" s="19"/>
      <c r="H70" s="19"/>
      <c r="I70" s="19"/>
      <c r="J70" s="19"/>
    </row>
    <row r="71" spans="1:10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19"/>
      <c r="E71" s="19"/>
      <c r="F71" s="19"/>
      <c r="G71" s="19"/>
      <c r="H71" s="19"/>
      <c r="I71" s="19"/>
      <c r="J71" s="19"/>
    </row>
    <row r="72" spans="1:10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19"/>
      <c r="E72" s="19"/>
      <c r="F72" s="19"/>
      <c r="G72" s="19"/>
      <c r="H72" s="19"/>
      <c r="I72" s="19"/>
      <c r="J72" s="19"/>
    </row>
    <row r="73" spans="1:10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19"/>
      <c r="E73" s="19"/>
      <c r="F73" s="19"/>
      <c r="G73" s="19"/>
      <c r="H73" s="19"/>
      <c r="I73" s="19"/>
      <c r="J73" s="19"/>
    </row>
    <row r="74" spans="1:10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19"/>
      <c r="E74" s="19"/>
      <c r="F74" s="19"/>
      <c r="G74" s="19"/>
      <c r="H74" s="19"/>
      <c r="I74" s="19"/>
      <c r="J74" s="20"/>
    </row>
    <row r="75" spans="1:10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19"/>
      <c r="E75" s="19"/>
      <c r="F75" s="19"/>
      <c r="G75" s="19"/>
      <c r="H75" s="19"/>
      <c r="I75" s="19"/>
      <c r="J75" s="19"/>
    </row>
    <row r="76" spans="1:10" ht="15">
      <c r="A76" s="10" t="s">
        <v>51</v>
      </c>
      <c r="B76" s="10" t="s">
        <v>1766</v>
      </c>
      <c r="C76" s="23">
        <f>IF(C6="","",SUM(C67:C75))</f>
        <v>0</v>
      </c>
      <c r="D76" s="23"/>
      <c r="E76" s="23"/>
      <c r="F76" s="23"/>
      <c r="G76" s="23"/>
      <c r="H76" s="23"/>
      <c r="I76" s="23"/>
      <c r="J76" s="23">
        <f>IF(D6="","",SUM(J67:J75))</f>
        <v>0</v>
      </c>
    </row>
    <row r="77" spans="1:10" ht="16">
      <c r="C77" s="53"/>
      <c r="D77" s="53"/>
      <c r="E77" s="53"/>
      <c r="F77" s="53"/>
      <c r="G77" s="53"/>
      <c r="H77" s="53"/>
      <c r="I77" s="53"/>
      <c r="J77" s="54"/>
    </row>
  </sheetData>
  <sheetProtection formatRows="0" insertRows="0" deleteRows="0"/>
  <mergeCells count="1">
    <mergeCell ref="D6:J6"/>
  </mergeCells>
  <conditionalFormatting sqref="C76:J76">
    <cfRule type="cellIs" dxfId="21" priority="3" stopIfTrue="1" operator="equal">
      <formula>0</formula>
    </cfRule>
    <cfRule type="cellIs" dxfId="20" priority="4" stopIfTrue="1" operator="equal">
      <formula>#REF!</formula>
    </cfRule>
    <cfRule type="cellIs" dxfId="19" priority="5" operator="notEqual">
      <formula>#REF!</formula>
    </cfRule>
  </conditionalFormatting>
  <conditionalFormatting sqref="D6 C23 E23:I23 C37 E37:I37 C52 E52:I52 C63:C64 E63:I64 C76 E76:I76">
    <cfRule type="expression" dxfId="18" priority="2" stopIfTrue="1">
      <formula>C$6=""</formula>
    </cfRule>
  </conditionalFormatting>
  <conditionalFormatting sqref="D76 D23 D37 D52 D63:D64">
    <cfRule type="expression" dxfId="17" priority="6" stopIfTrue="1">
      <formula>#REF!=""</formula>
    </cfRule>
  </conditionalFormatting>
  <conditionalFormatting sqref="J1:J1048574">
    <cfRule type="expression" dxfId="16" priority="1" stopIfTrue="1">
      <formula>COUNTA(D2:I2)=1</formula>
    </cfRule>
  </conditionalFormatting>
  <conditionalFormatting sqref="J7:J76">
    <cfRule type="expression" dxfId="15" priority="7" stopIfTrue="1">
      <formula>D$6=""</formula>
    </cfRule>
  </conditionalFormatting>
  <conditionalFormatting sqref="J1048575:J1048576">
    <cfRule type="expression" dxfId="14" priority="65" stopIfTrue="1">
      <formula>COUNTA(D1:I1)=1</formula>
    </cfRule>
  </conditionalFormatting>
  <dataValidations count="4">
    <dataValidation type="list" allowBlank="1" showInputMessage="1" showErrorMessage="1" sqref="B47:B51" xr:uid="{5DD7FA2B-EA2D-2941-A9A9-23CB026BC9DF}">
      <formula1>current_liabilities</formula1>
    </dataValidation>
    <dataValidation type="list" allowBlank="1" showInputMessage="1" showErrorMessage="1" sqref="B58:B62" xr:uid="{7035815D-B5A0-2F46-9193-AA0F1CF8062F}">
      <formula1>noncurrent_liabilities</formula1>
    </dataValidation>
    <dataValidation type="list" allowBlank="1" showInputMessage="1" showErrorMessage="1" sqref="B71:B75" xr:uid="{FA95C261-F6AF-1E4D-BD9F-E4E196C24A52}">
      <formula1>net_position</formula1>
    </dataValidation>
    <dataValidation type="list" allowBlank="1" showInputMessage="1" showErrorMessage="1" sqref="B32:B36" xr:uid="{194BC1BE-35ED-1745-914E-51068BE19F83}">
      <formula1>noncurrent_assets</formula1>
    </dataValidation>
  </dataValidation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A07C939-1CE6-3A47-8DF2-90E1F95C2B05}">
          <x14:formula1>
            <xm:f>'Lookup PropFunds'!$B$31:$B$88</xm:f>
          </x14:formula1>
          <xm:sqref>B9:B22</xm:sqref>
        </x14:dataValidation>
        <x14:dataValidation type="list" allowBlank="1" showInputMessage="1" showErrorMessage="1" xr:uid="{750C0F25-C194-8C4E-B42D-807F5793A098}">
          <x14:formula1>
            <xm:f>'Lookup PropFunds'!$B$301:$B$305</xm:f>
          </x14:formula1>
          <xm:sqref>B67:B70</xm:sqref>
        </x14:dataValidation>
        <x14:dataValidation type="list" allowBlank="1" showInputMessage="1" showErrorMessage="1" xr:uid="{F40A82BF-6AC7-D240-92AC-E9E6C5980AE0}">
          <x14:formula1>
            <xm:f>'Lookup PropFunds'!$B$89:$B$164</xm:f>
          </x14:formula1>
          <xm:sqref>B25:B31</xm:sqref>
        </x14:dataValidation>
        <x14:dataValidation type="list" allowBlank="1" showInputMessage="1" showErrorMessage="1" xr:uid="{57B790E0-A5AB-2747-B9B4-6793C9D852EF}">
          <x14:formula1>
            <xm:f>'Lookup PropFunds'!$B$166:$B$285</xm:f>
          </x14:formula1>
          <xm:sqref>B41:B46</xm:sqref>
        </x14:dataValidation>
        <x14:dataValidation type="list" allowBlank="1" showInputMessage="1" showErrorMessage="1" xr:uid="{070502E7-EF0D-AB48-9068-DA2F668785AD}">
          <x14:formula1>
            <xm:f>'Lookup PropFunds'!$B$286:$B$293</xm:f>
          </x14:formula1>
          <xm:sqref>B54:B57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47D7-157B-CF46-B64B-9560C4F4732F}">
  <dimension ref="A1:E305"/>
  <sheetViews>
    <sheetView topLeftCell="B1" workbookViewId="0">
      <selection activeCell="C2" sqref="C2"/>
    </sheetView>
  </sheetViews>
  <sheetFormatPr baseColWidth="10" defaultRowHeight="13"/>
  <cols>
    <col min="1" max="1" width="31.5" style="2" customWidth="1"/>
    <col min="2" max="4" width="42.33203125" style="2" customWidth="1"/>
    <col min="5" max="5" width="10.83203125" style="2"/>
  </cols>
  <sheetData>
    <row r="1" spans="1:5" s="119" customFormat="1">
      <c r="A1" s="122" t="s">
        <v>1952</v>
      </c>
      <c r="B1" s="122" t="s">
        <v>2217</v>
      </c>
      <c r="C1" s="122" t="s">
        <v>2218</v>
      </c>
      <c r="D1" s="122" t="s">
        <v>58</v>
      </c>
      <c r="E1" s="122" t="s">
        <v>1678</v>
      </c>
    </row>
    <row r="2" spans="1:5" ht="14">
      <c r="A2" s="121" t="s">
        <v>1771</v>
      </c>
      <c r="B2" s="2" t="str" cm="1">
        <f t="array" aca="1" ref="B2" ca="1">SUBSTITUTE(_xlfn.TEXTJOIN("", TRUE, IF(ISNUMBER(FIND(MID(A2, ROW(INDIRECT("1:" &amp; LEN(A2))), 1), UPPER(MID(A2, ROW(INDIRECT("1:" &amp; LEN(A2))), 1)))), " " &amp; MID(A2, ROW(INDIRECT("1:" &amp; LEN(A2))), 1), MID(A2, ROW(INDIRECT("1:" &amp; LEN(A2))), 1))), "  ", " ")</f>
        <v xml:space="preserve"> Proprietary Funds Revenues Expenses Abstract</v>
      </c>
      <c r="C2" s="2" t="str">
        <f>"acfr:"&amp;A2</f>
        <v>acfr:ProprietaryFundsRevenuesExpensesAbstract</v>
      </c>
      <c r="D2" s="2" t="s">
        <v>2220</v>
      </c>
      <c r="E2" s="121" t="s">
        <v>1953</v>
      </c>
    </row>
    <row r="3" spans="1:5" ht="14">
      <c r="A3" s="121" t="s">
        <v>1772</v>
      </c>
      <c r="B3" s="2" t="str" cm="1">
        <f t="array" aca="1" ref="B3" ca="1">SUBSTITUTE(_xlfn.TEXTJOIN("", TRUE, IF(ISNUMBER(FIND(MID(A3, ROW(INDIRECT("1:" &amp; LEN(A3))), 1), UPPER(MID(A3, ROW(INDIRECT("1:" &amp; LEN(A3))), 1)))), " " &amp; MID(A3, ROW(INDIRECT("1:" &amp; LEN(A3))), 1), MID(A3, ROW(INDIRECT("1:" &amp; LEN(A3))), 1))), "  ", " ")</f>
        <v xml:space="preserve"> Proprietary Funds Revenues Expenses Table</v>
      </c>
      <c r="C3" s="2" t="str">
        <f t="shared" ref="C3:C85" si="0">"acfr:"&amp;A3</f>
        <v>acfr:ProprietaryFundsRevenuesExpensesTable</v>
      </c>
      <c r="D3" s="2" t="s">
        <v>2220</v>
      </c>
      <c r="E3" s="121" t="s">
        <v>1954</v>
      </c>
    </row>
    <row r="4" spans="1:5" ht="14">
      <c r="A4" s="121" t="s">
        <v>1773</v>
      </c>
      <c r="B4" s="2" t="str" cm="1">
        <f t="array" aca="1" ref="B4" ca="1">SUBSTITUTE(_xlfn.TEXTJOIN("", TRUE, IF(ISNUMBER(FIND(MID(A4, ROW(INDIRECT("1:" &amp; LEN(A4))), 1), UPPER(MID(A4, ROW(INDIRECT("1:" &amp; LEN(A4))), 1)))), " " &amp; MID(A4, ROW(INDIRECT("1:" &amp; LEN(A4))), 1), MID(A4, ROW(INDIRECT("1:" &amp; LEN(A4))), 1))), "  ", " ")</f>
        <v xml:space="preserve"> Type Of Activities Proprietary Funds Axis</v>
      </c>
      <c r="C4" s="2" t="str">
        <f t="shared" si="0"/>
        <v>acfr:TypeOfActivitiesProprietaryFundsAxis</v>
      </c>
      <c r="D4" s="2" t="s">
        <v>2220</v>
      </c>
      <c r="E4" s="121" t="s">
        <v>1955</v>
      </c>
    </row>
    <row r="5" spans="1:5" ht="14">
      <c r="A5" s="121" t="s">
        <v>1774</v>
      </c>
      <c r="B5" s="2" t="str" cm="1">
        <f t="array" aca="1" ref="B5" ca="1">SUBSTITUTE(_xlfn.TEXTJOIN("", TRUE, IF(ISNUMBER(FIND(MID(A5, ROW(INDIRECT("1:" &amp; LEN(A5))), 1), UPPER(MID(A5, ROW(INDIRECT("1:" &amp; LEN(A5))), 1)))), " " &amp; MID(A5, ROW(INDIRECT("1:" &amp; LEN(A5))), 1), MID(A5, ROW(INDIRECT("1:" &amp; LEN(A5))), 1))), "  ", " ")</f>
        <v xml:space="preserve"> Proprietary Funds Member</v>
      </c>
      <c r="C5" s="2" t="str">
        <f t="shared" si="0"/>
        <v>acfr:ProprietaryFundsMember</v>
      </c>
      <c r="D5" s="2" t="s">
        <v>2220</v>
      </c>
      <c r="E5" s="121" t="s">
        <v>1956</v>
      </c>
    </row>
    <row r="6" spans="1:5" ht="14">
      <c r="A6" s="121" t="s">
        <v>1775</v>
      </c>
      <c r="B6" s="2" t="str" cm="1">
        <f t="array" aca="1" ref="B6" ca="1">SUBSTITUTE(_xlfn.TEXTJOIN("", TRUE, IF(ISNUMBER(FIND(MID(A6, ROW(INDIRECT("1:" &amp; LEN(A6))), 1), UPPER(MID(A6, ROW(INDIRECT("1:" &amp; LEN(A6))), 1)))), " " &amp; MID(A6, ROW(INDIRECT("1:" &amp; LEN(A6))), 1), MID(A6, ROW(INDIRECT("1:" &amp; LEN(A6))), 1))), "  ", " ")</f>
        <v xml:space="preserve"> Business Type Activities Enterprise Funds Member</v>
      </c>
      <c r="C6" s="2" t="str">
        <f t="shared" si="0"/>
        <v>acfr:BusinessTypeActivitiesEnterpriseFundsMember</v>
      </c>
      <c r="D6" s="2" t="s">
        <v>2220</v>
      </c>
      <c r="E6" s="121" t="s">
        <v>1957</v>
      </c>
    </row>
    <row r="7" spans="1:5" ht="14">
      <c r="A7" s="121" t="s">
        <v>1776</v>
      </c>
      <c r="B7" s="2" t="str" cm="1">
        <f t="array" aca="1" ref="B7" ca="1">SUBSTITUTE(_xlfn.TEXTJOIN("", TRUE, IF(ISNUMBER(FIND(MID(A7, ROW(INDIRECT("1:" &amp; LEN(A7))), 1), UPPER(MID(A7, ROW(INDIRECT("1:" &amp; LEN(A7))), 1)))), " " &amp; MID(A7, ROW(INDIRECT("1:" &amp; LEN(A7))), 1), MID(A7, ROW(INDIRECT("1:" &amp; LEN(A7))), 1))), "  ", " ")</f>
        <v xml:space="preserve"> Internal Service Funds Member</v>
      </c>
      <c r="C7" s="2" t="str">
        <f t="shared" si="0"/>
        <v>acfr:InternalServiceFundsMember</v>
      </c>
      <c r="D7" s="2" t="s">
        <v>2220</v>
      </c>
      <c r="E7" s="121" t="s">
        <v>1958</v>
      </c>
    </row>
    <row r="8" spans="1:5" ht="14">
      <c r="A8" s="121" t="s">
        <v>1777</v>
      </c>
      <c r="B8" s="2" t="str" cm="1">
        <f t="array" aca="1" ref="B8" ca="1">SUBSTITUTE(_xlfn.TEXTJOIN("", TRUE, IF(ISNUMBER(FIND(MID(A8, ROW(INDIRECT("1:" &amp; LEN(A8))), 1), UPPER(MID(A8, ROW(INDIRECT("1:" &amp; LEN(A8))), 1)))), " " &amp; MID(A8, ROW(INDIRECT("1:" &amp; LEN(A8))), 1), MID(A8, ROW(INDIRECT("1:" &amp; LEN(A8))), 1))), "  ", " ")</f>
        <v xml:space="preserve"> Proprietary Funds Revenues Expenses Line Items</v>
      </c>
      <c r="C8" s="2" t="str">
        <f t="shared" si="0"/>
        <v>acfr:ProprietaryFundsRevenuesExpensesLineItems</v>
      </c>
      <c r="D8" s="2" t="s">
        <v>2220</v>
      </c>
      <c r="E8" s="121" t="s">
        <v>1959</v>
      </c>
    </row>
    <row r="9" spans="1:5" ht="14">
      <c r="A9" s="121" t="s">
        <v>1778</v>
      </c>
      <c r="B9" s="2" t="str" cm="1">
        <f t="array" aca="1" ref="B9" ca="1">SUBSTITUTE(_xlfn.TEXTJOIN("", TRUE, IF(ISNUMBER(FIND(MID(A9, ROW(INDIRECT("1:" &amp; LEN(A9))), 1), UPPER(MID(A9, ROW(INDIRECT("1:" &amp; LEN(A9))), 1)))), " " &amp; MID(A9, ROW(INDIRECT("1:" &amp; LEN(A9))), 1), MID(A9, ROW(INDIRECT("1:" &amp; LEN(A9))), 1))), "  ", " ")</f>
        <v xml:space="preserve"> Operating Revenues Abstract</v>
      </c>
      <c r="C9" s="2" t="str">
        <f t="shared" si="0"/>
        <v>acfr:OperatingRevenuesAbstract</v>
      </c>
      <c r="D9" s="2" t="s">
        <v>2220</v>
      </c>
      <c r="E9" s="121" t="s">
        <v>1960</v>
      </c>
    </row>
    <row r="10" spans="1:5" ht="14">
      <c r="A10" s="121" t="s">
        <v>1780</v>
      </c>
      <c r="B10" s="2" t="str" cm="1">
        <f t="array" aca="1" ref="B10" ca="1">SUBSTITUTE(_xlfn.TEXTJOIN("", TRUE, IF(ISNUMBER(FIND(MID(A10, ROW(INDIRECT("1:" &amp; LEN(A10))), 1), UPPER(MID(A10, ROW(INDIRECT("1:" &amp; LEN(A10))), 1)))), " " &amp; MID(A10, ROW(INDIRECT("1:" &amp; LEN(A10))), 1), MID(A10, ROW(INDIRECT("1:" &amp; LEN(A10))), 1))), "  ", " ")</f>
        <v xml:space="preserve"> Charges For Services Fines And Forfeitures Abstract</v>
      </c>
      <c r="C10" s="2" t="str">
        <f t="shared" ref="C10:C29" si="1">"acfr:"&amp;A10</f>
        <v>acfr:ChargesForServicesFinesAndForfeituresAbstract</v>
      </c>
      <c r="D10" s="2" t="s">
        <v>2220</v>
      </c>
      <c r="E10" s="121" t="s">
        <v>1983</v>
      </c>
    </row>
    <row r="11" spans="1:5" ht="14">
      <c r="A11" s="121" t="s">
        <v>1807</v>
      </c>
      <c r="B11" s="2" t="str" cm="1">
        <f t="array" aca="1" ref="B11" ca="1">SUBSTITUTE(_xlfn.TEXTJOIN("", TRUE, IF(ISNUMBER(FIND(MID(A11, ROW(INDIRECT("1:" &amp; LEN(A11))), 1), UPPER(MID(A11, ROW(INDIRECT("1:" &amp; LEN(A11))), 1)))), " " &amp; MID(A11, ROW(INDIRECT("1:" &amp; LEN(A11))), 1), MID(A11, ROW(INDIRECT("1:" &amp; LEN(A11))), 1))), "  ", " ")</f>
        <v xml:space="preserve"> Operating Expenses Abstract</v>
      </c>
      <c r="C11" s="2" t="str">
        <f t="shared" si="1"/>
        <v>acfr:OperatingExpensesAbstract</v>
      </c>
      <c r="D11" s="2" t="s">
        <v>2220</v>
      </c>
      <c r="E11" s="121" t="s">
        <v>2011</v>
      </c>
    </row>
    <row r="12" spans="1:5" ht="14">
      <c r="A12" s="121" t="s">
        <v>1816</v>
      </c>
      <c r="B12" s="2" t="str" cm="1">
        <f t="array" aca="1" ref="B12" ca="1">SUBSTITUTE(_xlfn.TEXTJOIN("", TRUE, IF(ISNUMBER(FIND(MID(A12, ROW(INDIRECT("1:" &amp; LEN(A12))), 1), UPPER(MID(A12, ROW(INDIRECT("1:" &amp; LEN(A12))), 1)))), " " &amp; MID(A12, ROW(INDIRECT("1:" &amp; LEN(A12))), 1), MID(A12, ROW(INDIRECT("1:" &amp; LEN(A12))), 1))), "  ", " ")</f>
        <v xml:space="preserve"> Health Operating Expenses Abstract</v>
      </c>
      <c r="C12" s="2" t="str">
        <f t="shared" si="1"/>
        <v>acfr:HealthOperatingExpensesAbstract</v>
      </c>
      <c r="D12" s="2" t="s">
        <v>2220</v>
      </c>
      <c r="E12" s="121" t="s">
        <v>2023</v>
      </c>
    </row>
    <row r="13" spans="1:5" ht="14">
      <c r="A13" s="121" t="s">
        <v>1866</v>
      </c>
      <c r="B13" s="2" t="str" cm="1">
        <f t="array" aca="1" ref="B13" ca="1">SUBSTITUTE(_xlfn.TEXTJOIN("", TRUE, IF(ISNUMBER(FIND(MID(A13, ROW(INDIRECT("1:" &amp; LEN(A13))), 1), UPPER(MID(A13, ROW(INDIRECT("1:" &amp; LEN(A13))), 1)))), " " &amp; MID(A13, ROW(INDIRECT("1:" &amp; LEN(A13))), 1), MID(A13, ROW(INDIRECT("1:" &amp; LEN(A13))), 1))), "  ", " ")</f>
        <v xml:space="preserve"> Expenses For Lottery Activities Abstract</v>
      </c>
      <c r="C13" s="2" t="str">
        <f t="shared" si="1"/>
        <v>acfr:ExpensesForLotteryActivitiesAbstract</v>
      </c>
      <c r="D13" s="2" t="s">
        <v>2220</v>
      </c>
      <c r="E13" s="121" t="s">
        <v>2079</v>
      </c>
    </row>
    <row r="14" spans="1:5" ht="14">
      <c r="A14" s="121" t="s">
        <v>1911</v>
      </c>
      <c r="B14" s="2" t="str" cm="1">
        <f t="array" aca="1" ref="B14" ca="1">SUBSTITUTE(_xlfn.TEXTJOIN("", TRUE, IF(ISNUMBER(FIND(MID(A14, ROW(INDIRECT("1:" &amp; LEN(A14))), 1), UPPER(MID(A14, ROW(INDIRECT("1:" &amp; LEN(A14))), 1)))), " " &amp; MID(A14, ROW(INDIRECT("1:" &amp; LEN(A14))), 1), MID(A14, ROW(INDIRECT("1:" &amp; LEN(A14))), 1))), "  ", " ")</f>
        <v xml:space="preserve"> Contributions From Local Units Abstract</v>
      </c>
      <c r="C14" s="2" t="str">
        <f t="shared" si="1"/>
        <v>acfr:ContributionsFromLocalUnitsAbstract</v>
      </c>
      <c r="D14" s="2" t="s">
        <v>2220</v>
      </c>
      <c r="E14" s="121" t="s">
        <v>2170</v>
      </c>
    </row>
    <row r="15" spans="1:5" ht="14">
      <c r="A15" s="121" t="s">
        <v>1819</v>
      </c>
      <c r="B15" s="2" t="str" cm="1">
        <f t="array" aca="1" ref="B15" ca="1">SUBSTITUTE(_xlfn.TEXTJOIN("", TRUE, IF(ISNUMBER(FIND(MID(A15, ROW(INDIRECT("1:" &amp; LEN(A15))), 1), UPPER(MID(A15, ROW(INDIRECT("1:" &amp; LEN(A15))), 1)))), " " &amp; MID(A15, ROW(INDIRECT("1:" &amp; LEN(A15))), 1), MID(A15, ROW(INDIRECT("1:" &amp; LEN(A15))), 1))), "  ", " ")</f>
        <v xml:space="preserve"> Recreation And Culture Operating Expenses Abstract</v>
      </c>
      <c r="C15" s="2" t="str">
        <f t="shared" si="1"/>
        <v>acfr:RecreationAndCultureOperatingExpensesAbstract</v>
      </c>
      <c r="D15" s="2" t="s">
        <v>2220</v>
      </c>
      <c r="E15" s="121" t="s">
        <v>2027</v>
      </c>
    </row>
    <row r="16" spans="1:5" ht="14">
      <c r="A16" s="121" t="s">
        <v>1884</v>
      </c>
      <c r="B16" s="2" t="str" cm="1">
        <f t="array" aca="1" ref="B16" ca="1">SUBSTITUTE(_xlfn.TEXTJOIN("", TRUE, IF(ISNUMBER(FIND(MID(A16, ROW(INDIRECT("1:" &amp; LEN(A16))), 1), UPPER(MID(A16, ROW(INDIRECT("1:" &amp; LEN(A16))), 1)))), " " &amp; MID(A16, ROW(INDIRECT("1:" &amp; LEN(A16))), 1), MID(A16, ROW(INDIRECT("1:" &amp; LEN(A16))), 1))), "  ", " ")</f>
        <v xml:space="preserve"> Intergovernmental Revenue Abstract</v>
      </c>
      <c r="C16" s="2" t="str">
        <f t="shared" si="1"/>
        <v>acfr:IntergovernmentalRevenueAbstract</v>
      </c>
      <c r="D16" s="2" t="s">
        <v>2220</v>
      </c>
      <c r="E16" s="121" t="s">
        <v>2143</v>
      </c>
    </row>
    <row r="17" spans="1:5" ht="14">
      <c r="A17" s="121" t="s">
        <v>1926</v>
      </c>
      <c r="B17" s="2" t="str" cm="1">
        <f t="array" aca="1" ref="B17" ca="1">SUBSTITUTE(_xlfn.TEXTJOIN("", TRUE, IF(ISNUMBER(FIND(MID(A17, ROW(INDIRECT("1:" &amp; LEN(A17))), 1), UPPER(MID(A17, ROW(INDIRECT("1:" &amp; LEN(A17))), 1)))), " " &amp; MID(A17, ROW(INDIRECT("1:" &amp; LEN(A17))), 1), MID(A17, ROW(INDIRECT("1:" &amp; LEN(A17))), 1))), "  ", " ")</f>
        <v xml:space="preserve"> Nonoperating Expenses Abstract</v>
      </c>
      <c r="C17" s="2" t="str">
        <f t="shared" si="1"/>
        <v>acfr:NonoperatingExpensesAbstract</v>
      </c>
      <c r="D17" s="2" t="s">
        <v>2220</v>
      </c>
      <c r="E17" s="121" t="s">
        <v>2191</v>
      </c>
    </row>
    <row r="18" spans="1:5" ht="14">
      <c r="A18" s="121" t="s">
        <v>1916</v>
      </c>
      <c r="B18" s="2" t="str" cm="1">
        <f t="array" aca="1" ref="B18" ca="1">SUBSTITUTE(_xlfn.TEXTJOIN("", TRUE, IF(ISNUMBER(FIND(MID(A18, ROW(INDIRECT("1:" &amp; LEN(A18))), 1), UPPER(MID(A18, ROW(INDIRECT("1:" &amp; LEN(A18))), 1)))), " " &amp; MID(A18, ROW(INDIRECT("1:" &amp; LEN(A18))), 1), MID(A18, ROW(INDIRECT("1:" &amp; LEN(A18))), 1))), "  ", " ")</f>
        <v xml:space="preserve"> Investment Income Abstract</v>
      </c>
      <c r="C18" s="2" t="str">
        <f t="shared" si="1"/>
        <v>acfr:InvestmentIncomeAbstract</v>
      </c>
      <c r="D18" s="2" t="s">
        <v>2220</v>
      </c>
      <c r="E18" s="121" t="s">
        <v>2181</v>
      </c>
    </row>
    <row r="19" spans="1:5" ht="14">
      <c r="A19" s="121" t="s">
        <v>1877</v>
      </c>
      <c r="B19" s="2" t="str" cm="1">
        <f t="array" aca="1" ref="B19" ca="1">SUBSTITUTE(_xlfn.TEXTJOIN("", TRUE, IF(ISNUMBER(FIND(MID(A19, ROW(INDIRECT("1:" &amp; LEN(A19))), 1), UPPER(MID(A19, ROW(INDIRECT("1:" &amp; LEN(A19))), 1)))), " " &amp; MID(A19, ROW(INDIRECT("1:" &amp; LEN(A19))), 1), MID(A19, ROW(INDIRECT("1:" &amp; LEN(A19))), 1))), "  ", " ")</f>
        <v xml:space="preserve"> Nonoperating Revenues Expenses Abstract</v>
      </c>
      <c r="C19" s="2" t="str">
        <f t="shared" si="1"/>
        <v>acfr:NonoperatingRevenuesExpensesAbstract</v>
      </c>
      <c r="D19" s="2" t="s">
        <v>2220</v>
      </c>
      <c r="E19" s="121" t="s">
        <v>2091</v>
      </c>
    </row>
    <row r="20" spans="1:5" ht="14">
      <c r="A20" s="121" t="s">
        <v>1912</v>
      </c>
      <c r="B20" s="2" t="str" cm="1">
        <f t="array" aca="1" ref="B20" ca="1">SUBSTITUTE(_xlfn.TEXTJOIN("", TRUE, IF(ISNUMBER(FIND(MID(A20, ROW(INDIRECT("1:" &amp; LEN(A20))), 1), UPPER(MID(A20, ROW(INDIRECT("1:" &amp; LEN(A20))), 1)))), " " &amp; MID(A20, ROW(INDIRECT("1:" &amp; LEN(A20))), 1), MID(A20, ROW(INDIRECT("1:" &amp; LEN(A20))), 1))), "  ", " ")</f>
        <v xml:space="preserve"> Grants Contributions And Donations Abstract</v>
      </c>
      <c r="C20" s="2" t="str">
        <f t="shared" si="1"/>
        <v>acfr:GrantsContributionsAndDonationsAbstract</v>
      </c>
      <c r="D20" s="2" t="s">
        <v>2220</v>
      </c>
      <c r="E20" s="121" t="s">
        <v>2171</v>
      </c>
    </row>
    <row r="21" spans="1:5" ht="14">
      <c r="A21" s="121" t="s">
        <v>1944</v>
      </c>
      <c r="B21" s="2" t="str" cm="1">
        <f t="array" aca="1" ref="B21" ca="1">SUBSTITUTE(_xlfn.TEXTJOIN("", TRUE, IF(ISNUMBER(FIND(MID(A21, ROW(INDIRECT("1:" &amp; LEN(A21))), 1), UPPER(MID(A21, ROW(INDIRECT("1:" &amp; LEN(A21))), 1)))), " " &amp; MID(A21, ROW(INDIRECT("1:" &amp; LEN(A21))), 1), MID(A21, ROW(INDIRECT("1:" &amp; LEN(A21))), 1))), "  ", " ")</f>
        <v xml:space="preserve"> Other Financing Sources Abstract</v>
      </c>
      <c r="C21" s="2" t="str">
        <f t="shared" si="1"/>
        <v>acfr:OtherFinancingSourcesAbstract</v>
      </c>
      <c r="D21" s="2" t="s">
        <v>2220</v>
      </c>
      <c r="E21" s="121" t="s">
        <v>2208</v>
      </c>
    </row>
    <row r="22" spans="1:5" ht="14">
      <c r="A22" s="121" t="s">
        <v>1935</v>
      </c>
      <c r="B22" s="2" t="str" cm="1">
        <f t="array" aca="1" ref="B22" ca="1">SUBSTITUTE(_xlfn.TEXTJOIN("", TRUE, IF(ISNUMBER(FIND(MID(A22, ROW(INDIRECT("1:" &amp; LEN(A22))), 1), UPPER(MID(A22, ROW(INDIRECT("1:" &amp; LEN(A22))), 1)))), " " &amp; MID(A22, ROW(INDIRECT("1:" &amp; LEN(A22))), 1), MID(A22, ROW(INDIRECT("1:" &amp; LEN(A22))), 1))), "  ", " ")</f>
        <v xml:space="preserve"> Capital Contributions And Transfers Abstract</v>
      </c>
      <c r="C22" s="2" t="str">
        <f t="shared" si="1"/>
        <v>acfr:CapitalContributionsAndTransfersAbstract</v>
      </c>
      <c r="D22" s="2" t="s">
        <v>2220</v>
      </c>
      <c r="E22" s="121" t="s">
        <v>2200</v>
      </c>
    </row>
    <row r="23" spans="1:5" ht="14">
      <c r="A23" s="121" t="s">
        <v>1936</v>
      </c>
      <c r="B23" s="2" t="str" cm="1">
        <f t="array" aca="1" ref="B23" ca="1">SUBSTITUTE(_xlfn.TEXTJOIN("", TRUE, IF(ISNUMBER(FIND(MID(A23, ROW(INDIRECT("1:" &amp; LEN(A23))), 1), UPPER(MID(A23, ROW(INDIRECT("1:" &amp; LEN(A23))), 1)))), " " &amp; MID(A23, ROW(INDIRECT("1:" &amp; LEN(A23))), 1), MID(A23, ROW(INDIRECT("1:" &amp; LEN(A23))), 1))), "  ", " ")</f>
        <v xml:space="preserve"> Contributions Abstract</v>
      </c>
      <c r="C23" s="2" t="str">
        <f t="shared" si="1"/>
        <v>acfr:ContributionsAbstract</v>
      </c>
      <c r="D23" s="2" t="s">
        <v>2220</v>
      </c>
      <c r="E23" s="121" t="s">
        <v>2201</v>
      </c>
    </row>
    <row r="24" spans="1:5" ht="14">
      <c r="A24" s="121" t="s">
        <v>1878</v>
      </c>
      <c r="B24" s="2" t="str" cm="1">
        <f t="array" aca="1" ref="B24" ca="1">SUBSTITUTE(_xlfn.TEXTJOIN("", TRUE, IF(ISNUMBER(FIND(MID(A24, ROW(INDIRECT("1:" &amp; LEN(A24))), 1), UPPER(MID(A24, ROW(INDIRECT("1:" &amp; LEN(A24))), 1)))), " " &amp; MID(A24, ROW(INDIRECT("1:" &amp; LEN(A24))), 1), MID(A24, ROW(INDIRECT("1:" &amp; LEN(A24))), 1))), "  ", " ")</f>
        <v xml:space="preserve"> Nonoperating Revenues Abstract</v>
      </c>
      <c r="C24" s="2" t="str">
        <f t="shared" si="1"/>
        <v>acfr:NonoperatingRevenuesAbstract</v>
      </c>
      <c r="D24" s="2" t="s">
        <v>2220</v>
      </c>
      <c r="E24" s="121" t="s">
        <v>2092</v>
      </c>
    </row>
    <row r="25" spans="1:5" ht="14">
      <c r="A25" s="121" t="s">
        <v>1941</v>
      </c>
      <c r="B25" s="2" t="str" cm="1">
        <f t="array" aca="1" ref="B25" ca="1">SUBSTITUTE(_xlfn.TEXTJOIN("", TRUE, IF(ISNUMBER(FIND(MID(A25, ROW(INDIRECT("1:" &amp; LEN(A25))), 1), UPPER(MID(A25, ROW(INDIRECT("1:" &amp; LEN(A25))), 1)))), " " &amp; MID(A25, ROW(INDIRECT("1:" &amp; LEN(A25))), 1), MID(A25, ROW(INDIRECT("1:" &amp; LEN(A25))), 1))), "  ", " ")</f>
        <v xml:space="preserve"> Transfers Abstract</v>
      </c>
      <c r="C25" s="2" t="str">
        <f t="shared" si="1"/>
        <v>acfr:TransfersAbstract</v>
      </c>
      <c r="D25" s="2" t="s">
        <v>2220</v>
      </c>
      <c r="E25" s="121" t="s">
        <v>2205</v>
      </c>
    </row>
    <row r="26" spans="1:5" ht="14">
      <c r="A26" s="121" t="s">
        <v>1879</v>
      </c>
      <c r="B26" s="2" t="str" cm="1">
        <f t="array" aca="1" ref="B26" ca="1">SUBSTITUTE(_xlfn.TEXTJOIN("", TRUE, IF(ISNUMBER(FIND(MID(A26, ROW(INDIRECT("1:" &amp; LEN(A26))), 1), UPPER(MID(A26, ROW(INDIRECT("1:" &amp; LEN(A26))), 1)))), " " &amp; MID(A26, ROW(INDIRECT("1:" &amp; LEN(A26))), 1), MID(A26, ROW(INDIRECT("1:" &amp; LEN(A26))), 1))), "  ", " ")</f>
        <v xml:space="preserve"> Tax And Tax Related Revenues Abstract</v>
      </c>
      <c r="C26" s="2" t="str">
        <f t="shared" si="1"/>
        <v>acfr:TaxAndTaxRelatedRevenuesAbstract</v>
      </c>
      <c r="D26" s="2" t="s">
        <v>2220</v>
      </c>
      <c r="E26" s="121" t="s">
        <v>2093</v>
      </c>
    </row>
    <row r="27" spans="1:5" ht="14">
      <c r="A27" s="121" t="s">
        <v>1913</v>
      </c>
      <c r="B27" s="2" t="str" cm="1">
        <f t="array" aca="1" ref="B27" ca="1">SUBSTITUTE(_xlfn.TEXTJOIN("", TRUE, IF(ISNUMBER(FIND(MID(A27, ROW(INDIRECT("1:" &amp; LEN(A27))), 1), UPPER(MID(A27, ROW(INDIRECT("1:" &amp; LEN(A27))), 1)))), " " &amp; MID(A27, ROW(INDIRECT("1:" &amp; LEN(A27))), 1), MID(A27, ROW(INDIRECT("1:" &amp; LEN(A27))), 1))), "  ", " ")</f>
        <v xml:space="preserve"> Interest And Rents Revenues Abstract</v>
      </c>
      <c r="C27" s="2" t="str">
        <f t="shared" si="1"/>
        <v>acfr:InterestAndRentsRevenuesAbstract</v>
      </c>
      <c r="D27" s="2" t="s">
        <v>2220</v>
      </c>
      <c r="E27" s="121" t="s">
        <v>2172</v>
      </c>
    </row>
    <row r="28" spans="1:5" ht="14">
      <c r="A28" s="121" t="s">
        <v>1914</v>
      </c>
      <c r="B28" s="2" t="str" cm="1">
        <f t="array" aca="1" ref="B28" ca="1">SUBSTITUTE(_xlfn.TEXTJOIN("", TRUE, IF(ISNUMBER(FIND(MID(A28, ROW(INDIRECT("1:" &amp; LEN(A28))), 1), UPPER(MID(A28, ROW(INDIRECT("1:" &amp; LEN(A28))), 1)))), " " &amp; MID(A28, ROW(INDIRECT("1:" &amp; LEN(A28))), 1), MID(A28, ROW(INDIRECT("1:" &amp; LEN(A28))), 1))), "  ", " ")</f>
        <v xml:space="preserve"> Revenue From Interest And Dividends Abstract</v>
      </c>
      <c r="C28" s="2" t="str">
        <f t="shared" si="1"/>
        <v>acfr:RevenueFromInterestAndDividendsAbstract</v>
      </c>
      <c r="D28" s="2" t="s">
        <v>2220</v>
      </c>
      <c r="E28" s="121" t="s">
        <v>2173</v>
      </c>
    </row>
    <row r="29" spans="1:5" ht="14">
      <c r="A29" s="121" t="s">
        <v>1808</v>
      </c>
      <c r="B29" s="2" t="str" cm="1">
        <f t="array" aca="1" ref="B29" ca="1">SUBSTITUTE(_xlfn.TEXTJOIN("", TRUE, IF(ISNUMBER(FIND(MID(A29, ROW(INDIRECT("1:" &amp; LEN(A29))), 1), UPPER(MID(A29, ROW(INDIRECT("1:" &amp; LEN(A29))), 1)))), " " &amp; MID(A29, ROW(INDIRECT("1:" &amp; LEN(A29))), 1), MID(A29, ROW(INDIRECT("1:" &amp; LEN(A29))), 1))), "  ", " ")</f>
        <v xml:space="preserve"> Public Works Operating Expenses Abstract</v>
      </c>
      <c r="C29" s="2" t="str">
        <f t="shared" si="1"/>
        <v>acfr:PublicWorksOperatingExpensesAbstract</v>
      </c>
      <c r="D29" s="2" t="s">
        <v>2220</v>
      </c>
      <c r="E29" s="121" t="s">
        <v>2012</v>
      </c>
    </row>
    <row r="30" spans="1:5" ht="14">
      <c r="A30" s="121" t="s">
        <v>1779</v>
      </c>
      <c r="B30" s="2" t="str" cm="1">
        <f t="array" aca="1" ref="B30" ca="1">SUBSTITUTE(_xlfn.TEXTJOIN("", TRUE, IF(ISNUMBER(FIND(MID(A30, ROW(INDIRECT("1:" &amp; LEN(A30))), 1), UPPER(MID(A30, ROW(INDIRECT("1:" &amp; LEN(A30))), 1)))), " " &amp; MID(A30, ROW(INDIRECT("1:" &amp; LEN(A30))), 1), MID(A30, ROW(INDIRECT("1:" &amp; LEN(A30))), 1))), "  ", " ")</f>
        <v xml:space="preserve"> Charges For Services Abstract</v>
      </c>
      <c r="C30" s="2" t="str">
        <f t="shared" si="0"/>
        <v>acfr:ChargesForServicesAbstract</v>
      </c>
      <c r="D30" s="2" t="s">
        <v>2220</v>
      </c>
      <c r="E30" s="121" t="s">
        <v>1961</v>
      </c>
    </row>
    <row r="31" spans="1:5" ht="14">
      <c r="A31" s="121" t="s">
        <v>1189</v>
      </c>
      <c r="B31" s="2" t="str" cm="1">
        <f t="array" aca="1" ref="B31" ca="1">SUBSTITUTE(_xlfn.TEXTJOIN("", TRUE, IF(ISNUMBER(FIND(MID(A31, ROW(INDIRECT("1:" &amp; LEN(A31))), 1), UPPER(MID(A31, ROW(INDIRECT("1:" &amp; LEN(A31))), 1)))), " " &amp; MID(A31, ROW(INDIRECT("1:" &amp; LEN(A31))), 1), MID(A31, ROW(INDIRECT("1:" &amp; LEN(A31))), 1))), "  ", " ")</f>
        <v xml:space="preserve"> Charges For Services Court Related Charges</v>
      </c>
      <c r="C31" s="2" t="str">
        <f t="shared" si="0"/>
        <v>acfr:ChargesForServicesCourtRelatedCharges</v>
      </c>
      <c r="D31" s="2" t="s">
        <v>1758</v>
      </c>
      <c r="E31" s="121" t="s">
        <v>1962</v>
      </c>
    </row>
    <row r="32" spans="1:5" ht="14">
      <c r="A32" s="121" t="s">
        <v>1190</v>
      </c>
      <c r="B32" s="2" t="str" cm="1">
        <f t="array" aca="1" ref="B32" ca="1">SUBSTITUTE(_xlfn.TEXTJOIN("", TRUE, IF(ISNUMBER(FIND(MID(A32, ROW(INDIRECT("1:" &amp; LEN(A32))), 1), UPPER(MID(A32, ROW(INDIRECT("1:" &amp; LEN(A32))), 1)))), " " &amp; MID(A32, ROW(INDIRECT("1:" &amp; LEN(A32))), 1), MID(A32, ROW(INDIRECT("1:" &amp; LEN(A32))), 1))), "  ", " ")</f>
        <v xml:space="preserve"> Charges For Services Fees</v>
      </c>
      <c r="C32" s="2" t="str">
        <f t="shared" si="0"/>
        <v>acfr:ChargesForServicesFees</v>
      </c>
      <c r="D32" s="2" t="s">
        <v>1758</v>
      </c>
      <c r="E32" s="121" t="s">
        <v>1963</v>
      </c>
    </row>
    <row r="33" spans="1:5" ht="14">
      <c r="A33" s="121" t="s">
        <v>1191</v>
      </c>
      <c r="B33" s="2" t="str" cm="1">
        <f t="array" aca="1" ref="B33" ca="1">SUBSTITUTE(_xlfn.TEXTJOIN("", TRUE, IF(ISNUMBER(FIND(MID(A33, ROW(INDIRECT("1:" &amp; LEN(A33))), 1), UPPER(MID(A33, ROW(INDIRECT("1:" &amp; LEN(A33))), 1)))), " " &amp; MID(A33, ROW(INDIRECT("1:" &amp; LEN(A33))), 1), MID(A33, ROW(INDIRECT("1:" &amp; LEN(A33))), 1))), "  ", " ")</f>
        <v xml:space="preserve"> Charges For Services Court Filing Fees</v>
      </c>
      <c r="C33" s="2" t="str">
        <f t="shared" si="0"/>
        <v>acfr:ChargesForServicesCourtFilingFees</v>
      </c>
      <c r="D33" s="2" t="s">
        <v>1758</v>
      </c>
      <c r="E33" s="121" t="s">
        <v>1964</v>
      </c>
    </row>
    <row r="34" spans="1:5" ht="14">
      <c r="A34" s="121" t="s">
        <v>1192</v>
      </c>
      <c r="B34" s="2" t="str" cm="1">
        <f t="array" aca="1" ref="B34" ca="1">SUBSTITUTE(_xlfn.TEXTJOIN("", TRUE, IF(ISNUMBER(FIND(MID(A34, ROW(INDIRECT("1:" &amp; LEN(A34))), 1), UPPER(MID(A34, ROW(INDIRECT("1:" &amp; LEN(A34))), 1)))), " " &amp; MID(A34, ROW(INDIRECT("1:" &amp; LEN(A34))), 1), MID(A34, ROW(INDIRECT("1:" &amp; LEN(A34))), 1))), "  ", " ")</f>
        <v xml:space="preserve"> Charges For Services Jury Demand Fees</v>
      </c>
      <c r="C34" s="2" t="str">
        <f t="shared" si="0"/>
        <v>acfr:ChargesForServicesJuryDemandFees</v>
      </c>
      <c r="D34" s="2" t="s">
        <v>1758</v>
      </c>
      <c r="E34" s="121" t="s">
        <v>1965</v>
      </c>
    </row>
    <row r="35" spans="1:5" ht="14">
      <c r="A35" s="121" t="s">
        <v>1193</v>
      </c>
      <c r="B35" s="2" t="str" cm="1">
        <f t="array" aca="1" ref="B35" ca="1">SUBSTITUTE(_xlfn.TEXTJOIN("", TRUE, IF(ISNUMBER(FIND(MID(A35, ROW(INDIRECT("1:" &amp; LEN(A35))), 1), UPPER(MID(A35, ROW(INDIRECT("1:" &amp; LEN(A35))), 1)))), " " &amp; MID(A35, ROW(INDIRECT("1:" &amp; LEN(A35))), 1), MID(A35, ROW(INDIRECT("1:" &amp; LEN(A35))), 1))), "  ", " ")</f>
        <v xml:space="preserve"> Charges For Services Writ Of Garnishment Restitution Attachment Or Execution</v>
      </c>
      <c r="C35" s="2" t="str">
        <f t="shared" si="0"/>
        <v>acfr:ChargesForServicesWritOfGarnishmentRestitutionAttachmentOrExecution</v>
      </c>
      <c r="D35" s="2" t="s">
        <v>1758</v>
      </c>
      <c r="E35" s="121" t="s">
        <v>1966</v>
      </c>
    </row>
    <row r="36" spans="1:5" ht="14">
      <c r="A36" s="121" t="s">
        <v>1194</v>
      </c>
      <c r="B36" s="2" t="str" cm="1">
        <f t="array" aca="1" ref="B36" ca="1">SUBSTITUTE(_xlfn.TEXTJOIN("", TRUE, IF(ISNUMBER(FIND(MID(A36, ROW(INDIRECT("1:" &amp; LEN(A36))), 1), UPPER(MID(A36, ROW(INDIRECT("1:" &amp; LEN(A36))), 1)))), " " &amp; MID(A36, ROW(INDIRECT("1:" &amp; LEN(A36))), 1), MID(A36, ROW(INDIRECT("1:" &amp; LEN(A36))), 1))), "  ", " ")</f>
        <v xml:space="preserve"> Charges For Services Attorney Fee Reimbursement</v>
      </c>
      <c r="C36" s="2" t="str">
        <f t="shared" si="0"/>
        <v>acfr:ChargesForServicesAttorneyFeeReimbursement</v>
      </c>
      <c r="D36" s="2" t="s">
        <v>1758</v>
      </c>
      <c r="E36" s="121" t="s">
        <v>1967</v>
      </c>
    </row>
    <row r="37" spans="1:5" ht="14">
      <c r="A37" s="121" t="s">
        <v>1195</v>
      </c>
      <c r="B37" s="2" t="str" cm="1">
        <f t="array" aca="1" ref="B37" ca="1">SUBSTITUTE(_xlfn.TEXTJOIN("", TRUE, IF(ISNUMBER(FIND(MID(A37, ROW(INDIRECT("1:" &amp; LEN(A37))), 1), UPPER(MID(A37, ROW(INDIRECT("1:" &amp; LEN(A37))), 1)))), " " &amp; MID(A37, ROW(INDIRECT("1:" &amp; LEN(A37))), 1), MID(A37, ROW(INDIRECT("1:" &amp; LEN(A37))), 1))), "  ", " ")</f>
        <v xml:space="preserve"> Charges For Services Guardian Ad Litem Reimbursement</v>
      </c>
      <c r="C37" s="2" t="str">
        <f t="shared" si="0"/>
        <v>acfr:ChargesForServicesGuardianAdLitemReimbursement</v>
      </c>
      <c r="D37" s="2" t="s">
        <v>1758</v>
      </c>
      <c r="E37" s="121" t="s">
        <v>1968</v>
      </c>
    </row>
    <row r="38" spans="1:5" ht="14">
      <c r="A38" s="121" t="s">
        <v>1196</v>
      </c>
      <c r="B38" s="2" t="str" cm="1">
        <f t="array" aca="1" ref="B38" ca="1">SUBSTITUTE(_xlfn.TEXTJOIN("", TRUE, IF(ISNUMBER(FIND(MID(A38, ROW(INDIRECT("1:" &amp; LEN(A38))), 1), UPPER(MID(A38, ROW(INDIRECT("1:" &amp; LEN(A38))), 1)))), " " &amp; MID(A38, ROW(INDIRECT("1:" &amp; LEN(A38))), 1), MID(A38, ROW(INDIRECT("1:" &amp; LEN(A38))), 1))), "  ", " ")</f>
        <v xml:space="preserve"> Charges For Services Probation Oversight Fee</v>
      </c>
      <c r="C38" s="2" t="str">
        <f t="shared" si="0"/>
        <v>acfr:ChargesForServicesProbationOversightFee</v>
      </c>
      <c r="D38" s="2" t="s">
        <v>1758</v>
      </c>
      <c r="E38" s="121" t="s">
        <v>1969</v>
      </c>
    </row>
    <row r="39" spans="1:5" ht="14">
      <c r="A39" s="121" t="s">
        <v>1197</v>
      </c>
      <c r="B39" s="2" t="str" cm="1">
        <f t="array" aca="1" ref="B39" ca="1">SUBSTITUTE(_xlfn.TEXTJOIN("", TRUE, IF(ISNUMBER(FIND(MID(A39, ROW(INDIRECT("1:" &amp; LEN(A39))), 1), UPPER(MID(A39, ROW(INDIRECT("1:" &amp; LEN(A39))), 1)))), " " &amp; MID(A39, ROW(INDIRECT("1:" &amp; LEN(A39))), 1), MID(A39, ROW(INDIRECT("1:" &amp; LEN(A39))), 1))), "  ", " ")</f>
        <v xml:space="preserve"> Charges For Services Estate Inventory Fee</v>
      </c>
      <c r="C39" s="2" t="str">
        <f t="shared" si="0"/>
        <v>acfr:ChargesForServicesEstateInventoryFee</v>
      </c>
      <c r="D39" s="2" t="s">
        <v>1758</v>
      </c>
      <c r="E39" s="121" t="s">
        <v>1970</v>
      </c>
    </row>
    <row r="40" spans="1:5" ht="14">
      <c r="A40" s="121" t="s">
        <v>1198</v>
      </c>
      <c r="B40" s="2" t="str" cm="1">
        <f t="array" aca="1" ref="B40" ca="1">SUBSTITUTE(_xlfn.TEXTJOIN("", TRUE, IF(ISNUMBER(FIND(MID(A40, ROW(INDIRECT("1:" &amp; LEN(A40))), 1), UPPER(MID(A40, ROW(INDIRECT("1:" &amp; LEN(A40))), 1)))), " " &amp; MID(A40, ROW(INDIRECT("1:" &amp; LEN(A40))), 1), MID(A40, ROW(INDIRECT("1:" &amp; LEN(A40))), 1))), "  ", " ")</f>
        <v xml:space="preserve"> Charges For Services Friend Of The Court Statutory Handling Fee</v>
      </c>
      <c r="C40" s="2" t="str">
        <f t="shared" si="0"/>
        <v>acfr:ChargesForServicesFriendOfTheCourtStatutoryHandlingFee</v>
      </c>
      <c r="D40" s="2" t="s">
        <v>1758</v>
      </c>
      <c r="E40" s="121" t="s">
        <v>1971</v>
      </c>
    </row>
    <row r="41" spans="1:5" ht="14">
      <c r="A41" s="121" t="s">
        <v>1199</v>
      </c>
      <c r="B41" s="2" t="str" cm="1">
        <f t="array" aca="1" ref="B41" ca="1">SUBSTITUTE(_xlfn.TEXTJOIN("", TRUE, IF(ISNUMBER(FIND(MID(A41, ROW(INDIRECT("1:" &amp; LEN(A41))), 1), UPPER(MID(A41, ROW(INDIRECT("1:" &amp; LEN(A41))), 1)))), " " &amp; MID(A41, ROW(INDIRECT("1:" &amp; LEN(A41))), 1), MID(A41, ROW(INDIRECT("1:" &amp; LEN(A41))), 1))), "  ", " ")</f>
        <v xml:space="preserve"> Charges For Services Friend Of The Court Service Fee</v>
      </c>
      <c r="C41" s="2" t="str">
        <f t="shared" si="0"/>
        <v>acfr:ChargesForServicesFriendOfTheCourtServiceFee</v>
      </c>
      <c r="D41" s="2" t="s">
        <v>1758</v>
      </c>
      <c r="E41" s="121" t="s">
        <v>1972</v>
      </c>
    </row>
    <row r="42" spans="1:5" ht="14">
      <c r="A42" s="121" t="s">
        <v>1200</v>
      </c>
      <c r="B42" s="2" t="str" cm="1">
        <f t="array" aca="1" ref="B42" ca="1">SUBSTITUTE(_xlfn.TEXTJOIN("", TRUE, IF(ISNUMBER(FIND(MID(A42, ROW(INDIRECT("1:" &amp; LEN(A42))), 1), UPPER(MID(A42, ROW(INDIRECT("1:" &amp; LEN(A42))), 1)))), " " &amp; MID(A42, ROW(INDIRECT("1:" &amp; LEN(A42))), 1), MID(A42, ROW(INDIRECT("1:" &amp; LEN(A42))), 1))), "  ", " ")</f>
        <v xml:space="preserve"> Charges For Services Miscellaneous Court Costs And Fees</v>
      </c>
      <c r="C42" s="2" t="str">
        <f t="shared" si="0"/>
        <v>acfr:ChargesForServicesMiscellaneousCourtCostsAndFees</v>
      </c>
      <c r="D42" s="2" t="s">
        <v>1758</v>
      </c>
      <c r="E42" s="121" t="s">
        <v>1973</v>
      </c>
    </row>
    <row r="43" spans="1:5" ht="14">
      <c r="A43" s="121" t="s">
        <v>1201</v>
      </c>
      <c r="B43" s="2" t="str" cm="1">
        <f t="array" aca="1" ref="B43" ca="1">SUBSTITUTE(_xlfn.TEXTJOIN("", TRUE, IF(ISNUMBER(FIND(MID(A43, ROW(INDIRECT("1:" &amp; LEN(A43))), 1), UPPER(MID(A43, ROW(INDIRECT("1:" &amp; LEN(A43))), 1)))), " " &amp; MID(A43, ROW(INDIRECT("1:" &amp; LEN(A43))), 1), MID(A43, ROW(INDIRECT("1:" &amp; LEN(A43))), 1))), "  ", " ")</f>
        <v xml:space="preserve"> Charges For Services Services Rendered</v>
      </c>
      <c r="C43" s="2" t="str">
        <f t="shared" si="0"/>
        <v>acfr:ChargesForServicesServicesRendered</v>
      </c>
      <c r="D43" s="2" t="s">
        <v>1758</v>
      </c>
      <c r="E43" s="121" t="s">
        <v>1974</v>
      </c>
    </row>
    <row r="44" spans="1:5" ht="14">
      <c r="A44" s="121" t="s">
        <v>1202</v>
      </c>
      <c r="B44" s="2" t="str" cm="1">
        <f t="array" aca="1" ref="B44" ca="1">SUBSTITUTE(_xlfn.TEXTJOIN("", TRUE, IF(ISNUMBER(FIND(MID(A44, ROW(INDIRECT("1:" &amp; LEN(A44))), 1), UPPER(MID(A44, ROW(INDIRECT("1:" &amp; LEN(A44))), 1)))), " " &amp; MID(A44, ROW(INDIRECT("1:" &amp; LEN(A44))), 1), MID(A44, ROW(INDIRECT("1:" &amp; LEN(A44))), 1))), "  ", " ")</f>
        <v xml:space="preserve"> Charges For Services Building Inspection Fees</v>
      </c>
      <c r="C44" s="2" t="str">
        <f t="shared" si="0"/>
        <v>acfr:ChargesForServicesBuildingInspectionFees</v>
      </c>
      <c r="D44" s="2" t="s">
        <v>1758</v>
      </c>
      <c r="E44" s="121" t="s">
        <v>1975</v>
      </c>
    </row>
    <row r="45" spans="1:5" ht="14">
      <c r="A45" s="121" t="s">
        <v>1203</v>
      </c>
      <c r="B45" s="2" t="str" cm="1">
        <f t="array" aca="1" ref="B45" ca="1">SUBSTITUTE(_xlfn.TEXTJOIN("", TRUE, IF(ISNUMBER(FIND(MID(A45, ROW(INDIRECT("1:" &amp; LEN(A45))), 1), UPPER(MID(A45, ROW(INDIRECT("1:" &amp; LEN(A45))), 1)))), " " &amp; MID(A45, ROW(INDIRECT("1:" &amp; LEN(A45))), 1), MID(A45, ROW(INDIRECT("1:" &amp; LEN(A45))), 1))), "  ", " ")</f>
        <v xml:space="preserve"> Charges For Services Ambulance Transport Fees</v>
      </c>
      <c r="C45" s="2" t="str">
        <f t="shared" si="0"/>
        <v>acfr:ChargesForServicesAmbulanceTransportFees</v>
      </c>
      <c r="D45" s="2" t="s">
        <v>1758</v>
      </c>
      <c r="E45" s="121" t="s">
        <v>1976</v>
      </c>
    </row>
    <row r="46" spans="1:5" ht="14">
      <c r="A46" s="121" t="s">
        <v>1204</v>
      </c>
      <c r="B46" s="2" t="str" cm="1">
        <f t="array" aca="1" ref="B46" ca="1">SUBSTITUTE(_xlfn.TEXTJOIN("", TRUE, IF(ISNUMBER(FIND(MID(A46, ROW(INDIRECT("1:" &amp; LEN(A46))), 1), UPPER(MID(A46, ROW(INDIRECT("1:" &amp; LEN(A46))), 1)))), " " &amp; MID(A46, ROW(INDIRECT("1:" &amp; LEN(A46))), 1), MID(A46, ROW(INDIRECT("1:" &amp; LEN(A46))), 1))), "  ", " ")</f>
        <v xml:space="preserve"> Charges For Services Title Search Fee</v>
      </c>
      <c r="C46" s="2" t="str">
        <f t="shared" si="0"/>
        <v>acfr:ChargesForServicesTitleSearchFee</v>
      </c>
      <c r="D46" s="2" t="s">
        <v>1758</v>
      </c>
      <c r="E46" s="121" t="s">
        <v>1977</v>
      </c>
    </row>
    <row r="47" spans="1:5" ht="14">
      <c r="A47" s="121" t="s">
        <v>1205</v>
      </c>
      <c r="B47" s="2" t="str" cm="1">
        <f t="array" aca="1" ref="B47" ca="1">SUBSTITUTE(_xlfn.TEXTJOIN("", TRUE, IF(ISNUMBER(FIND(MID(A47, ROW(INDIRECT("1:" &amp; LEN(A47))), 1), UPPER(MID(A47, ROW(INDIRECT("1:" &amp; LEN(A47))), 1)))), " " &amp; MID(A47, ROW(INDIRECT("1:" &amp; LEN(A47))), 1), MID(A47, ROW(INDIRECT("1:" &amp; LEN(A47))), 1))), "  ", " ")</f>
        <v xml:space="preserve"> Charges For Services Pre Forfeiture Mailing Notice Cost</v>
      </c>
      <c r="C47" s="2" t="str">
        <f t="shared" si="0"/>
        <v>acfr:ChargesForServicesPreForfeitureMailingNoticeCost</v>
      </c>
      <c r="D47" s="2" t="s">
        <v>1758</v>
      </c>
      <c r="E47" s="121" t="s">
        <v>1978</v>
      </c>
    </row>
    <row r="48" spans="1:5" ht="14">
      <c r="A48" s="121" t="s">
        <v>1206</v>
      </c>
      <c r="B48" s="2" t="str" cm="1">
        <f t="array" aca="1" ref="B48" ca="1">SUBSTITUTE(_xlfn.TEXTJOIN("", TRUE, IF(ISNUMBER(FIND(MID(A48, ROW(INDIRECT("1:" &amp; LEN(A48))), 1), UPPER(MID(A48, ROW(INDIRECT("1:" &amp; LEN(A48))), 1)))), " " &amp; MID(A48, ROW(INDIRECT("1:" &amp; LEN(A48))), 1), MID(A48, ROW(INDIRECT("1:" &amp; LEN(A48))), 1))), "  ", " ")</f>
        <v xml:space="preserve"> Charges For Services Sales</v>
      </c>
      <c r="C48" s="2" t="str">
        <f t="shared" si="0"/>
        <v>acfr:ChargesForServicesSales</v>
      </c>
      <c r="D48" s="2" t="s">
        <v>1758</v>
      </c>
      <c r="E48" s="121" t="s">
        <v>1979</v>
      </c>
    </row>
    <row r="49" spans="1:5" ht="14">
      <c r="A49" s="121" t="s">
        <v>1207</v>
      </c>
      <c r="B49" s="2" t="str" cm="1">
        <f t="array" aca="1" ref="B49" ca="1">SUBSTITUTE(_xlfn.TEXTJOIN("", TRUE, IF(ISNUMBER(FIND(MID(A49, ROW(INDIRECT("1:" &amp; LEN(A49))), 1), UPPER(MID(A49, ROW(INDIRECT("1:" &amp; LEN(A49))), 1)))), " " &amp; MID(A49, ROW(INDIRECT("1:" &amp; LEN(A49))), 1), MID(A49, ROW(INDIRECT("1:" &amp; LEN(A49))), 1))), "  ", " ")</f>
        <v xml:space="preserve"> Charges For Services Use And Admission Fees</v>
      </c>
      <c r="C49" s="2" t="str">
        <f t="shared" si="0"/>
        <v>acfr:ChargesForServicesUseAndAdmissionFees</v>
      </c>
      <c r="D49" s="2" t="s">
        <v>1758</v>
      </c>
      <c r="E49" s="121" t="s">
        <v>1980</v>
      </c>
    </row>
    <row r="50" spans="1:5" ht="14">
      <c r="A50" s="121" t="s">
        <v>1208</v>
      </c>
      <c r="B50" s="2" t="str" cm="1">
        <f t="array" aca="1" ref="B50" ca="1">SUBSTITUTE(_xlfn.TEXTJOIN("", TRUE, IF(ISNUMBER(FIND(MID(A50, ROW(INDIRECT("1:" &amp; LEN(A50))), 1), UPPER(MID(A50, ROW(INDIRECT("1:" &amp; LEN(A50))), 1)))), " " &amp; MID(A50, ROW(INDIRECT("1:" &amp; LEN(A50))), 1), MID(A50, ROW(INDIRECT("1:" &amp; LEN(A50))), 1))), "  ", " ")</f>
        <v xml:space="preserve"> Charges For Services Revenue From Parking Facilities</v>
      </c>
      <c r="C50" s="2" t="str">
        <f t="shared" si="0"/>
        <v>acfr:ChargesForServicesRevenueFromParkingFacilities</v>
      </c>
      <c r="D50" s="2" t="s">
        <v>1758</v>
      </c>
      <c r="E50" s="121" t="s">
        <v>1981</v>
      </c>
    </row>
    <row r="51" spans="1:5" ht="14">
      <c r="A51" s="121" t="s">
        <v>1209</v>
      </c>
      <c r="B51" s="2" t="str" cm="1">
        <f t="array" aca="1" ref="B51" ca="1">SUBSTITUTE(_xlfn.TEXTJOIN("", TRUE, IF(ISNUMBER(FIND(MID(A51, ROW(INDIRECT("1:" &amp; LEN(A51))), 1), UPPER(MID(A51, ROW(INDIRECT("1:" &amp; LEN(A51))), 1)))), " " &amp; MID(A51, ROW(INDIRECT("1:" &amp; LEN(A51))), 1), MID(A51, ROW(INDIRECT("1:" &amp; LEN(A51))), 1))), "  ", " ")</f>
        <v xml:space="preserve"> Charges For Services</v>
      </c>
      <c r="C51" s="2" t="str">
        <f t="shared" si="0"/>
        <v>acfr:ChargesForServices</v>
      </c>
      <c r="D51" s="2" t="s">
        <v>1758</v>
      </c>
      <c r="E51" s="121" t="s">
        <v>1982</v>
      </c>
    </row>
    <row r="52" spans="1:5" ht="14">
      <c r="A52" s="121" t="s">
        <v>1211</v>
      </c>
      <c r="B52" s="2" t="str" cm="1">
        <f t="array" aca="1" ref="B52" ca="1">SUBSTITUTE(_xlfn.TEXTJOIN("", TRUE, IF(ISNUMBER(FIND(MID(A52, ROW(INDIRECT("1:" &amp; LEN(A52))), 1), UPPER(MID(A52, ROW(INDIRECT("1:" &amp; LEN(A52))), 1)))), " " &amp; MID(A52, ROW(INDIRECT("1:" &amp; LEN(A52))), 1), MID(A52, ROW(INDIRECT("1:" &amp; LEN(A52))), 1))), "  ", " ")</f>
        <v xml:space="preserve"> Charges For Services Traffic Violations</v>
      </c>
      <c r="C52" s="2" t="str">
        <f t="shared" si="0"/>
        <v>acfr:ChargesForServicesTrafficViolations</v>
      </c>
      <c r="D52" s="2" t="s">
        <v>1758</v>
      </c>
      <c r="E52" s="121" t="s">
        <v>1210</v>
      </c>
    </row>
    <row r="53" spans="1:5" ht="14">
      <c r="A53" s="121" t="s">
        <v>1213</v>
      </c>
      <c r="B53" s="2" t="str" cm="1">
        <f t="array" aca="1" ref="B53" ca="1">SUBSTITUTE(_xlfn.TEXTJOIN("", TRUE, IF(ISNUMBER(FIND(MID(A53, ROW(INDIRECT("1:" &amp; LEN(A53))), 1), UPPER(MID(A53, ROW(INDIRECT("1:" &amp; LEN(A53))), 1)))), " " &amp; MID(A53, ROW(INDIRECT("1:" &amp; LEN(A53))), 1), MID(A53, ROW(INDIRECT("1:" &amp; LEN(A53))), 1))), "  ", " ")</f>
        <v xml:space="preserve"> Charges For Services Ordinance Fines And Costs</v>
      </c>
      <c r="C53" s="2" t="str">
        <f t="shared" si="0"/>
        <v>acfr:ChargesForServicesOrdinanceFinesAndCosts</v>
      </c>
      <c r="D53" s="2" t="s">
        <v>1758</v>
      </c>
      <c r="E53" s="121" t="s">
        <v>1212</v>
      </c>
    </row>
    <row r="54" spans="1:5" ht="14">
      <c r="A54" s="121" t="s">
        <v>1215</v>
      </c>
      <c r="B54" s="2" t="str" cm="1">
        <f t="array" aca="1" ref="B54" ca="1">SUBSTITUTE(_xlfn.TEXTJOIN("", TRUE, IF(ISNUMBER(FIND(MID(A54, ROW(INDIRECT("1:" &amp; LEN(A54))), 1), UPPER(MID(A54, ROW(INDIRECT("1:" &amp; LEN(A54))), 1)))), " " &amp; MID(A54, ROW(INDIRECT("1:" &amp; LEN(A54))), 1), MID(A54, ROW(INDIRECT("1:" &amp; LEN(A54))), 1))), "  ", " ")</f>
        <v xml:space="preserve"> Charges For Services Statute Costs</v>
      </c>
      <c r="C54" s="2" t="str">
        <f t="shared" si="0"/>
        <v>acfr:ChargesForServicesStatuteCosts</v>
      </c>
      <c r="D54" s="2" t="s">
        <v>1758</v>
      </c>
      <c r="E54" s="121" t="s">
        <v>1214</v>
      </c>
    </row>
    <row r="55" spans="1:5" ht="14">
      <c r="A55" s="121" t="s">
        <v>1217</v>
      </c>
      <c r="B55" s="2" t="str" cm="1">
        <f t="array" aca="1" ref="B55" ca="1">SUBSTITUTE(_xlfn.TEXTJOIN("", TRUE, IF(ISNUMBER(FIND(MID(A55, ROW(INDIRECT("1:" &amp; LEN(A55))), 1), UPPER(MID(A55, ROW(INDIRECT("1:" &amp; LEN(A55))), 1)))), " " &amp; MID(A55, ROW(INDIRECT("1:" &amp; LEN(A55))), 1), MID(A55, ROW(INDIRECT("1:" &amp; LEN(A55))), 1))), "  ", " ")</f>
        <v xml:space="preserve"> Charges For Services Bond Forfeitures And Bond Costs</v>
      </c>
      <c r="C55" s="2" t="str">
        <f t="shared" si="0"/>
        <v>acfr:ChargesForServicesBondForfeituresAndBondCosts</v>
      </c>
      <c r="D55" s="2" t="s">
        <v>1758</v>
      </c>
      <c r="E55" s="121" t="s">
        <v>1216</v>
      </c>
    </row>
    <row r="56" spans="1:5" ht="14">
      <c r="A56" s="121" t="s">
        <v>1219</v>
      </c>
      <c r="B56" s="2" t="str" cm="1">
        <f t="array" aca="1" ref="B56" ca="1">SUBSTITUTE(_xlfn.TEXTJOIN("", TRUE, IF(ISNUMBER(FIND(MID(A56, ROW(INDIRECT("1:" &amp; LEN(A56))), 1), UPPER(MID(A56, ROW(INDIRECT("1:" &amp; LEN(A56))), 1)))), " " &amp; MID(A56, ROW(INDIRECT("1:" &amp; LEN(A56))), 1), MID(A56, ROW(INDIRECT("1:" &amp; LEN(A56))), 1))), "  ", " ")</f>
        <v xml:space="preserve"> Revenue From Fines And Forfeitures And Penalties</v>
      </c>
      <c r="C56" s="2" t="str">
        <f t="shared" si="0"/>
        <v>acfr:RevenueFromFinesAndForfeituresAndPenalties</v>
      </c>
      <c r="D56" s="2" t="s">
        <v>1758</v>
      </c>
      <c r="E56" s="121" t="s">
        <v>1218</v>
      </c>
    </row>
    <row r="57" spans="1:5" ht="14">
      <c r="A57" s="121" t="s">
        <v>1781</v>
      </c>
      <c r="B57" s="2" t="str" cm="1">
        <f t="array" aca="1" ref="B57" ca="1">SUBSTITUTE(_xlfn.TEXTJOIN("", TRUE, IF(ISNUMBER(FIND(MID(A57, ROW(INDIRECT("1:" &amp; LEN(A57))), 1), UPPER(MID(A57, ROW(INDIRECT("1:" &amp; LEN(A57))), 1)))), " " &amp; MID(A57, ROW(INDIRECT("1:" &amp; LEN(A57))), 1), MID(A57, ROW(INDIRECT("1:" &amp; LEN(A57))), 1))), "  ", " ")</f>
        <v xml:space="preserve"> Charges For Services Licenses And Permits Revenues Abstract</v>
      </c>
      <c r="C57" s="2" t="str">
        <f t="shared" si="0"/>
        <v>acfr:ChargesForServicesLicensesAndPermitsRevenuesAbstract</v>
      </c>
      <c r="D57" s="2" t="s">
        <v>1758</v>
      </c>
      <c r="E57" s="121" t="s">
        <v>1984</v>
      </c>
    </row>
    <row r="58" spans="1:5" ht="14">
      <c r="A58" s="121" t="s">
        <v>1221</v>
      </c>
      <c r="B58" s="2" t="str" cm="1">
        <f t="array" aca="1" ref="B58" ca="1">SUBSTITUTE(_xlfn.TEXTJOIN("", TRUE, IF(ISNUMBER(FIND(MID(A58, ROW(INDIRECT("1:" &amp; LEN(A58))), 1), UPPER(MID(A58, ROW(INDIRECT("1:" &amp; LEN(A58))), 1)))), " " &amp; MID(A58, ROW(INDIRECT("1:" &amp; LEN(A58))), 1), MID(A58, ROW(INDIRECT("1:" &amp; LEN(A58))), 1))), "  ", " ")</f>
        <v xml:space="preserve"> Charges For Services Business Licenses And Permits</v>
      </c>
      <c r="C58" s="2" t="str">
        <f t="shared" si="0"/>
        <v>acfr:ChargesForServicesBusinessLicensesAndPermits</v>
      </c>
      <c r="D58" s="2" t="s">
        <v>1758</v>
      </c>
      <c r="E58" s="121" t="s">
        <v>1220</v>
      </c>
    </row>
    <row r="59" spans="1:5" ht="14">
      <c r="A59" s="121" t="s">
        <v>1223</v>
      </c>
      <c r="B59" s="2" t="str" cm="1">
        <f t="array" aca="1" ref="B59" ca="1">SUBSTITUTE(_xlfn.TEXTJOIN("", TRUE, IF(ISNUMBER(FIND(MID(A59, ROW(INDIRECT("1:" &amp; LEN(A59))), 1), UPPER(MID(A59, ROW(INDIRECT("1:" &amp; LEN(A59))), 1)))), " " &amp; MID(A59, ROW(INDIRECT("1:" &amp; LEN(A59))), 1), MID(A59, ROW(INDIRECT("1:" &amp; LEN(A59))), 1))), "  ", " ")</f>
        <v xml:space="preserve"> Charges For Services Cable T V Franchise Fees</v>
      </c>
      <c r="C59" s="2" t="str">
        <f t="shared" si="0"/>
        <v>acfr:ChargesForServicesCableTVFranchiseFees</v>
      </c>
      <c r="D59" s="2" t="s">
        <v>1758</v>
      </c>
      <c r="E59" s="121" t="s">
        <v>1222</v>
      </c>
    </row>
    <row r="60" spans="1:5" ht="14">
      <c r="A60" s="121" t="s">
        <v>1225</v>
      </c>
      <c r="B60" s="2" t="str" cm="1">
        <f t="array" aca="1" ref="B60" ca="1">SUBSTITUTE(_xlfn.TEXTJOIN("", TRUE, IF(ISNUMBER(FIND(MID(A60, ROW(INDIRECT("1:" &amp; LEN(A60))), 1), UPPER(MID(A60, ROW(INDIRECT("1:" &amp; LEN(A60))), 1)))), " " &amp; MID(A60, ROW(INDIRECT("1:" &amp; LEN(A60))), 1), MID(A60, ROW(INDIRECT("1:" &amp; LEN(A60))), 1))), "  ", " ")</f>
        <v xml:space="preserve"> Charges For Services Non Business Licenses And Permits</v>
      </c>
      <c r="C60" s="2" t="str">
        <f t="shared" si="0"/>
        <v>acfr:ChargesForServicesNonBusinessLicensesAndPermits</v>
      </c>
      <c r="D60" s="2" t="s">
        <v>1758</v>
      </c>
      <c r="E60" s="121" t="s">
        <v>1224</v>
      </c>
    </row>
    <row r="61" spans="1:5" ht="14">
      <c r="A61" s="121" t="s">
        <v>1227</v>
      </c>
      <c r="B61" s="2" t="str" cm="1">
        <f t="array" aca="1" ref="B61" ca="1">SUBSTITUTE(_xlfn.TEXTJOIN("", TRUE, IF(ISNUMBER(FIND(MID(A61, ROW(INDIRECT("1:" &amp; LEN(A61))), 1), UPPER(MID(A61, ROW(INDIRECT("1:" &amp; LEN(A61))), 1)))), " " &amp; MID(A61, ROW(INDIRECT("1:" &amp; LEN(A61))), 1), MID(A61, ROW(INDIRECT("1:" &amp; LEN(A61))), 1))), "  ", " ")</f>
        <v xml:space="preserve"> Charges For Services Licenses And Permits And Franchise Fees</v>
      </c>
      <c r="C61" s="2" t="str">
        <f t="shared" si="0"/>
        <v>acfr:ChargesForServicesLicensesAndPermitsAndFranchiseFees</v>
      </c>
      <c r="D61" s="2" t="s">
        <v>1758</v>
      </c>
      <c r="E61" s="121" t="s">
        <v>1226</v>
      </c>
    </row>
    <row r="62" spans="1:5" ht="14">
      <c r="A62" s="121" t="s">
        <v>1782</v>
      </c>
      <c r="B62" s="2" t="str" cm="1">
        <f t="array" aca="1" ref="B62" ca="1">SUBSTITUTE(_xlfn.TEXTJOIN("", TRUE, IF(ISNUMBER(FIND(MID(A62, ROW(INDIRECT("1:" &amp; LEN(A62))), 1), UPPER(MID(A62, ROW(INDIRECT("1:" &amp; LEN(A62))), 1)))), " " &amp; MID(A62, ROW(INDIRECT("1:" &amp; LEN(A62))), 1), MID(A62, ROW(INDIRECT("1:" &amp; LEN(A62))), 1))), "  ", " ")</f>
        <v xml:space="preserve"> Revenue From Tuition And Fees</v>
      </c>
      <c r="C62" s="2" t="str">
        <f t="shared" si="0"/>
        <v>acfr:RevenueFromTuitionAndFees</v>
      </c>
      <c r="D62" s="2" t="s">
        <v>1758</v>
      </c>
      <c r="E62" s="121" t="s">
        <v>1985</v>
      </c>
    </row>
    <row r="63" spans="1:5" ht="14">
      <c r="A63" s="121" t="s">
        <v>1783</v>
      </c>
      <c r="B63" s="2" t="str" cm="1">
        <f t="array" aca="1" ref="B63" ca="1">SUBSTITUTE(_xlfn.TEXTJOIN("", TRUE, IF(ISNUMBER(FIND(MID(A63, ROW(INDIRECT("1:" &amp; LEN(A63))), 1), UPPER(MID(A63, ROW(INDIRECT("1:" &amp; LEN(A63))), 1)))), " " &amp; MID(A63, ROW(INDIRECT("1:" &amp; LEN(A63))), 1), MID(A63, ROW(INDIRECT("1:" &amp; LEN(A63))), 1))), "  ", " ")</f>
        <v xml:space="preserve"> Tax Collection Fees For Tax Fund</v>
      </c>
      <c r="C63" s="2" t="str">
        <f t="shared" si="0"/>
        <v>acfr:TaxCollectionFeesForTaxFund</v>
      </c>
      <c r="D63" s="2" t="s">
        <v>1758</v>
      </c>
      <c r="E63" s="121" t="s">
        <v>1986</v>
      </c>
    </row>
    <row r="64" spans="1:5" ht="14">
      <c r="A64" s="121" t="s">
        <v>1784</v>
      </c>
      <c r="B64" s="2" t="str" cm="1">
        <f t="array" aca="1" ref="B64" ca="1">SUBSTITUTE(_xlfn.TEXTJOIN("", TRUE, IF(ISNUMBER(FIND(MID(A64, ROW(INDIRECT("1:" &amp; LEN(A64))), 1), UPPER(MID(A64, ROW(INDIRECT("1:" &amp; LEN(A64))), 1)))), " " &amp; MID(A64, ROW(INDIRECT("1:" &amp; LEN(A64))), 1), MID(A64, ROW(INDIRECT("1:" &amp; LEN(A64))), 1))), "  ", " ")</f>
        <v xml:space="preserve"> Interest And Penalties For Tax Fund</v>
      </c>
      <c r="C64" s="2" t="str">
        <f t="shared" si="0"/>
        <v>acfr:InterestAndPenaltiesForTaxFund</v>
      </c>
      <c r="D64" s="2" t="s">
        <v>1758</v>
      </c>
      <c r="E64" s="121" t="s">
        <v>1987</v>
      </c>
    </row>
    <row r="65" spans="1:5" ht="14">
      <c r="A65" s="121" t="s">
        <v>1785</v>
      </c>
      <c r="B65" s="2" t="str" cm="1">
        <f t="array" aca="1" ref="B65" ca="1">SUBSTITUTE(_xlfn.TEXTJOIN("", TRUE, IF(ISNUMBER(FIND(MID(A65, ROW(INDIRECT("1:" &amp; LEN(A65))), 1), UPPER(MID(A65, ROW(INDIRECT("1:" &amp; LEN(A65))), 1)))), " " &amp; MID(A65, ROW(INDIRECT("1:" &amp; LEN(A65))), 1), MID(A65, ROW(INDIRECT("1:" &amp; LEN(A65))), 1))), "  ", " ")</f>
        <v xml:space="preserve"> Revenue From Tuition And Fees Net Of Allowances</v>
      </c>
      <c r="C65" s="2" t="str">
        <f t="shared" si="0"/>
        <v>acfr:RevenueFromTuitionAndFeesNetOfAllowances</v>
      </c>
      <c r="D65" s="2" t="s">
        <v>1758</v>
      </c>
      <c r="E65" s="121" t="s">
        <v>1988</v>
      </c>
    </row>
    <row r="66" spans="1:5" ht="14">
      <c r="A66" s="121" t="s">
        <v>1786</v>
      </c>
      <c r="B66" s="2" t="str" cm="1">
        <f t="array" aca="1" ref="B66" ca="1">SUBSTITUTE(_xlfn.TEXTJOIN("", TRUE, IF(ISNUMBER(FIND(MID(A66, ROW(INDIRECT("1:" &amp; LEN(A66))), 1), UPPER(MID(A66, ROW(INDIRECT("1:" &amp; LEN(A66))), 1)))), " " &amp; MID(A66, ROW(INDIRECT("1:" &amp; LEN(A66))), 1), MID(A66, ROW(INDIRECT("1:" &amp; LEN(A66))), 1))), "  ", " ")</f>
        <v xml:space="preserve"> Scholarship Allowances</v>
      </c>
      <c r="C66" s="2" t="str">
        <f t="shared" si="0"/>
        <v>acfr:ScholarshipAllowances</v>
      </c>
      <c r="D66" s="2" t="s">
        <v>1758</v>
      </c>
      <c r="E66" s="121" t="s">
        <v>1989</v>
      </c>
    </row>
    <row r="67" spans="1:5" ht="14">
      <c r="A67" s="121" t="s">
        <v>1787</v>
      </c>
      <c r="B67" s="2" t="str" cm="1">
        <f t="array" aca="1" ref="B67" ca="1">SUBSTITUTE(_xlfn.TEXTJOIN("", TRUE, IF(ISNUMBER(FIND(MID(A67, ROW(INDIRECT("1:" &amp; LEN(A67))), 1), UPPER(MID(A67, ROW(INDIRECT("1:" &amp; LEN(A67))), 1)))), " " &amp; MID(A67, ROW(INDIRECT("1:" &amp; LEN(A67))), 1), MID(A67, ROW(INDIRECT("1:" &amp; LEN(A67))), 1))), "  ", " ")</f>
        <v xml:space="preserve"> Tuition And Fees Allowances</v>
      </c>
      <c r="C67" s="2" t="str">
        <f t="shared" si="0"/>
        <v>acfr:TuitionAndFeesAllowances</v>
      </c>
      <c r="D67" s="2" t="s">
        <v>1758</v>
      </c>
      <c r="E67" s="121" t="s">
        <v>1990</v>
      </c>
    </row>
    <row r="68" spans="1:5" ht="14">
      <c r="A68" s="121" t="s">
        <v>1788</v>
      </c>
      <c r="B68" s="2" t="str" cm="1">
        <f t="array" aca="1" ref="B68" ca="1">SUBSTITUTE(_xlfn.TEXTJOIN("", TRUE, IF(ISNUMBER(FIND(MID(A68, ROW(INDIRECT("1:" &amp; LEN(A68))), 1), UPPER(MID(A68, ROW(INDIRECT("1:" &amp; LEN(A68))), 1)))), " " &amp; MID(A68, ROW(INDIRECT("1:" &amp; LEN(A68))), 1), MID(A68, ROW(INDIRECT("1:" &amp; LEN(A68))), 1))), "  ", " ")</f>
        <v xml:space="preserve"> Charges To Other Funds</v>
      </c>
      <c r="C68" s="2" t="str">
        <f t="shared" si="0"/>
        <v>acfr:ChargesToOtherFunds</v>
      </c>
      <c r="D68" s="2" t="s">
        <v>1758</v>
      </c>
      <c r="E68" s="121" t="s">
        <v>1991</v>
      </c>
    </row>
    <row r="69" spans="1:5" ht="14">
      <c r="A69" s="121" t="s">
        <v>1789</v>
      </c>
      <c r="B69" s="2" t="str" cm="1">
        <f t="array" aca="1" ref="B69" ca="1">SUBSTITUTE(_xlfn.TEXTJOIN("", TRUE, IF(ISNUMBER(FIND(MID(A69, ROW(INDIRECT("1:" &amp; LEN(A69))), 1), UPPER(MID(A69, ROW(INDIRECT("1:" &amp; LEN(A69))), 1)))), " " &amp; MID(A69, ROW(INDIRECT("1:" &amp; LEN(A69))), 1), MID(A69, ROW(INDIRECT("1:" &amp; LEN(A69))), 1))), "  ", " ")</f>
        <v xml:space="preserve"> Revenue Fares</v>
      </c>
      <c r="C69" s="2" t="str">
        <f t="shared" si="0"/>
        <v>acfr:RevenueFares</v>
      </c>
      <c r="D69" s="2" t="s">
        <v>1758</v>
      </c>
      <c r="E69" s="121" t="s">
        <v>1992</v>
      </c>
    </row>
    <row r="70" spans="1:5" ht="14">
      <c r="A70" s="121" t="s">
        <v>1790</v>
      </c>
      <c r="B70" s="2" t="str" cm="1">
        <f t="array" aca="1" ref="B70" ca="1">SUBSTITUTE(_xlfn.TEXTJOIN("", TRUE, IF(ISNUMBER(FIND(MID(A70, ROW(INDIRECT("1:" &amp; LEN(A70))), 1), UPPER(MID(A70, ROW(INDIRECT("1:" &amp; LEN(A70))), 1)))), " " &amp; MID(A70, ROW(INDIRECT("1:" &amp; LEN(A70))), 1), MID(A70, ROW(INDIRECT("1:" &amp; LEN(A70))), 1))), "  ", " ")</f>
        <v xml:space="preserve"> Regulated Operating Revenue Waste Water</v>
      </c>
      <c r="C70" s="2" t="str">
        <f t="shared" si="0"/>
        <v>acfr:RegulatedOperatingRevenueWasteWater</v>
      </c>
      <c r="D70" s="2" t="s">
        <v>1758</v>
      </c>
      <c r="E70" s="121" t="s">
        <v>1993</v>
      </c>
    </row>
    <row r="71" spans="1:5" ht="14">
      <c r="A71" s="121" t="s">
        <v>1791</v>
      </c>
      <c r="B71" s="2" t="str" cm="1">
        <f t="array" aca="1" ref="B71" ca="1">SUBSTITUTE(_xlfn.TEXTJOIN("", TRUE, IF(ISNUMBER(FIND(MID(A71, ROW(INDIRECT("1:" &amp; LEN(A71))), 1), UPPER(MID(A71, ROW(INDIRECT("1:" &amp; LEN(A71))), 1)))), " " &amp; MID(A71, ROW(INDIRECT("1:" &amp; LEN(A71))), 1), MID(A71, ROW(INDIRECT("1:" &amp; LEN(A71))), 1))), "  ", " ")</f>
        <v xml:space="preserve"> Regulated Operating Revenue Water</v>
      </c>
      <c r="C71" s="2" t="str">
        <f t="shared" si="0"/>
        <v>acfr:RegulatedOperatingRevenueWater</v>
      </c>
      <c r="D71" s="2" t="s">
        <v>1758</v>
      </c>
      <c r="E71" s="121" t="s">
        <v>1994</v>
      </c>
    </row>
    <row r="72" spans="1:5" ht="14">
      <c r="A72" s="121" t="s">
        <v>1792</v>
      </c>
      <c r="B72" s="2" t="str" cm="1">
        <f t="array" aca="1" ref="B72" ca="1">SUBSTITUTE(_xlfn.TEXTJOIN("", TRUE, IF(ISNUMBER(FIND(MID(A72, ROW(INDIRECT("1:" &amp; LEN(A72))), 1), UPPER(MID(A72, ROW(INDIRECT("1:" &amp; LEN(A72))), 1)))), " " &amp; MID(A72, ROW(INDIRECT("1:" &amp; LEN(A72))), 1), MID(A72, ROW(INDIRECT("1:" &amp; LEN(A72))), 1))), "  ", " ")</f>
        <v xml:space="preserve"> Revenuefrom Auxiliary Enterprises</v>
      </c>
      <c r="C72" s="2" t="str">
        <f t="shared" si="0"/>
        <v>acfr:RevenuefromAuxiliaryEnterprises</v>
      </c>
      <c r="D72" s="2" t="s">
        <v>1758</v>
      </c>
      <c r="E72" s="121" t="s">
        <v>1995</v>
      </c>
    </row>
    <row r="73" spans="1:5" ht="14">
      <c r="A73" s="121" t="s">
        <v>1793</v>
      </c>
      <c r="B73" s="2" t="str" cm="1">
        <f t="array" aca="1" ref="B73" ca="1">SUBSTITUTE(_xlfn.TEXTJOIN("", TRUE, IF(ISNUMBER(FIND(MID(A73, ROW(INDIRECT("1:" &amp; LEN(A73))), 1), UPPER(MID(A73, ROW(INDIRECT("1:" &amp; LEN(A73))), 1)))), " " &amp; MID(A73, ROW(INDIRECT("1:" &amp; LEN(A73))), 1), MID(A73, ROW(INDIRECT("1:" &amp; LEN(A73))), 1))), "  ", " ")</f>
        <v xml:space="preserve"> Revenue From Connection Fees</v>
      </c>
      <c r="C73" s="2" t="str">
        <f t="shared" si="0"/>
        <v>acfr:RevenueFromConnectionFees</v>
      </c>
      <c r="D73" s="2" t="s">
        <v>1758</v>
      </c>
      <c r="E73" s="121" t="s">
        <v>1996</v>
      </c>
    </row>
    <row r="74" spans="1:5" ht="14">
      <c r="A74" s="121" t="s">
        <v>1794</v>
      </c>
      <c r="B74" s="2" t="str" cm="1">
        <f t="array" aca="1" ref="B74" ca="1">SUBSTITUTE(_xlfn.TEXTJOIN("", TRUE, IF(ISNUMBER(FIND(MID(A74, ROW(INDIRECT("1:" &amp; LEN(A74))), 1), UPPER(MID(A74, ROW(INDIRECT("1:" &amp; LEN(A74))), 1)))), " " &amp; MID(A74, ROW(INDIRECT("1:" &amp; LEN(A74))), 1), MID(A74, ROW(INDIRECT("1:" &amp; LEN(A74))), 1))), "  ", " ")</f>
        <v xml:space="preserve"> Revenue From Rents</v>
      </c>
      <c r="C74" s="2" t="str">
        <f t="shared" si="0"/>
        <v>acfr:RevenueFromRents</v>
      </c>
      <c r="D74" s="2" t="s">
        <v>1758</v>
      </c>
      <c r="E74" s="121" t="s">
        <v>1997</v>
      </c>
    </row>
    <row r="75" spans="1:5" ht="14">
      <c r="A75" s="121" t="s">
        <v>1795</v>
      </c>
      <c r="B75" s="2" t="str" cm="1">
        <f t="array" aca="1" ref="B75" ca="1">SUBSTITUTE(_xlfn.TEXTJOIN("", TRUE, IF(ISNUMBER(FIND(MID(A75, ROW(INDIRECT("1:" &amp; LEN(A75))), 1), UPPER(MID(A75, ROW(INDIRECT("1:" &amp; LEN(A75))), 1)))), " " &amp; MID(A75, ROW(INDIRECT("1:" &amp; LEN(A75))), 1), MID(A75, ROW(INDIRECT("1:" &amp; LEN(A75))), 1))), "  ", " ")</f>
        <v xml:space="preserve"> Revenue From Installation Fees</v>
      </c>
      <c r="C75" s="2" t="str">
        <f t="shared" si="0"/>
        <v>acfr:RevenueFromInstallationFees</v>
      </c>
      <c r="D75" s="2" t="s">
        <v>1758</v>
      </c>
      <c r="E75" s="121" t="s">
        <v>1998</v>
      </c>
    </row>
    <row r="76" spans="1:5" ht="14">
      <c r="A76" s="121" t="s">
        <v>1796</v>
      </c>
      <c r="B76" s="2" t="str" cm="1">
        <f t="array" aca="1" ref="B76" ca="1">SUBSTITUTE(_xlfn.TEXTJOIN("", TRUE, IF(ISNUMBER(FIND(MID(A76, ROW(INDIRECT("1:" &amp; LEN(A76))), 1), UPPER(MID(A76, ROW(INDIRECT("1:" &amp; LEN(A76))), 1)))), " " &amp; MID(A76, ROW(INDIRECT("1:" &amp; LEN(A76))), 1), MID(A76, ROW(INDIRECT("1:" &amp; LEN(A76))), 1))), "  ", " ")</f>
        <v xml:space="preserve"> Revenue From Charges For Utilities</v>
      </c>
      <c r="C76" s="2" t="str">
        <f t="shared" si="0"/>
        <v>acfr:RevenueFromChargesForUtilities</v>
      </c>
      <c r="D76" s="2" t="s">
        <v>1758</v>
      </c>
      <c r="E76" s="121" t="s">
        <v>1999</v>
      </c>
    </row>
    <row r="77" spans="1:5" ht="14">
      <c r="A77" s="121" t="s">
        <v>1797</v>
      </c>
      <c r="B77" s="2" t="str" cm="1">
        <f t="array" aca="1" ref="B77" ca="1">SUBSTITUTE(_xlfn.TEXTJOIN("", TRUE, IF(ISNUMBER(FIND(MID(A77, ROW(INDIRECT("1:" &amp; LEN(A77))), 1), UPPER(MID(A77, ROW(INDIRECT("1:" &amp; LEN(A77))), 1)))), " " &amp; MID(A77, ROW(INDIRECT("1:" &amp; LEN(A77))), 1), MID(A77, ROW(INDIRECT("1:" &amp; LEN(A77))), 1))), "  ", " ")</f>
        <v xml:space="preserve"> Revenue From Sale Of Fuel</v>
      </c>
      <c r="C77" s="2" t="str">
        <f t="shared" si="0"/>
        <v>acfr:RevenueFromSaleOfFuel</v>
      </c>
      <c r="D77" s="2" t="s">
        <v>1758</v>
      </c>
      <c r="E77" s="121" t="s">
        <v>2000</v>
      </c>
    </row>
    <row r="78" spans="1:5" ht="14">
      <c r="A78" s="121" t="s">
        <v>1624</v>
      </c>
      <c r="B78" s="2" t="str" cm="1">
        <f t="array" aca="1" ref="B78" ca="1">SUBSTITUTE(_xlfn.TEXTJOIN("", TRUE, IF(ISNUMBER(FIND(MID(A78, ROW(INDIRECT("1:" &amp; LEN(A78))), 1), UPPER(MID(A78, ROW(INDIRECT("1:" &amp; LEN(A78))), 1)))), " " &amp; MID(A78, ROW(INDIRECT("1:" &amp; LEN(A78))), 1), MID(A78, ROW(INDIRECT("1:" &amp; LEN(A78))), 1))), "  ", " ")</f>
        <v xml:space="preserve"> Revenue From Refunds And Rebates</v>
      </c>
      <c r="C78" s="2" t="str">
        <f t="shared" si="0"/>
        <v>acfr:RevenueFromRefundsAndRebates</v>
      </c>
      <c r="D78" s="2" t="s">
        <v>1758</v>
      </c>
      <c r="E78" s="121" t="s">
        <v>2001</v>
      </c>
    </row>
    <row r="79" spans="1:5" ht="14">
      <c r="A79" s="121" t="s">
        <v>1625</v>
      </c>
      <c r="B79" s="2" t="str" cm="1">
        <f t="array" aca="1" ref="B79" ca="1">SUBSTITUTE(_xlfn.TEXTJOIN("", TRUE, IF(ISNUMBER(FIND(MID(A79, ROW(INDIRECT("1:" &amp; LEN(A79))), 1), UPPER(MID(A79, ROW(INDIRECT("1:" &amp; LEN(A79))), 1)))), " " &amp; MID(A79, ROW(INDIRECT("1:" &amp; LEN(A79))), 1), MID(A79, ROW(INDIRECT("1:" &amp; LEN(A79))), 1))), "  ", " ")</f>
        <v xml:space="preserve"> Revenue From Reimbursements</v>
      </c>
      <c r="C79" s="2" t="str">
        <f t="shared" si="0"/>
        <v>acfr:RevenueFromReimbursements</v>
      </c>
      <c r="D79" s="2" t="s">
        <v>1758</v>
      </c>
      <c r="E79" s="121" t="s">
        <v>2002</v>
      </c>
    </row>
    <row r="80" spans="1:5" ht="14">
      <c r="A80" s="121" t="s">
        <v>1798</v>
      </c>
      <c r="B80" s="2" t="str" cm="1">
        <f t="array" aca="1" ref="B80" ca="1">SUBSTITUTE(_xlfn.TEXTJOIN("", TRUE, IF(ISNUMBER(FIND(MID(A80, ROW(INDIRECT("1:" &amp; LEN(A80))), 1), UPPER(MID(A80, ROW(INDIRECT("1:" &amp; LEN(A80))), 1)))), " " &amp; MID(A80, ROW(INDIRECT("1:" &amp; LEN(A80))), 1), MID(A80, ROW(INDIRECT("1:" &amp; LEN(A80))), 1))), "  ", " ")</f>
        <v xml:space="preserve"> Lottery Revenues Abstract</v>
      </c>
      <c r="C80" s="2" t="str">
        <f t="shared" si="0"/>
        <v>acfr:LotteryRevenuesAbstract</v>
      </c>
      <c r="D80" s="2" t="s">
        <v>1758</v>
      </c>
      <c r="E80" s="121" t="s">
        <v>2003</v>
      </c>
    </row>
    <row r="81" spans="1:5" ht="14">
      <c r="A81" s="121" t="s">
        <v>1799</v>
      </c>
      <c r="B81" s="2" t="str" cm="1">
        <f t="array" aca="1" ref="B81" ca="1">SUBSTITUTE(_xlfn.TEXTJOIN("", TRUE, IF(ISNUMBER(FIND(MID(A81, ROW(INDIRECT("1:" &amp; LEN(A81))), 1), UPPER(MID(A81, ROW(INDIRECT("1:" &amp; LEN(A81))), 1)))), " " &amp; MID(A81, ROW(INDIRECT("1:" &amp; LEN(A81))), 1), MID(A81, ROW(INDIRECT("1:" &amp; LEN(A81))), 1))), "  ", " ")</f>
        <v xml:space="preserve"> Revenue From Lottery Ticket Sales</v>
      </c>
      <c r="C81" s="2" t="str">
        <f t="shared" si="0"/>
        <v>acfr:RevenueFromLotteryTicketSales</v>
      </c>
      <c r="D81" s="2" t="s">
        <v>1758</v>
      </c>
      <c r="E81" s="121" t="s">
        <v>2004</v>
      </c>
    </row>
    <row r="82" spans="1:5" ht="14">
      <c r="A82" s="121" t="s">
        <v>1800</v>
      </c>
      <c r="B82" s="2" t="str" cm="1">
        <f t="array" aca="1" ref="B82" ca="1">SUBSTITUTE(_xlfn.TEXTJOIN("", TRUE, IF(ISNUMBER(FIND(MID(A82, ROW(INDIRECT("1:" &amp; LEN(A82))), 1), UPPER(MID(A82, ROW(INDIRECT("1:" &amp; LEN(A82))), 1)))), " " &amp; MID(A82, ROW(INDIRECT("1:" &amp; LEN(A82))), 1), MID(A82, ROW(INDIRECT("1:" &amp; LEN(A82))), 1))), "  ", " ")</f>
        <v xml:space="preserve"> Revenue From Lottery License Application Fees</v>
      </c>
      <c r="C82" s="2" t="str">
        <f t="shared" si="0"/>
        <v>acfr:RevenueFromLotteryLicenseApplicationFees</v>
      </c>
      <c r="D82" s="2" t="s">
        <v>1758</v>
      </c>
      <c r="E82" s="121" t="s">
        <v>2005</v>
      </c>
    </row>
    <row r="83" spans="1:5" ht="14">
      <c r="A83" s="121" t="s">
        <v>1801</v>
      </c>
      <c r="B83" s="2" t="str" cm="1">
        <f t="array" aca="1" ref="B83" ca="1">SUBSTITUTE(_xlfn.TEXTJOIN("", TRUE, IF(ISNUMBER(FIND(MID(A83, ROW(INDIRECT("1:" &amp; LEN(A83))), 1), UPPER(MID(A83, ROW(INDIRECT("1:" &amp; LEN(A83))), 1)))), " " &amp; MID(A83, ROW(INDIRECT("1:" &amp; LEN(A83))), 1), MID(A83, ROW(INDIRECT("1:" &amp; LEN(A83))), 1))), "  ", " ")</f>
        <v xml:space="preserve"> Revenue From Lottery Security Proceeds</v>
      </c>
      <c r="C83" s="2" t="str">
        <f t="shared" si="0"/>
        <v>acfr:RevenueFromLotterySecurityProceeds</v>
      </c>
      <c r="D83" s="2" t="s">
        <v>1758</v>
      </c>
      <c r="E83" s="121" t="s">
        <v>2006</v>
      </c>
    </row>
    <row r="84" spans="1:5" ht="14">
      <c r="A84" s="121" t="s">
        <v>1802</v>
      </c>
      <c r="B84" s="2" t="str" cm="1">
        <f t="array" aca="1" ref="B84" ca="1">SUBSTITUTE(_xlfn.TEXTJOIN("", TRUE, IF(ISNUMBER(FIND(MID(A84, ROW(INDIRECT("1:" &amp; LEN(A84))), 1), UPPER(MID(A84, ROW(INDIRECT("1:" &amp; LEN(A84))), 1)))), " " &amp; MID(A84, ROW(INDIRECT("1:" &amp; LEN(A84))), 1), MID(A84, ROW(INDIRECT("1:" &amp; LEN(A84))), 1))), "  ", " ")</f>
        <v xml:space="preserve"> Expenses For Lottery License Application Fees</v>
      </c>
      <c r="C84" s="2" t="str">
        <f t="shared" si="0"/>
        <v>acfr:ExpensesForLotteryLicenseApplicationFees</v>
      </c>
      <c r="D84" s="2" t="s">
        <v>1758</v>
      </c>
      <c r="E84" s="121" t="s">
        <v>2005</v>
      </c>
    </row>
    <row r="85" spans="1:5" ht="14">
      <c r="A85" s="121" t="s">
        <v>1803</v>
      </c>
      <c r="B85" s="2" t="str" cm="1">
        <f t="array" aca="1" ref="B85" ca="1">SUBSTITUTE(_xlfn.TEXTJOIN("", TRUE, IF(ISNUMBER(FIND(MID(A85, ROW(INDIRECT("1:" &amp; LEN(A85))), 1), UPPER(MID(A85, ROW(INDIRECT("1:" &amp; LEN(A85))), 1)))), " " &amp; MID(A85, ROW(INDIRECT("1:" &amp; LEN(A85))), 1), MID(A85, ROW(INDIRECT("1:" &amp; LEN(A85))), 1))), "  ", " ")</f>
        <v xml:space="preserve"> Operating Contributions And Premiums</v>
      </c>
      <c r="C85" s="2" t="str">
        <f t="shared" si="0"/>
        <v>acfr:OperatingContributionsAndPremiums</v>
      </c>
      <c r="D85" s="2" t="s">
        <v>1758</v>
      </c>
      <c r="E85" s="121" t="s">
        <v>2007</v>
      </c>
    </row>
    <row r="86" spans="1:5" ht="14">
      <c r="A86" s="121" t="s">
        <v>1804</v>
      </c>
      <c r="B86" s="2" t="str" cm="1">
        <f t="array" aca="1" ref="B86" ca="1">SUBSTITUTE(_xlfn.TEXTJOIN("", TRUE, IF(ISNUMBER(FIND(MID(A86, ROW(INDIRECT("1:" &amp; LEN(A86))), 1), UPPER(MID(A86, ROW(INDIRECT("1:" &amp; LEN(A86))), 1)))), " " &amp; MID(A86, ROW(INDIRECT("1:" &amp; LEN(A86))), 1), MID(A86, ROW(INDIRECT("1:" &amp; LEN(A86))), 1))), "  ", " ")</f>
        <v xml:space="preserve"> Operating Grants</v>
      </c>
      <c r="C86" s="2" t="str">
        <f t="shared" ref="C86:C145" si="2">"acfr:"&amp;A86</f>
        <v>acfr:OperatingGrants</v>
      </c>
      <c r="D86" s="2" t="s">
        <v>1758</v>
      </c>
      <c r="E86" s="121" t="s">
        <v>2008</v>
      </c>
    </row>
    <row r="87" spans="1:5" ht="14">
      <c r="A87" s="121" t="s">
        <v>1805</v>
      </c>
      <c r="B87" s="2" t="str" cm="1">
        <f t="array" aca="1" ref="B87" ca="1">SUBSTITUTE(_xlfn.TEXTJOIN("", TRUE, IF(ISNUMBER(FIND(MID(A87, ROW(INDIRECT("1:" &amp; LEN(A87))), 1), UPPER(MID(A87, ROW(INDIRECT("1:" &amp; LEN(A87))), 1)))), " " &amp; MID(A87, ROW(INDIRECT("1:" &amp; LEN(A87))), 1), MID(A87, ROW(INDIRECT("1:" &amp; LEN(A87))), 1))), "  ", " ")</f>
        <v xml:space="preserve"> Other Operating Revenue</v>
      </c>
      <c r="C87" s="2" t="str">
        <f t="shared" si="2"/>
        <v>acfr:OtherOperatingRevenue</v>
      </c>
      <c r="D87" s="2" t="s">
        <v>1758</v>
      </c>
      <c r="E87" s="121" t="s">
        <v>2009</v>
      </c>
    </row>
    <row r="88" spans="1:5" ht="14">
      <c r="A88" s="121" t="s">
        <v>1806</v>
      </c>
      <c r="B88" s="2" t="str" cm="1">
        <f t="array" aca="1" ref="B88" ca="1">SUBSTITUTE(_xlfn.TEXTJOIN("", TRUE, IF(ISNUMBER(FIND(MID(A88, ROW(INDIRECT("1:" &amp; LEN(A88))), 1), UPPER(MID(A88, ROW(INDIRECT("1:" &amp; LEN(A88))), 1)))), " " &amp; MID(A88, ROW(INDIRECT("1:" &amp; LEN(A88))), 1), MID(A88, ROW(INDIRECT("1:" &amp; LEN(A88))), 1))), "  ", " ")</f>
        <v xml:space="preserve"> Revenue Operating</v>
      </c>
      <c r="C88" s="2" t="str">
        <f t="shared" si="2"/>
        <v>acfr:RevenueOperating</v>
      </c>
      <c r="D88" s="2" t="s">
        <v>1758</v>
      </c>
      <c r="E88" s="121" t="s">
        <v>2010</v>
      </c>
    </row>
    <row r="89" spans="1:5" ht="14">
      <c r="A89" s="121" t="s">
        <v>1809</v>
      </c>
      <c r="B89" s="2" t="str" cm="1">
        <f t="array" aca="1" ref="B89" ca="1">SUBSTITUTE(_xlfn.TEXTJOIN("", TRUE, IF(ISNUMBER(FIND(MID(A89, ROW(INDIRECT("1:" &amp; LEN(A89))), 1), UPPER(MID(A89, ROW(INDIRECT("1:" &amp; LEN(A89))), 1)))), " " &amp; MID(A89, ROW(INDIRECT("1:" &amp; LEN(A89))), 1), MID(A89, ROW(INDIRECT("1:" &amp; LEN(A89))), 1))), "  ", " ")</f>
        <v xml:space="preserve"> Expenses For Department Of Public Works D P W</v>
      </c>
      <c r="C89" s="2" t="str">
        <f t="shared" si="2"/>
        <v>acfr:ExpensesForDepartmentOfPublicWorksDPW</v>
      </c>
      <c r="D89" s="2" t="s">
        <v>1760</v>
      </c>
      <c r="E89" s="121" t="s">
        <v>2013</v>
      </c>
    </row>
    <row r="90" spans="1:5" ht="14">
      <c r="A90" s="121" t="s">
        <v>1810</v>
      </c>
      <c r="B90" s="2" t="str" cm="1">
        <f t="array" aca="1" ref="B90" ca="1">SUBSTITUTE(_xlfn.TEXTJOIN("", TRUE, IF(ISNUMBER(FIND(MID(A90, ROW(INDIRECT("1:" &amp; LEN(A90))), 1), UPPER(MID(A90, ROW(INDIRECT("1:" &amp; LEN(A90))), 1)))), " " &amp; MID(A90, ROW(INDIRECT("1:" &amp; LEN(A90))), 1), MID(A90, ROW(INDIRECT("1:" &amp; LEN(A90))), 1))), "  ", " ")</f>
        <v xml:space="preserve"> Expenses For Engineers Engineering</v>
      </c>
      <c r="C90" s="2" t="str">
        <f t="shared" si="2"/>
        <v>acfr:ExpensesForEngineersEngineering</v>
      </c>
      <c r="D90" s="2" t="s">
        <v>1760</v>
      </c>
      <c r="E90" s="121" t="s">
        <v>2014</v>
      </c>
    </row>
    <row r="91" spans="1:5" ht="14">
      <c r="A91" s="121" t="s">
        <v>1811</v>
      </c>
      <c r="B91" s="2" t="str" cm="1">
        <f t="array" aca="1" ref="B91" ca="1">SUBSTITUTE(_xlfn.TEXTJOIN("", TRUE, IF(ISNUMBER(FIND(MID(A91, ROW(INDIRECT("1:" &amp; LEN(A91))), 1), UPPER(MID(A91, ROW(INDIRECT("1:" &amp; LEN(A91))), 1)))), " " &amp; MID(A91, ROW(INDIRECT("1:" &amp; LEN(A91))), 1), MID(A91, ROW(INDIRECT("1:" &amp; LEN(A91))), 1))), "  ", " ")</f>
        <v xml:space="preserve"> Expenses For Sanitation Department</v>
      </c>
      <c r="C91" s="2" t="str">
        <f t="shared" si="2"/>
        <v>acfr:ExpensesForSanitationDepartment</v>
      </c>
      <c r="D91" s="2" t="s">
        <v>1760</v>
      </c>
      <c r="E91" s="121" t="s">
        <v>2015</v>
      </c>
    </row>
    <row r="92" spans="1:5" ht="14">
      <c r="A92" s="121" t="s">
        <v>1812</v>
      </c>
      <c r="B92" s="2" t="str" cm="1">
        <f t="array" aca="1" ref="B92" ca="1">SUBSTITUTE(_xlfn.TEXTJOIN("", TRUE, IF(ISNUMBER(FIND(MID(A92, ROW(INDIRECT("1:" &amp; LEN(A92))), 1), UPPER(MID(A92, ROW(INDIRECT("1:" &amp; LEN(A92))), 1)))), " " &amp; MID(A92, ROW(INDIRECT("1:" &amp; LEN(A92))), 1), MID(A92, ROW(INDIRECT("1:" &amp; LEN(A92))), 1))), "  ", " ")</f>
        <v xml:space="preserve"> Expenses For Sanitary Landfill</v>
      </c>
      <c r="C92" s="2" t="str">
        <f t="shared" si="2"/>
        <v>acfr:ExpensesForSanitaryLandfill</v>
      </c>
      <c r="D92" s="2" t="s">
        <v>1760</v>
      </c>
      <c r="E92" s="121" t="s">
        <v>2016</v>
      </c>
    </row>
    <row r="93" spans="1:5" ht="14">
      <c r="A93" s="121" t="s">
        <v>1813</v>
      </c>
      <c r="B93" s="2" t="str" cm="1">
        <f t="array" aca="1" ref="B93" ca="1">SUBSTITUTE(_xlfn.TEXTJOIN("", TRUE, IF(ISNUMBER(FIND(MID(A93, ROW(INDIRECT("1:" &amp; LEN(A93))), 1), UPPER(MID(A93, ROW(INDIRECT("1:" &amp; LEN(A93))), 1)))), " " &amp; MID(A93, ROW(INDIRECT("1:" &amp; LEN(A93))), 1), MID(A93, ROW(INDIRECT("1:" &amp; LEN(A93))), 1))), "  ", " ")</f>
        <v xml:space="preserve"> Expenses For Sewage Disposal</v>
      </c>
      <c r="C93" s="2" t="str">
        <f t="shared" si="2"/>
        <v>acfr:ExpensesForSewageDisposal</v>
      </c>
      <c r="D93" s="2" t="s">
        <v>1760</v>
      </c>
      <c r="E93" s="121" t="s">
        <v>2017</v>
      </c>
    </row>
    <row r="94" spans="1:5" ht="14">
      <c r="A94" s="121" t="s">
        <v>1814</v>
      </c>
      <c r="B94" s="2" t="str" cm="1">
        <f t="array" aca="1" ref="B94" ca="1">SUBSTITUTE(_xlfn.TEXTJOIN("", TRUE, IF(ISNUMBER(FIND(MID(A94, ROW(INDIRECT("1:" &amp; LEN(A94))), 1), UPPER(MID(A94, ROW(INDIRECT("1:" &amp; LEN(A94))), 1)))), " " &amp; MID(A94, ROW(INDIRECT("1:" &amp; LEN(A94))), 1), MID(A94, ROW(INDIRECT("1:" &amp; LEN(A94))), 1))), "  ", " ")</f>
        <v xml:space="preserve"> Expenses For Water And Sewer Systems</v>
      </c>
      <c r="C94" s="2" t="str">
        <f t="shared" si="2"/>
        <v>acfr:ExpensesForWaterAndSewerSystems</v>
      </c>
      <c r="D94" s="2" t="s">
        <v>1760</v>
      </c>
      <c r="E94" s="121" t="s">
        <v>2018</v>
      </c>
    </row>
    <row r="95" spans="1:5" ht="14">
      <c r="A95" s="121" t="s">
        <v>1815</v>
      </c>
      <c r="B95" s="2" t="str" cm="1">
        <f t="array" aca="1" ref="B95" ca="1">SUBSTITUTE(_xlfn.TEXTJOIN("", TRUE, IF(ISNUMBER(FIND(MID(A95, ROW(INDIRECT("1:" &amp; LEN(A95))), 1), UPPER(MID(A95, ROW(INDIRECT("1:" &amp; LEN(A95))), 1)))), " " &amp; MID(A95, ROW(INDIRECT("1:" &amp; LEN(A95))), 1), MID(A95, ROW(INDIRECT("1:" &amp; LEN(A95))), 1))), "  ", " ")</f>
        <v xml:space="preserve"> Expenses For Rubbish Collection</v>
      </c>
      <c r="C95" s="2" t="str">
        <f t="shared" si="2"/>
        <v>acfr:ExpensesForRubbishCollection</v>
      </c>
      <c r="D95" s="2" t="s">
        <v>1760</v>
      </c>
      <c r="E95" s="121" t="s">
        <v>2019</v>
      </c>
    </row>
    <row r="96" spans="1:5" ht="14">
      <c r="A96" s="121" t="s">
        <v>1291</v>
      </c>
      <c r="B96" s="2" t="str" cm="1">
        <f t="array" aca="1" ref="B96" ca="1">SUBSTITUTE(_xlfn.TEXTJOIN("", TRUE, IF(ISNUMBER(FIND(MID(A96, ROW(INDIRECT("1:" &amp; LEN(A96))), 1), UPPER(MID(A96, ROW(INDIRECT("1:" &amp; LEN(A96))), 1)))), " " &amp; MID(A96, ROW(INDIRECT("1:" &amp; LEN(A96))), 1), MID(A96, ROW(INDIRECT("1:" &amp; LEN(A96))), 1))), "  ", " ")</f>
        <v xml:space="preserve"> Expenses For Airports Services</v>
      </c>
      <c r="C96" s="2" t="str">
        <f t="shared" si="2"/>
        <v>acfr:ExpensesForAirportsServices</v>
      </c>
      <c r="D96" s="2" t="s">
        <v>1760</v>
      </c>
      <c r="E96" s="121" t="s">
        <v>2020</v>
      </c>
    </row>
    <row r="97" spans="1:5" ht="14">
      <c r="A97" s="121" t="s">
        <v>1292</v>
      </c>
      <c r="B97" s="2" t="str" cm="1">
        <f t="array" aca="1" ref="B97" ca="1">SUBSTITUTE(_xlfn.TEXTJOIN("", TRUE, IF(ISNUMBER(FIND(MID(A97, ROW(INDIRECT("1:" &amp; LEN(A97))), 1), UPPER(MID(A97, ROW(INDIRECT("1:" &amp; LEN(A97))), 1)))), " " &amp; MID(A97, ROW(INDIRECT("1:" &amp; LEN(A97))), 1), MID(A97, ROW(INDIRECT("1:" &amp; LEN(A97))), 1))), "  ", " ")</f>
        <v xml:space="preserve"> Expenses For Transportation Services</v>
      </c>
      <c r="C97" s="2" t="str">
        <f t="shared" si="2"/>
        <v>acfr:ExpensesForTransportationServices</v>
      </c>
      <c r="D97" s="2" t="s">
        <v>1760</v>
      </c>
      <c r="E97" s="121" t="s">
        <v>2021</v>
      </c>
    </row>
    <row r="98" spans="1:5" ht="14">
      <c r="A98" s="121" t="s">
        <v>1285</v>
      </c>
      <c r="B98" s="2" t="str" cm="1">
        <f t="array" aca="1" ref="B98" ca="1">SUBSTITUTE(_xlfn.TEXTJOIN("", TRUE, IF(ISNUMBER(FIND(MID(A98, ROW(INDIRECT("1:" &amp; LEN(A98))), 1), UPPER(MID(A98, ROW(INDIRECT("1:" &amp; LEN(A98))), 1)))), " " &amp; MID(A98, ROW(INDIRECT("1:" &amp; LEN(A98))), 1), MID(A98, ROW(INDIRECT("1:" &amp; LEN(A98))), 1))), "  ", " ")</f>
        <v xml:space="preserve"> Expenses For Harbor Services</v>
      </c>
      <c r="C98" s="2" t="str">
        <f t="shared" si="2"/>
        <v>acfr:ExpensesForHarborServices</v>
      </c>
      <c r="D98" s="2" t="s">
        <v>1760</v>
      </c>
      <c r="E98" s="121" t="s">
        <v>2022</v>
      </c>
    </row>
    <row r="99" spans="1:5" ht="14">
      <c r="A99" s="121" t="s">
        <v>1817</v>
      </c>
      <c r="B99" s="2" t="str" cm="1">
        <f t="array" aca="1" ref="B99" ca="1">SUBSTITUTE(_xlfn.TEXTJOIN("", TRUE, IF(ISNUMBER(FIND(MID(A99, ROW(INDIRECT("1:" &amp; LEN(A99))), 1), UPPER(MID(A99, ROW(INDIRECT("1:" &amp; LEN(A99))), 1)))), " " &amp; MID(A99, ROW(INDIRECT("1:" &amp; LEN(A99))), 1), MID(A99, ROW(INDIRECT("1:" &amp; LEN(A99))), 1))), "  ", " ")</f>
        <v xml:space="preserve"> Expenses For Hospitalization</v>
      </c>
      <c r="C99" s="2" t="str">
        <f t="shared" si="2"/>
        <v>acfr:ExpensesForHospitalization</v>
      </c>
      <c r="D99" s="2" t="s">
        <v>1760</v>
      </c>
      <c r="E99" s="121" t="s">
        <v>2024</v>
      </c>
    </row>
    <row r="100" spans="1:5" ht="14">
      <c r="A100" s="121" t="s">
        <v>1269</v>
      </c>
      <c r="B100" s="2" t="str" cm="1">
        <f t="array" aca="1" ref="B100" ca="1">SUBSTITUTE(_xlfn.TEXTJOIN("", TRUE, IF(ISNUMBER(FIND(MID(A100, ROW(INDIRECT("1:" &amp; LEN(A100))), 1), UPPER(MID(A100, ROW(INDIRECT("1:" &amp; LEN(A100))), 1)))), " " &amp; MID(A100, ROW(INDIRECT("1:" &amp; LEN(A100))), 1), MID(A100, ROW(INDIRECT("1:" &amp; LEN(A100))), 1))), "  ", " ")</f>
        <v xml:space="preserve"> Expenses For Ambulance</v>
      </c>
      <c r="C100" s="2" t="str">
        <f t="shared" si="2"/>
        <v>acfr:ExpensesForAmbulance</v>
      </c>
      <c r="D100" s="2" t="s">
        <v>1760</v>
      </c>
      <c r="E100" s="121" t="s">
        <v>2025</v>
      </c>
    </row>
    <row r="101" spans="1:5" ht="14">
      <c r="A101" s="121" t="s">
        <v>1818</v>
      </c>
      <c r="B101" s="2" t="str" cm="1">
        <f t="array" aca="1" ref="B101" ca="1">SUBSTITUTE(_xlfn.TEXTJOIN("", TRUE, IF(ISNUMBER(FIND(MID(A101, ROW(INDIRECT("1:" &amp; LEN(A101))), 1), UPPER(MID(A101, ROW(INDIRECT("1:" &amp; LEN(A101))), 1)))), " " &amp; MID(A101, ROW(INDIRECT("1:" &amp; LEN(A101))), 1), MID(A101, ROW(INDIRECT("1:" &amp; LEN(A101))), 1))), "  ", " ")</f>
        <v xml:space="preserve"> Expenses For Hospital Operations</v>
      </c>
      <c r="C101" s="2" t="str">
        <f t="shared" si="2"/>
        <v>acfr:ExpensesForHospitalOperations</v>
      </c>
      <c r="D101" s="2" t="s">
        <v>1760</v>
      </c>
      <c r="E101" s="121" t="s">
        <v>2026</v>
      </c>
    </row>
    <row r="102" spans="1:5" ht="14">
      <c r="A102" s="121" t="s">
        <v>1820</v>
      </c>
      <c r="B102" s="2" t="str" cm="1">
        <f t="array" aca="1" ref="B102" ca="1">SUBSTITUTE(_xlfn.TEXTJOIN("", TRUE, IF(ISNUMBER(FIND(MID(A102, ROW(INDIRECT("1:" &amp; LEN(A102))), 1), UPPER(MID(A102, ROW(INDIRECT("1:" &amp; LEN(A102))), 1)))), " " &amp; MID(A102, ROW(INDIRECT("1:" &amp; LEN(A102))), 1), MID(A102, ROW(INDIRECT("1:" &amp; LEN(A102))), 1))), "  ", " ")</f>
        <v xml:space="preserve"> Expenses For Parks And Recreation Department</v>
      </c>
      <c r="C102" s="2" t="str">
        <f t="shared" si="2"/>
        <v>acfr:ExpensesForParksAndRecreationDepartment</v>
      </c>
      <c r="D102" s="2" t="s">
        <v>1760</v>
      </c>
      <c r="E102" s="121" t="s">
        <v>2028</v>
      </c>
    </row>
    <row r="103" spans="1:5" ht="14">
      <c r="A103" s="121" t="s">
        <v>1821</v>
      </c>
      <c r="B103" s="2" t="str" cm="1">
        <f t="array" aca="1" ref="B103" ca="1">SUBSTITUTE(_xlfn.TEXTJOIN("", TRUE, IF(ISNUMBER(FIND(MID(A103, ROW(INDIRECT("1:" &amp; LEN(A103))), 1), UPPER(MID(A103, ROW(INDIRECT("1:" &amp; LEN(A103))), 1)))), " " &amp; MID(A103, ROW(INDIRECT("1:" &amp; LEN(A103))), 1), MID(A103, ROW(INDIRECT("1:" &amp; LEN(A103))), 1))), "  ", " ")</f>
        <v xml:space="preserve"> Expenses For Parks Administration</v>
      </c>
      <c r="C103" s="2" t="str">
        <f t="shared" si="2"/>
        <v>acfr:ExpensesForParksAdministration</v>
      </c>
      <c r="D103" s="2" t="s">
        <v>1760</v>
      </c>
      <c r="E103" s="121" t="s">
        <v>2029</v>
      </c>
    </row>
    <row r="104" spans="1:5" ht="14">
      <c r="A104" s="121" t="s">
        <v>1822</v>
      </c>
      <c r="B104" s="2" t="str" cm="1">
        <f t="array" aca="1" ref="B104" ca="1">SUBSTITUTE(_xlfn.TEXTJOIN("", TRUE, IF(ISNUMBER(FIND(MID(A104, ROW(INDIRECT("1:" &amp; LEN(A104))), 1), UPPER(MID(A104, ROW(INDIRECT("1:" &amp; LEN(A104))), 1)))), " " &amp; MID(A104, ROW(INDIRECT("1:" &amp; LEN(A104))), 1), MID(A104, ROW(INDIRECT("1:" &amp; LEN(A104))), 1))), "  ", " ")</f>
        <v xml:space="preserve"> Expenses For Parks Facilities</v>
      </c>
      <c r="C104" s="2" t="str">
        <f t="shared" si="2"/>
        <v>acfr:ExpensesForParksFacilities</v>
      </c>
      <c r="D104" s="2" t="s">
        <v>1760</v>
      </c>
      <c r="E104" s="121" t="s">
        <v>2030</v>
      </c>
    </row>
    <row r="105" spans="1:5" ht="14">
      <c r="A105" s="121" t="s">
        <v>1823</v>
      </c>
      <c r="B105" s="2" t="str" cm="1">
        <f t="array" aca="1" ref="B105" ca="1">SUBSTITUTE(_xlfn.TEXTJOIN("", TRUE, IF(ISNUMBER(FIND(MID(A105, ROW(INDIRECT("1:" &amp; LEN(A105))), 1), UPPER(MID(A105, ROW(INDIRECT("1:" &amp; LEN(A105))), 1)))), " " &amp; MID(A105, ROW(INDIRECT("1:" &amp; LEN(A105))), 1), MID(A105, ROW(INDIRECT("1:" &amp; LEN(A105))), 1))), "  ", " ")</f>
        <v xml:space="preserve"> Expenses For Parks Supervision</v>
      </c>
      <c r="C105" s="2" t="str">
        <f t="shared" si="2"/>
        <v>acfr:ExpensesForParksSupervision</v>
      </c>
      <c r="D105" s="2" t="s">
        <v>1760</v>
      </c>
      <c r="E105" s="121" t="s">
        <v>2031</v>
      </c>
    </row>
    <row r="106" spans="1:5" ht="14">
      <c r="A106" s="121" t="s">
        <v>1824</v>
      </c>
      <c r="B106" s="2" t="str" cm="1">
        <f t="array" aca="1" ref="B106" ca="1">SUBSTITUTE(_xlfn.TEXTJOIN("", TRUE, IF(ISNUMBER(FIND(MID(A106, ROW(INDIRECT("1:" &amp; LEN(A106))), 1), UPPER(MID(A106, ROW(INDIRECT("1:" &amp; LEN(A106))), 1)))), " " &amp; MID(A106, ROW(INDIRECT("1:" &amp; LEN(A106))), 1), MID(A106, ROW(INDIRECT("1:" &amp; LEN(A106))), 1))), "  ", " ")</f>
        <v xml:space="preserve"> Expenses For Parks Policing</v>
      </c>
      <c r="C106" s="2" t="str">
        <f t="shared" si="2"/>
        <v>acfr:ExpensesForParksPolicing</v>
      </c>
      <c r="D106" s="2" t="s">
        <v>1760</v>
      </c>
      <c r="E106" s="121" t="s">
        <v>2032</v>
      </c>
    </row>
    <row r="107" spans="1:5" ht="14">
      <c r="A107" s="121" t="s">
        <v>1825</v>
      </c>
      <c r="B107" s="2" t="str" cm="1">
        <f t="array" aca="1" ref="B107" ca="1">SUBSTITUTE(_xlfn.TEXTJOIN("", TRUE, IF(ISNUMBER(FIND(MID(A107, ROW(INDIRECT("1:" &amp; LEN(A107))), 1), UPPER(MID(A107, ROW(INDIRECT("1:" &amp; LEN(A107))), 1)))), " " &amp; MID(A107, ROW(INDIRECT("1:" &amp; LEN(A107))), 1), MID(A107, ROW(INDIRECT("1:" &amp; LEN(A107))), 1))), "  ", " ")</f>
        <v xml:space="preserve"> Expenses For Parks Lighting</v>
      </c>
      <c r="C107" s="2" t="str">
        <f t="shared" si="2"/>
        <v>acfr:ExpensesForParksLighting</v>
      </c>
      <c r="D107" s="2" t="s">
        <v>1760</v>
      </c>
      <c r="E107" s="121" t="s">
        <v>2033</v>
      </c>
    </row>
    <row r="108" spans="1:5" ht="14">
      <c r="A108" s="121" t="s">
        <v>1826</v>
      </c>
      <c r="B108" s="2" t="str" cm="1">
        <f t="array" aca="1" ref="B108" ca="1">SUBSTITUTE(_xlfn.TEXTJOIN("", TRUE, IF(ISNUMBER(FIND(MID(A108, ROW(INDIRECT("1:" &amp; LEN(A108))), 1), UPPER(MID(A108, ROW(INDIRECT("1:" &amp; LEN(A108))), 1)))), " " &amp; MID(A108, ROW(INDIRECT("1:" &amp; LEN(A108))), 1), MID(A108, ROW(INDIRECT("1:" &amp; LEN(A108))), 1))), "  ", " ")</f>
        <v xml:space="preserve"> Expenses For Parks Maintenance</v>
      </c>
      <c r="C108" s="2" t="str">
        <f t="shared" si="2"/>
        <v>acfr:ExpensesForParksMaintenance</v>
      </c>
      <c r="D108" s="2" t="s">
        <v>1760</v>
      </c>
      <c r="E108" s="121" t="s">
        <v>2034</v>
      </c>
    </row>
    <row r="109" spans="1:5" ht="14">
      <c r="A109" s="121" t="s">
        <v>1287</v>
      </c>
      <c r="B109" s="2" t="str" cm="1">
        <f t="array" aca="1" ref="B109" ca="1">SUBSTITUTE(_xlfn.TEXTJOIN("", TRUE, IF(ISNUMBER(FIND(MID(A109, ROW(INDIRECT("1:" &amp; LEN(A109))), 1), UPPER(MID(A109, ROW(INDIRECT("1:" &amp; LEN(A109))), 1)))), " " &amp; MID(A109, ROW(INDIRECT("1:" &amp; LEN(A109))), 1), MID(A109, ROW(INDIRECT("1:" &amp; LEN(A109))), 1))), "  ", " ")</f>
        <v xml:space="preserve"> Expenses For Parks And Recreation</v>
      </c>
      <c r="C109" s="2" t="str">
        <f t="shared" si="2"/>
        <v>acfr:ExpensesForParksAndRecreation</v>
      </c>
      <c r="D109" s="2" t="s">
        <v>1760</v>
      </c>
      <c r="E109" s="121" t="s">
        <v>2035</v>
      </c>
    </row>
    <row r="110" spans="1:5" ht="14">
      <c r="A110" s="121" t="s">
        <v>1827</v>
      </c>
      <c r="B110" s="2" t="str" cm="1">
        <f t="array" aca="1" ref="B110" ca="1">SUBSTITUTE(_xlfn.TEXTJOIN("", TRUE, IF(ISNUMBER(FIND(MID(A110, ROW(INDIRECT("1:" &amp; LEN(A110))), 1), UPPER(MID(A110, ROW(INDIRECT("1:" &amp; LEN(A110))), 1)))), " " &amp; MID(A110, ROW(INDIRECT("1:" &amp; LEN(A110))), 1), MID(A110, ROW(INDIRECT("1:" &amp; LEN(A110))), 1))), "  ", " ")</f>
        <v xml:space="preserve"> Expenses For Academic Support</v>
      </c>
      <c r="C110" s="2" t="str">
        <f t="shared" si="2"/>
        <v>acfr:ExpensesForAcademicSupport</v>
      </c>
      <c r="D110" s="2" t="s">
        <v>1760</v>
      </c>
      <c r="E110" s="121" t="s">
        <v>2036</v>
      </c>
    </row>
    <row r="111" spans="1:5" ht="14">
      <c r="A111" s="121" t="s">
        <v>1828</v>
      </c>
      <c r="B111" s="2" t="str" cm="1">
        <f t="array" aca="1" ref="B111" ca="1">SUBSTITUTE(_xlfn.TEXTJOIN("", TRUE, IF(ISNUMBER(FIND(MID(A111, ROW(INDIRECT("1:" &amp; LEN(A111))), 1), UPPER(MID(A111, ROW(INDIRECT("1:" &amp; LEN(A111))), 1)))), " " &amp; MID(A111, ROW(INDIRECT("1:" &amp; LEN(A111))), 1), MID(A111, ROW(INDIRECT("1:" &amp; LEN(A111))), 1))), "  ", " ")</f>
        <v xml:space="preserve"> Expenses For Auditorium Civic Center</v>
      </c>
      <c r="C111" s="2" t="str">
        <f t="shared" si="2"/>
        <v>acfr:ExpensesForAuditoriumCivicCenter</v>
      </c>
      <c r="D111" s="2" t="s">
        <v>1760</v>
      </c>
      <c r="E111" s="121" t="s">
        <v>2037</v>
      </c>
    </row>
    <row r="112" spans="1:5" ht="14">
      <c r="A112" s="121" t="s">
        <v>1322</v>
      </c>
      <c r="B112" s="2" t="str" cm="1">
        <f t="array" aca="1" ref="B112" ca="1">SUBSTITUTE(_xlfn.TEXTJOIN("", TRUE, IF(ISNUMBER(FIND(MID(A112, ROW(INDIRECT("1:" &amp; LEN(A112))), 1), UPPER(MID(A112, ROW(INDIRECT("1:" &amp; LEN(A112))), 1)))), " " &amp; MID(A112, ROW(INDIRECT("1:" &amp; LEN(A112))), 1), MID(A112, ROW(INDIRECT("1:" &amp; LEN(A112))), 1))), "  ", " ")</f>
        <v xml:space="preserve"> Expenses For Other Public Services</v>
      </c>
      <c r="C112" s="2" t="str">
        <f t="shared" si="2"/>
        <v>acfr:ExpensesForOtherPublicServices</v>
      </c>
      <c r="D112" s="2" t="s">
        <v>1760</v>
      </c>
      <c r="E112" s="121" t="s">
        <v>2038</v>
      </c>
    </row>
    <row r="113" spans="1:5" ht="14">
      <c r="A113" s="121" t="s">
        <v>1829</v>
      </c>
      <c r="B113" s="2" t="str" cm="1">
        <f t="array" aca="1" ref="B113" ca="1">SUBSTITUTE(_xlfn.TEXTJOIN("", TRUE, IF(ISNUMBER(FIND(MID(A113, ROW(INDIRECT("1:" &amp; LEN(A113))), 1), UPPER(MID(A113, ROW(INDIRECT("1:" &amp; LEN(A113))), 1)))), " " &amp; MID(A113, ROW(INDIRECT("1:" &amp; LEN(A113))), 1), MID(A113, ROW(INDIRECT("1:" &amp; LEN(A113))), 1))), "  ", " ")</f>
        <v xml:space="preserve"> Expenses For Instruction</v>
      </c>
      <c r="C113" s="2" t="str">
        <f t="shared" si="2"/>
        <v>acfr:ExpensesForInstruction</v>
      </c>
      <c r="D113" s="2" t="s">
        <v>1760</v>
      </c>
      <c r="E113" s="121" t="s">
        <v>2039</v>
      </c>
    </row>
    <row r="114" spans="1:5" ht="14">
      <c r="A114" s="121" t="s">
        <v>1830</v>
      </c>
      <c r="B114" s="2" t="str" cm="1">
        <f t="array" aca="1" ref="B114" ca="1">SUBSTITUTE(_xlfn.TEXTJOIN("", TRUE, IF(ISNUMBER(FIND(MID(A114, ROW(INDIRECT("1:" &amp; LEN(A114))), 1), UPPER(MID(A114, ROW(INDIRECT("1:" &amp; LEN(A114))), 1)))), " " &amp; MID(A114, ROW(INDIRECT("1:" &amp; LEN(A114))), 1), MID(A114, ROW(INDIRECT("1:" &amp; LEN(A114))), 1))), "  ", " ")</f>
        <v xml:space="preserve"> Expenses For Student Grants And Scholarships</v>
      </c>
      <c r="C114" s="2" t="str">
        <f t="shared" si="2"/>
        <v>acfr:ExpensesForStudentGrantsAndScholarships</v>
      </c>
      <c r="D114" s="2" t="s">
        <v>1760</v>
      </c>
      <c r="E114" s="121" t="s">
        <v>2040</v>
      </c>
    </row>
    <row r="115" spans="1:5" ht="14">
      <c r="A115" s="121" t="s">
        <v>1313</v>
      </c>
      <c r="B115" s="2" t="str" cm="1">
        <f t="array" aca="1" ref="B115" ca="1">SUBSTITUTE(_xlfn.TEXTJOIN("", TRUE, IF(ISNUMBER(FIND(MID(A115, ROW(INDIRECT("1:" &amp; LEN(A115))), 1), UPPER(MID(A115, ROW(INDIRECT("1:" &amp; LEN(A115))), 1)))), " " &amp; MID(A115, ROW(INDIRECT("1:" &amp; LEN(A115))), 1), MID(A115, ROW(INDIRECT("1:" &amp; LEN(A115))), 1))), "  ", " ")</f>
        <v xml:space="preserve"> Expenses For Financial And Tax Administration Information Technology</v>
      </c>
      <c r="C115" s="2" t="str">
        <f t="shared" si="2"/>
        <v>acfr:ExpensesForFinancialAndTaxAdministrationInformationTechnology</v>
      </c>
      <c r="D115" s="2" t="s">
        <v>1760</v>
      </c>
      <c r="E115" s="121" t="s">
        <v>2041</v>
      </c>
    </row>
    <row r="116" spans="1:5" ht="14">
      <c r="A116" s="121" t="s">
        <v>1831</v>
      </c>
      <c r="B116" s="2" t="str" cm="1">
        <f t="array" aca="1" ref="B116" ca="1">SUBSTITUTE(_xlfn.TEXTJOIN("", TRUE, IF(ISNUMBER(FIND(MID(A116, ROW(INDIRECT("1:" &amp; LEN(A116))), 1), UPPER(MID(A116, ROW(INDIRECT("1:" &amp; LEN(A116))), 1)))), " " &amp; MID(A116, ROW(INDIRECT("1:" &amp; LEN(A116))), 1), MID(A116, ROW(INDIRECT("1:" &amp; LEN(A116))), 1))), "  ", " ")</f>
        <v xml:space="preserve"> Expenses For Student Service</v>
      </c>
      <c r="C116" s="2" t="str">
        <f t="shared" si="2"/>
        <v>acfr:ExpensesForStudentService</v>
      </c>
      <c r="D116" s="2" t="s">
        <v>1760</v>
      </c>
      <c r="E116" s="121" t="s">
        <v>2042</v>
      </c>
    </row>
    <row r="117" spans="1:5" ht="14">
      <c r="A117" s="121" t="s">
        <v>1832</v>
      </c>
      <c r="B117" s="2" t="str" cm="1">
        <f t="array" aca="1" ref="B117" ca="1">SUBSTITUTE(_xlfn.TEXTJOIN("", TRUE, IF(ISNUMBER(FIND(MID(A117, ROW(INDIRECT("1:" &amp; LEN(A117))), 1), UPPER(MID(A117, ROW(INDIRECT("1:" &amp; LEN(A117))), 1)))), " " &amp; MID(A117, ROW(INDIRECT("1:" &amp; LEN(A117))), 1), MID(A117, ROW(INDIRECT("1:" &amp; LEN(A117))), 1))), "  ", " ")</f>
        <v xml:space="preserve"> Expenses For Salaries And Benefits</v>
      </c>
      <c r="C117" s="2" t="str">
        <f t="shared" si="2"/>
        <v>acfr:ExpensesForSalariesAndBenefits</v>
      </c>
      <c r="D117" s="2" t="s">
        <v>1760</v>
      </c>
      <c r="E117" s="121" t="s">
        <v>2043</v>
      </c>
    </row>
    <row r="118" spans="1:5" ht="14">
      <c r="A118" s="121" t="s">
        <v>1833</v>
      </c>
      <c r="B118" s="2" t="str" cm="1">
        <f t="array" aca="1" ref="B118" ca="1">SUBSTITUTE(_xlfn.TEXTJOIN("", TRUE, IF(ISNUMBER(FIND(MID(A118, ROW(INDIRECT("1:" &amp; LEN(A118))), 1), UPPER(MID(A118, ROW(INDIRECT("1:" &amp; LEN(A118))), 1)))), " " &amp; MID(A118, ROW(INDIRECT("1:" &amp; LEN(A118))), 1), MID(A118, ROW(INDIRECT("1:" &amp; LEN(A118))), 1))), "  ", " ")</f>
        <v xml:space="preserve"> Benefits Expense Pension And O P E B Abstract</v>
      </c>
      <c r="C118" s="2" t="str">
        <f t="shared" si="2"/>
        <v>acfr:BenefitsExpensePensionAndOPEBAbstract</v>
      </c>
      <c r="D118" s="2" t="s">
        <v>1760</v>
      </c>
      <c r="E118" s="121" t="s">
        <v>2044</v>
      </c>
    </row>
    <row r="119" spans="1:5" ht="14">
      <c r="A119" s="121" t="s">
        <v>1834</v>
      </c>
      <c r="B119" s="2" t="str" cm="1">
        <f t="array" aca="1" ref="B119" ca="1">SUBSTITUTE(_xlfn.TEXTJOIN("", TRUE, IF(ISNUMBER(FIND(MID(A119, ROW(INDIRECT("1:" &amp; LEN(A119))), 1), UPPER(MID(A119, ROW(INDIRECT("1:" &amp; LEN(A119))), 1)))), " " &amp; MID(A119, ROW(INDIRECT("1:" &amp; LEN(A119))), 1), MID(A119, ROW(INDIRECT("1:" &amp; LEN(A119))), 1))), "  ", " ")</f>
        <v xml:space="preserve"> O P E B Expense</v>
      </c>
      <c r="C119" s="2" t="str">
        <f t="shared" si="2"/>
        <v>acfr:OPEBExpense</v>
      </c>
      <c r="D119" s="2" t="s">
        <v>1760</v>
      </c>
      <c r="E119" s="121" t="s">
        <v>2045</v>
      </c>
    </row>
    <row r="120" spans="1:5" ht="14">
      <c r="A120" s="121" t="s">
        <v>1835</v>
      </c>
      <c r="B120" s="2" t="str" cm="1">
        <f t="array" aca="1" ref="B120" ca="1">SUBSTITUTE(_xlfn.TEXTJOIN("", TRUE, IF(ISNUMBER(FIND(MID(A120, ROW(INDIRECT("1:" &amp; LEN(A120))), 1), UPPER(MID(A120, ROW(INDIRECT("1:" &amp; LEN(A120))), 1)))), " " &amp; MID(A120, ROW(INDIRECT("1:" &amp; LEN(A120))), 1), MID(A120, ROW(INDIRECT("1:" &amp; LEN(A120))), 1))), "  ", " ")</f>
        <v xml:space="preserve"> Pension Expense</v>
      </c>
      <c r="C120" s="2" t="str">
        <f t="shared" si="2"/>
        <v>acfr:PensionExpense</v>
      </c>
      <c r="D120" s="2" t="s">
        <v>1760</v>
      </c>
      <c r="E120" s="121" t="s">
        <v>2046</v>
      </c>
    </row>
    <row r="121" spans="1:5" ht="14">
      <c r="A121" s="121" t="s">
        <v>1836</v>
      </c>
      <c r="B121" s="2" t="str" cm="1">
        <f t="array" aca="1" ref="B121" ca="1">SUBSTITUTE(_xlfn.TEXTJOIN("", TRUE, IF(ISNUMBER(FIND(MID(A121, ROW(INDIRECT("1:" &amp; LEN(A121))), 1), UPPER(MID(A121, ROW(INDIRECT("1:" &amp; LEN(A121))), 1)))), " " &amp; MID(A121, ROW(INDIRECT("1:" &amp; LEN(A121))), 1), MID(A121, ROW(INDIRECT("1:" &amp; LEN(A121))), 1))), "  ", " ")</f>
        <v xml:space="preserve"> Benefits Expense Pension And O P E B</v>
      </c>
      <c r="C121" s="2" t="str">
        <f t="shared" si="2"/>
        <v>acfr:BenefitsExpensePensionAndOPEB</v>
      </c>
      <c r="D121" s="2" t="s">
        <v>1760</v>
      </c>
      <c r="E121" s="121" t="s">
        <v>2047</v>
      </c>
    </row>
    <row r="122" spans="1:5" ht="14">
      <c r="A122" s="121" t="s">
        <v>1837</v>
      </c>
      <c r="B122" s="2" t="str" cm="1">
        <f t="array" aca="1" ref="B122" ca="1">SUBSTITUTE(_xlfn.TEXTJOIN("", TRUE, IF(ISNUMBER(FIND(MID(A122, ROW(INDIRECT("1:" &amp; LEN(A122))), 1), UPPER(MID(A122, ROW(INDIRECT("1:" &amp; LEN(A122))), 1)))), " " &amp; MID(A122, ROW(INDIRECT("1:" &amp; LEN(A122))), 1), MID(A122, ROW(INDIRECT("1:" &amp; LEN(A122))), 1))), "  ", " ")</f>
        <v xml:space="preserve"> Benefits Expense</v>
      </c>
      <c r="C122" s="2" t="str">
        <f t="shared" si="2"/>
        <v>acfr:BenefitsExpense</v>
      </c>
      <c r="D122" s="2" t="s">
        <v>1760</v>
      </c>
      <c r="E122" s="121" t="s">
        <v>2048</v>
      </c>
    </row>
    <row r="123" spans="1:5" ht="14">
      <c r="A123" s="121" t="s">
        <v>1838</v>
      </c>
      <c r="B123" s="2" t="str" cm="1">
        <f t="array" aca="1" ref="B123" ca="1">SUBSTITUTE(_xlfn.TEXTJOIN("", TRUE, IF(ISNUMBER(FIND(MID(A123, ROW(INDIRECT("1:" &amp; LEN(A123))), 1), UPPER(MID(A123, ROW(INDIRECT("1:" &amp; LEN(A123))), 1)))), " " &amp; MID(A123, ROW(INDIRECT("1:" &amp; LEN(A123))), 1), MID(A123, ROW(INDIRECT("1:" &amp; LEN(A123))), 1))), "  ", " ")</f>
        <v xml:space="preserve"> Interest Expense</v>
      </c>
      <c r="C123" s="2" t="str">
        <f t="shared" si="2"/>
        <v>acfr:InterestExpense</v>
      </c>
      <c r="D123" s="2" t="s">
        <v>1760</v>
      </c>
      <c r="E123" s="121" t="s">
        <v>2049</v>
      </c>
    </row>
    <row r="124" spans="1:5" ht="14">
      <c r="A124" s="121" t="s">
        <v>1839</v>
      </c>
      <c r="B124" s="2" t="str" cm="1">
        <f t="array" aca="1" ref="B124" ca="1">SUBSTITUTE(_xlfn.TEXTJOIN("", TRUE, IF(ISNUMBER(FIND(MID(A124, ROW(INDIRECT("1:" &amp; LEN(A124))), 1), UPPER(MID(A124, ROW(INDIRECT("1:" &amp; LEN(A124))), 1)))), " " &amp; MID(A124, ROW(INDIRECT("1:" &amp; LEN(A124))), 1), MID(A124, ROW(INDIRECT("1:" &amp; LEN(A124))), 1))), "  ", " ")</f>
        <v xml:space="preserve"> Communication Expense</v>
      </c>
      <c r="C124" s="2" t="str">
        <f t="shared" si="2"/>
        <v>acfr:CommunicationExpense</v>
      </c>
      <c r="D124" s="2" t="s">
        <v>1760</v>
      </c>
      <c r="E124" s="121" t="s">
        <v>2050</v>
      </c>
    </row>
    <row r="125" spans="1:5" ht="14">
      <c r="A125" s="121" t="s">
        <v>1840</v>
      </c>
      <c r="B125" s="2" t="str" cm="1">
        <f t="array" aca="1" ref="B125" ca="1">SUBSTITUTE(_xlfn.TEXTJOIN("", TRUE, IF(ISNUMBER(FIND(MID(A125, ROW(INDIRECT("1:" &amp; LEN(A125))), 1), UPPER(MID(A125, ROW(INDIRECT("1:" &amp; LEN(A125))), 1)))), " " &amp; MID(A125, ROW(INDIRECT("1:" &amp; LEN(A125))), 1), MID(A125, ROW(INDIRECT("1:" &amp; LEN(A125))), 1))), "  ", " ")</f>
        <v xml:space="preserve"> Community Promotion Expense</v>
      </c>
      <c r="C125" s="2" t="str">
        <f t="shared" si="2"/>
        <v>acfr:CommunityPromotionExpense</v>
      </c>
      <c r="D125" s="2" t="s">
        <v>1760</v>
      </c>
      <c r="E125" s="121" t="s">
        <v>2051</v>
      </c>
    </row>
    <row r="126" spans="1:5" ht="14">
      <c r="A126" s="121" t="s">
        <v>1841</v>
      </c>
      <c r="B126" s="2" t="str" cm="1">
        <f t="array" aca="1" ref="B126" ca="1">SUBSTITUTE(_xlfn.TEXTJOIN("", TRUE, IF(ISNUMBER(FIND(MID(A126, ROW(INDIRECT("1:" &amp; LEN(A126))), 1), UPPER(MID(A126, ROW(INDIRECT("1:" &amp; LEN(A126))), 1)))), " " &amp; MID(A126, ROW(INDIRECT("1:" &amp; LEN(A126))), 1), MID(A126, ROW(INDIRECT("1:" &amp; LEN(A126))), 1))), "  ", " ")</f>
        <v xml:space="preserve"> Printing And Publishing Expense</v>
      </c>
      <c r="C126" s="2" t="str">
        <f t="shared" si="2"/>
        <v>acfr:PrintingAndPublishingExpense</v>
      </c>
      <c r="D126" s="2" t="s">
        <v>1760</v>
      </c>
      <c r="E126" s="121" t="s">
        <v>2052</v>
      </c>
    </row>
    <row r="127" spans="1:5" ht="14">
      <c r="A127" s="121" t="s">
        <v>1842</v>
      </c>
      <c r="B127" s="2" t="str" cm="1">
        <f t="array" aca="1" ref="B127" ca="1">SUBSTITUTE(_xlfn.TEXTJOIN("", TRUE, IF(ISNUMBER(FIND(MID(A127, ROW(INDIRECT("1:" &amp; LEN(A127))), 1), UPPER(MID(A127, ROW(INDIRECT("1:" &amp; LEN(A127))), 1)))), " " &amp; MID(A127, ROW(INDIRECT("1:" &amp; LEN(A127))), 1), MID(A127, ROW(INDIRECT("1:" &amp; LEN(A127))), 1))), "  ", " ")</f>
        <v xml:space="preserve"> Expenses For Claims And Judgments</v>
      </c>
      <c r="C127" s="2" t="str">
        <f t="shared" si="2"/>
        <v>acfr:ExpensesForClaimsAndJudgments</v>
      </c>
      <c r="D127" s="2" t="s">
        <v>1760</v>
      </c>
      <c r="E127" s="121" t="s">
        <v>2053</v>
      </c>
    </row>
    <row r="128" spans="1:5" ht="14">
      <c r="A128" s="121" t="s">
        <v>1843</v>
      </c>
      <c r="B128" s="2" t="str" cm="1">
        <f t="array" aca="1" ref="B128" ca="1">SUBSTITUTE(_xlfn.TEXTJOIN("", TRUE, IF(ISNUMBER(FIND(MID(A128, ROW(INDIRECT("1:" &amp; LEN(A128))), 1), UPPER(MID(A128, ROW(INDIRECT("1:" &amp; LEN(A128))), 1)))), " " &amp; MID(A128, ROW(INDIRECT("1:" &amp; LEN(A128))), 1), MID(A128, ROW(INDIRECT("1:" &amp; LEN(A128))), 1))), "  ", " ")</f>
        <v xml:space="preserve"> Expenses For Services And Supplies</v>
      </c>
      <c r="C128" s="2" t="str">
        <f t="shared" si="2"/>
        <v>acfr:ExpensesForServicesAndSupplies</v>
      </c>
      <c r="D128" s="2" t="s">
        <v>1760</v>
      </c>
      <c r="E128" s="121" t="s">
        <v>2054</v>
      </c>
    </row>
    <row r="129" spans="1:5" ht="14">
      <c r="A129" s="121" t="s">
        <v>1844</v>
      </c>
      <c r="B129" s="2" t="str" cm="1">
        <f t="array" aca="1" ref="B129" ca="1">SUBSTITUTE(_xlfn.TEXTJOIN("", TRUE, IF(ISNUMBER(FIND(MID(A129, ROW(INDIRECT("1:" &amp; LEN(A129))), 1), UPPER(MID(A129, ROW(INDIRECT("1:" &amp; LEN(A129))), 1)))), " " &amp; MID(A129, ROW(INDIRECT("1:" &amp; LEN(A129))), 1), MID(A129, ROW(INDIRECT("1:" &amp; LEN(A129))), 1))), "  ", " ")</f>
        <v xml:space="preserve"> Expenses For State Institutions</v>
      </c>
      <c r="C129" s="2" t="str">
        <f t="shared" si="2"/>
        <v>acfr:ExpensesForStateInstitutions</v>
      </c>
      <c r="D129" s="2" t="s">
        <v>1760</v>
      </c>
      <c r="E129" s="121" t="s">
        <v>2055</v>
      </c>
    </row>
    <row r="130" spans="1:5" ht="14">
      <c r="A130" s="121" t="s">
        <v>1845</v>
      </c>
      <c r="B130" s="2" t="str" cm="1">
        <f t="array" aca="1" ref="B130" ca="1">SUBSTITUTE(_xlfn.TEXTJOIN("", TRUE, IF(ISNUMBER(FIND(MID(A130, ROW(INDIRECT("1:" &amp; LEN(A130))), 1), UPPER(MID(A130, ROW(INDIRECT("1:" &amp; LEN(A130))), 1)))), " " &amp; MID(A130, ROW(INDIRECT("1:" &amp; LEN(A130))), 1), MID(A130, ROW(INDIRECT("1:" &amp; LEN(A130))), 1))), "  ", " ")</f>
        <v xml:space="preserve"> Expenses For Auxiliary Enterprises</v>
      </c>
      <c r="C130" s="2" t="str">
        <f t="shared" si="2"/>
        <v>acfr:ExpensesForAuxiliaryEnterprises</v>
      </c>
      <c r="D130" s="2" t="s">
        <v>1760</v>
      </c>
      <c r="E130" s="121" t="s">
        <v>2056</v>
      </c>
    </row>
    <row r="131" spans="1:5" ht="14">
      <c r="A131" s="121" t="s">
        <v>1846</v>
      </c>
      <c r="B131" s="2" t="str" cm="1">
        <f t="array" aca="1" ref="B131" ca="1">SUBSTITUTE(_xlfn.TEXTJOIN("", TRUE, IF(ISNUMBER(FIND(MID(A131, ROW(INDIRECT("1:" &amp; LEN(A131))), 1), UPPER(MID(A131, ROW(INDIRECT("1:" &amp; LEN(A131))), 1)))), " " &amp; MID(A131, ROW(INDIRECT("1:" &amp; LEN(A131))), 1), MID(A131, ROW(INDIRECT("1:" &amp; LEN(A131))), 1))), "  ", " ")</f>
        <v xml:space="preserve"> Expenses For Refunds And Rebates</v>
      </c>
      <c r="C131" s="2" t="str">
        <f t="shared" si="2"/>
        <v>acfr:ExpensesForRefundsAndRebates</v>
      </c>
      <c r="D131" s="2" t="s">
        <v>1760</v>
      </c>
      <c r="E131" s="121" t="s">
        <v>2057</v>
      </c>
    </row>
    <row r="132" spans="1:5" ht="14">
      <c r="A132" s="121" t="s">
        <v>1847</v>
      </c>
      <c r="B132" s="2" t="str" cm="1">
        <f t="array" aca="1" ref="B132" ca="1">SUBSTITUTE(_xlfn.TEXTJOIN("", TRUE, IF(ISNUMBER(FIND(MID(A132, ROW(INDIRECT("1:" &amp; LEN(A132))), 1), UPPER(MID(A132, ROW(INDIRECT("1:" &amp; LEN(A132))), 1)))), " " &amp; MID(A132, ROW(INDIRECT("1:" &amp; LEN(A132))), 1), MID(A132, ROW(INDIRECT("1:" &amp; LEN(A132))), 1))), "  ", " ")</f>
        <v xml:space="preserve"> Expenses For Professional Services</v>
      </c>
      <c r="C132" s="2" t="str">
        <f t="shared" si="2"/>
        <v>acfr:ExpensesForProfessionalServices</v>
      </c>
      <c r="D132" s="2" t="s">
        <v>1760</v>
      </c>
      <c r="E132" s="121" t="s">
        <v>2058</v>
      </c>
    </row>
    <row r="133" spans="1:5" ht="14">
      <c r="A133" s="121" t="s">
        <v>1308</v>
      </c>
      <c r="B133" s="2" t="str" cm="1">
        <f t="array" aca="1" ref="B133" ca="1">SUBSTITUTE(_xlfn.TEXTJOIN("", TRUE, IF(ISNUMBER(FIND(MID(A133, ROW(INDIRECT("1:" &amp; LEN(A133))), 1), UPPER(MID(A133, ROW(INDIRECT("1:" &amp; LEN(A133))), 1)))), " " &amp; MID(A133, ROW(INDIRECT("1:" &amp; LEN(A133))), 1), MID(A133, ROW(INDIRECT("1:" &amp; LEN(A133))), 1))), "  ", " ")</f>
        <v xml:space="preserve"> Expenses For Equipment And Equipment Rental</v>
      </c>
      <c r="C133" s="2" t="str">
        <f t="shared" si="2"/>
        <v>acfr:ExpensesForEquipmentAndEquipmentRental</v>
      </c>
      <c r="D133" s="2" t="s">
        <v>1760</v>
      </c>
      <c r="E133" s="121" t="s">
        <v>2059</v>
      </c>
    </row>
    <row r="134" spans="1:5" ht="14">
      <c r="A134" s="121" t="s">
        <v>1848</v>
      </c>
      <c r="B134" s="2" t="str" cm="1">
        <f t="array" aca="1" ref="B134" ca="1">SUBSTITUTE(_xlfn.TEXTJOIN("", TRUE, IF(ISNUMBER(FIND(MID(A134, ROW(INDIRECT("1:" &amp; LEN(A134))), 1), UPPER(MID(A134, ROW(INDIRECT("1:" &amp; LEN(A134))), 1)))), " " &amp; MID(A134, ROW(INDIRECT("1:" &amp; LEN(A134))), 1), MID(A134, ROW(INDIRECT("1:" &amp; LEN(A134))), 1))), "  ", " ")</f>
        <v xml:space="preserve"> Rent Expense</v>
      </c>
      <c r="C134" s="2" t="str">
        <f t="shared" si="2"/>
        <v>acfr:RentExpense</v>
      </c>
      <c r="D134" s="2" t="s">
        <v>1760</v>
      </c>
      <c r="E134" s="121" t="s">
        <v>2060</v>
      </c>
    </row>
    <row r="135" spans="1:5" ht="14">
      <c r="A135" s="121" t="s">
        <v>1849</v>
      </c>
      <c r="B135" s="2" t="str" cm="1">
        <f t="array" aca="1" ref="B135" ca="1">SUBSTITUTE(_xlfn.TEXTJOIN("", TRUE, IF(ISNUMBER(FIND(MID(A135, ROW(INDIRECT("1:" &amp; LEN(A135))), 1), UPPER(MID(A135, ROW(INDIRECT("1:" &amp; LEN(A135))), 1)))), " " &amp; MID(A135, ROW(INDIRECT("1:" &amp; LEN(A135))), 1), MID(A135, ROW(INDIRECT("1:" &amp; LEN(A135))), 1))), "  ", " ")</f>
        <v xml:space="preserve"> Expenses For Special Assessments</v>
      </c>
      <c r="C135" s="2" t="str">
        <f t="shared" si="2"/>
        <v>acfr:ExpensesForSpecialAssessments</v>
      </c>
      <c r="D135" s="2" t="s">
        <v>1760</v>
      </c>
      <c r="E135" s="121" t="s">
        <v>2061</v>
      </c>
    </row>
    <row r="136" spans="1:5" ht="14">
      <c r="A136" s="121" t="s">
        <v>1850</v>
      </c>
      <c r="B136" s="2" t="str" cm="1">
        <f t="array" aca="1" ref="B136" ca="1">SUBSTITUTE(_xlfn.TEXTJOIN("", TRUE, IF(ISNUMBER(FIND(MID(A136, ROW(INDIRECT("1:" &amp; LEN(A136))), 1), UPPER(MID(A136, ROW(INDIRECT("1:" &amp; LEN(A136))), 1)))), " " &amp; MID(A136, ROW(INDIRECT("1:" &amp; LEN(A136))), 1), MID(A136, ROW(INDIRECT("1:" &amp; LEN(A136))), 1))), "  ", " ")</f>
        <v xml:space="preserve"> Repair And Maintenance</v>
      </c>
      <c r="C136" s="2" t="str">
        <f t="shared" si="2"/>
        <v>acfr:RepairAndMaintenance</v>
      </c>
      <c r="D136" s="2" t="s">
        <v>1760</v>
      </c>
      <c r="E136" s="121" t="s">
        <v>2062</v>
      </c>
    </row>
    <row r="137" spans="1:5" ht="14">
      <c r="A137" s="121" t="s">
        <v>1258</v>
      </c>
      <c r="B137" s="2" t="str" cm="1">
        <f t="array" aca="1" ref="B137" ca="1">SUBSTITUTE(_xlfn.TEXTJOIN("", TRUE, IF(ISNUMBER(FIND(MID(A137, ROW(INDIRECT("1:" &amp; LEN(A137))), 1), UPPER(MID(A137, ROW(INDIRECT("1:" &amp; LEN(A137))), 1)))), " " &amp; MID(A137, ROW(INDIRECT("1:" &amp; LEN(A137))), 1), MID(A137, ROW(INDIRECT("1:" &amp; LEN(A137))), 1))), "  ", " ")</f>
        <v xml:space="preserve"> Expenses For General Government Services</v>
      </c>
      <c r="C137" s="2" t="str">
        <f t="shared" si="2"/>
        <v>acfr:ExpensesForGeneralGovernmentServices</v>
      </c>
      <c r="D137" s="2" t="s">
        <v>1760</v>
      </c>
      <c r="E137" s="121" t="s">
        <v>2063</v>
      </c>
    </row>
    <row r="138" spans="1:5" ht="14">
      <c r="A138" s="121" t="s">
        <v>1851</v>
      </c>
      <c r="B138" s="2" t="str" cm="1">
        <f t="array" aca="1" ref="B138" ca="1">SUBSTITUTE(_xlfn.TEXTJOIN("", TRUE, IF(ISNUMBER(FIND(MID(A138, ROW(INDIRECT("1:" &amp; LEN(A138))), 1), UPPER(MID(A138, ROW(INDIRECT("1:" &amp; LEN(A138))), 1)))), " " &amp; MID(A138, ROW(INDIRECT("1:" &amp; LEN(A138))), 1), MID(A138, ROW(INDIRECT("1:" &amp; LEN(A138))), 1))), "  ", " ")</f>
        <v xml:space="preserve"> Expenses For Institutional Support</v>
      </c>
      <c r="C138" s="2" t="str">
        <f t="shared" si="2"/>
        <v>acfr:ExpensesForInstitutionalSupport</v>
      </c>
      <c r="D138" s="2" t="s">
        <v>1760</v>
      </c>
      <c r="E138" s="121" t="s">
        <v>2064</v>
      </c>
    </row>
    <row r="139" spans="1:5" ht="14">
      <c r="A139" s="121" t="s">
        <v>1852</v>
      </c>
      <c r="B139" s="2" t="str" cm="1">
        <f t="array" aca="1" ref="B139" ca="1">SUBSTITUTE(_xlfn.TEXTJOIN("", TRUE, IF(ISNUMBER(FIND(MID(A139, ROW(INDIRECT("1:" &amp; LEN(A139))), 1), UPPER(MID(A139, ROW(INDIRECT("1:" &amp; LEN(A139))), 1)))), " " &amp; MID(A139, ROW(INDIRECT("1:" &amp; LEN(A139))), 1), MID(A139, ROW(INDIRECT("1:" &amp; LEN(A139))), 1))), "  ", " ")</f>
        <v xml:space="preserve"> Cost Of Materials And Services Rendered</v>
      </c>
      <c r="C139" s="2" t="str">
        <f t="shared" si="2"/>
        <v>acfr:CostOfMaterialsAndServicesRendered</v>
      </c>
      <c r="D139" s="2" t="s">
        <v>1760</v>
      </c>
      <c r="E139" s="121" t="s">
        <v>2065</v>
      </c>
    </row>
    <row r="140" spans="1:5" ht="14">
      <c r="A140" s="121" t="s">
        <v>1324</v>
      </c>
      <c r="B140" s="2" t="str" cm="1">
        <f t="array" aca="1" ref="B140" ca="1">SUBSTITUTE(_xlfn.TEXTJOIN("", TRUE, IF(ISNUMBER(FIND(MID(A140, ROW(INDIRECT("1:" &amp; LEN(A140))), 1), UPPER(MID(A140, ROW(INDIRECT("1:" &amp; LEN(A140))), 1)))), " " &amp; MID(A140, ROW(INDIRECT("1:" &amp; LEN(A140))), 1), MID(A140, ROW(INDIRECT("1:" &amp; LEN(A140))), 1))), "  ", " ")</f>
        <v xml:space="preserve"> Depreciation Expense</v>
      </c>
      <c r="C140" s="2" t="str">
        <f t="shared" si="2"/>
        <v>acfr:DepreciationExpense</v>
      </c>
      <c r="D140" s="2" t="s">
        <v>1760</v>
      </c>
      <c r="E140" s="121" t="s">
        <v>1334</v>
      </c>
    </row>
    <row r="141" spans="1:5" ht="14">
      <c r="A141" s="121" t="s">
        <v>1853</v>
      </c>
      <c r="B141" s="2" t="str" cm="1">
        <f t="array" aca="1" ref="B141" ca="1">SUBSTITUTE(_xlfn.TEXTJOIN("", TRUE, IF(ISNUMBER(FIND(MID(A141, ROW(INDIRECT("1:" &amp; LEN(A141))), 1), UPPER(MID(A141, ROW(INDIRECT("1:" &amp; LEN(A141))), 1)))), " " &amp; MID(A141, ROW(INDIRECT("1:" &amp; LEN(A141))), 1), MID(A141, ROW(INDIRECT("1:" &amp; LEN(A141))), 1))), "  ", " ")</f>
        <v xml:space="preserve"> Amortization Expense</v>
      </c>
      <c r="C141" s="2" t="str">
        <f t="shared" si="2"/>
        <v>acfr:AmortizationExpense</v>
      </c>
      <c r="D141" s="2" t="s">
        <v>1760</v>
      </c>
      <c r="E141" s="121" t="s">
        <v>2066</v>
      </c>
    </row>
    <row r="142" spans="1:5" ht="14">
      <c r="A142" s="121" t="s">
        <v>1854</v>
      </c>
      <c r="B142" s="2" t="str" cm="1">
        <f t="array" aca="1" ref="B142" ca="1">SUBSTITUTE(_xlfn.TEXTJOIN("", TRUE, IF(ISNUMBER(FIND(MID(A142, ROW(INDIRECT("1:" &amp; LEN(A142))), 1), UPPER(MID(A142, ROW(INDIRECT("1:" &amp; LEN(A142))), 1)))), " " &amp; MID(A142, ROW(INDIRECT("1:" &amp; LEN(A142))), 1), MID(A142, ROW(INDIRECT("1:" &amp; LEN(A142))), 1))), "  ", " ")</f>
        <v xml:space="preserve"> Depletion Depreciation And Amortization Expense</v>
      </c>
      <c r="C142" s="2" t="str">
        <f t="shared" si="2"/>
        <v>acfr:DepletionDepreciationAndAmortizationExpense</v>
      </c>
      <c r="D142" s="2" t="s">
        <v>1760</v>
      </c>
      <c r="E142" s="121" t="s">
        <v>2067</v>
      </c>
    </row>
    <row r="143" spans="1:5" ht="14">
      <c r="A143" s="121" t="s">
        <v>1855</v>
      </c>
      <c r="B143" s="2" t="str" cm="1">
        <f t="array" aca="1" ref="B143" ca="1">SUBSTITUTE(_xlfn.TEXTJOIN("", TRUE, IF(ISNUMBER(FIND(MID(A143, ROW(INDIRECT("1:" &amp; LEN(A143))), 1), UPPER(MID(A143, ROW(INDIRECT("1:" &amp; LEN(A143))), 1)))), " " &amp; MID(A143, ROW(INDIRECT("1:" &amp; LEN(A143))), 1), MID(A143, ROW(INDIRECT("1:" &amp; LEN(A143))), 1))), "  ", " ")</f>
        <v xml:space="preserve"> Bad Debt Expense</v>
      </c>
      <c r="C143" s="2" t="str">
        <f t="shared" si="2"/>
        <v>acfr:BadDebtExpense</v>
      </c>
      <c r="D143" s="2" t="s">
        <v>1760</v>
      </c>
      <c r="E143" s="121" t="s">
        <v>2068</v>
      </c>
    </row>
    <row r="144" spans="1:5" ht="14">
      <c r="A144" s="121" t="s">
        <v>1856</v>
      </c>
      <c r="B144" s="2" t="str" cm="1">
        <f t="array" aca="1" ref="B144" ca="1">SUBSTITUTE(_xlfn.TEXTJOIN("", TRUE, IF(ISNUMBER(FIND(MID(A144, ROW(INDIRECT("1:" &amp; LEN(A144))), 1), UPPER(MID(A144, ROW(INDIRECT("1:" &amp; LEN(A144))), 1)))), " " &amp; MID(A144, ROW(INDIRECT("1:" &amp; LEN(A144))), 1), MID(A144, ROW(INDIRECT("1:" &amp; LEN(A144))), 1))), "  ", " ")</f>
        <v xml:space="preserve"> Expenses For Utilities</v>
      </c>
      <c r="C144" s="2" t="str">
        <f t="shared" si="2"/>
        <v>acfr:ExpensesForUtilities</v>
      </c>
      <c r="D144" s="2" t="s">
        <v>1760</v>
      </c>
      <c r="E144" s="121" t="s">
        <v>2069</v>
      </c>
    </row>
    <row r="145" spans="1:5" ht="14">
      <c r="A145" s="121" t="s">
        <v>1857</v>
      </c>
      <c r="B145" s="2" t="str" cm="1">
        <f t="array" aca="1" ref="B145" ca="1">SUBSTITUTE(_xlfn.TEXTJOIN("", TRUE, IF(ISNUMBER(FIND(MID(A145, ROW(INDIRECT("1:" &amp; LEN(A145))), 1), UPPER(MID(A145, ROW(INDIRECT("1:" &amp; LEN(A145))), 1)))), " " &amp; MID(A145, ROW(INDIRECT("1:" &amp; LEN(A145))), 1), MID(A145, ROW(INDIRECT("1:" &amp; LEN(A145))), 1))), "  ", " ")</f>
        <v xml:space="preserve"> Housing Assistance Payments Expense</v>
      </c>
      <c r="C145" s="2" t="str">
        <f t="shared" si="2"/>
        <v>acfr:HousingAssistancePaymentsExpense</v>
      </c>
      <c r="D145" s="2" t="s">
        <v>1760</v>
      </c>
      <c r="E145" s="121" t="s">
        <v>2070</v>
      </c>
    </row>
    <row r="146" spans="1:5" ht="14">
      <c r="A146" s="121" t="s">
        <v>1858</v>
      </c>
      <c r="B146" s="2" t="str" cm="1">
        <f t="array" aca="1" ref="B146" ca="1">SUBSTITUTE(_xlfn.TEXTJOIN("", TRUE, IF(ISNUMBER(FIND(MID(A146, ROW(INDIRECT("1:" &amp; LEN(A146))), 1), UPPER(MID(A146, ROW(INDIRECT("1:" &amp; LEN(A146))), 1)))), " " &amp; MID(A146, ROW(INDIRECT("1:" &amp; LEN(A146))), 1), MID(A146, ROW(INDIRECT("1:" &amp; LEN(A146))), 1))), "  ", " ")</f>
        <v xml:space="preserve"> Tenant Services Expenses</v>
      </c>
      <c r="C146" s="2" t="str">
        <f t="shared" ref="C146:C205" si="3">"acfr:"&amp;A146</f>
        <v>acfr:TenantServicesExpenses</v>
      </c>
      <c r="D146" s="2" t="s">
        <v>1760</v>
      </c>
      <c r="E146" s="121" t="s">
        <v>2071</v>
      </c>
    </row>
    <row r="147" spans="1:5" ht="14">
      <c r="A147" s="121" t="s">
        <v>1859</v>
      </c>
      <c r="B147" s="2" t="str" cm="1">
        <f t="array" aca="1" ref="B147" ca="1">SUBSTITUTE(_xlfn.TEXTJOIN("", TRUE, IF(ISNUMBER(FIND(MID(A147, ROW(INDIRECT("1:" &amp; LEN(A147))), 1), UPPER(MID(A147, ROW(INDIRECT("1:" &amp; LEN(A147))), 1)))), " " &amp; MID(A147, ROW(INDIRECT("1:" &amp; LEN(A147))), 1), MID(A147, ROW(INDIRECT("1:" &amp; LEN(A147))), 1))), "  ", " ")</f>
        <v xml:space="preserve"> Insurance Expense</v>
      </c>
      <c r="C147" s="2" t="str">
        <f t="shared" si="3"/>
        <v>acfr:InsuranceExpense</v>
      </c>
      <c r="D147" s="2" t="s">
        <v>1760</v>
      </c>
      <c r="E147" s="121" t="s">
        <v>2072</v>
      </c>
    </row>
    <row r="148" spans="1:5" ht="14">
      <c r="A148" s="121" t="s">
        <v>1860</v>
      </c>
      <c r="B148" s="2" t="str" cm="1">
        <f t="array" aca="1" ref="B148" ca="1">SUBSTITUTE(_xlfn.TEXTJOIN("", TRUE, IF(ISNUMBER(FIND(MID(A148, ROW(INDIRECT("1:" &amp; LEN(A148))), 1), UPPER(MID(A148, ROW(INDIRECT("1:" &amp; LEN(A148))), 1)))), " " &amp; MID(A148, ROW(INDIRECT("1:" &amp; LEN(A148))), 1), MID(A148, ROW(INDIRECT("1:" &amp; LEN(A148))), 1))), "  ", " ")</f>
        <v xml:space="preserve"> State Trunkline Overhead Expense</v>
      </c>
      <c r="C148" s="2" t="str">
        <f t="shared" si="3"/>
        <v>acfr:StateTrunklineOverheadExpense</v>
      </c>
      <c r="D148" s="2" t="s">
        <v>1760</v>
      </c>
      <c r="E148" s="121" t="s">
        <v>2073</v>
      </c>
    </row>
    <row r="149" spans="1:5" ht="14">
      <c r="A149" s="121" t="s">
        <v>1861</v>
      </c>
      <c r="B149" s="2" t="str" cm="1">
        <f t="array" aca="1" ref="B149" ca="1">SUBSTITUTE(_xlfn.TEXTJOIN("", TRUE, IF(ISNUMBER(FIND(MID(A149, ROW(INDIRECT("1:" &amp; LEN(A149))), 1), UPPER(MID(A149, ROW(INDIRECT("1:" &amp; LEN(A149))), 1)))), " " &amp; MID(A149, ROW(INDIRECT("1:" &amp; LEN(A149))), 1), MID(A149, ROW(INDIRECT("1:" &amp; LEN(A149))), 1))), "  ", " ")</f>
        <v xml:space="preserve"> Health Services Expense</v>
      </c>
      <c r="C149" s="2" t="str">
        <f t="shared" si="3"/>
        <v>acfr:HealthServicesExpense</v>
      </c>
      <c r="D149" s="2" t="s">
        <v>1760</v>
      </c>
      <c r="E149" s="121" t="s">
        <v>2074</v>
      </c>
    </row>
    <row r="150" spans="1:5" ht="14">
      <c r="A150" s="121" t="s">
        <v>1862</v>
      </c>
      <c r="B150" s="2" t="str" cm="1">
        <f t="array" aca="1" ref="B150" ca="1">SUBSTITUTE(_xlfn.TEXTJOIN("", TRUE, IF(ISNUMBER(FIND(MID(A150, ROW(INDIRECT("1:" &amp; LEN(A150))), 1), UPPER(MID(A150, ROW(INDIRECT("1:" &amp; LEN(A150))), 1)))), " " &amp; MID(A150, ROW(INDIRECT("1:" &amp; LEN(A150))), 1), MID(A150, ROW(INDIRECT("1:" &amp; LEN(A150))), 1))), "  ", " ")</f>
        <v xml:space="preserve"> Expenses For Protective Services</v>
      </c>
      <c r="C150" s="2" t="str">
        <f t="shared" si="3"/>
        <v>acfr:ExpensesForProtectiveServices</v>
      </c>
      <c r="D150" s="2" t="s">
        <v>1760</v>
      </c>
      <c r="E150" s="121" t="s">
        <v>2075</v>
      </c>
    </row>
    <row r="151" spans="1:5" ht="14">
      <c r="A151" s="121" t="s">
        <v>1863</v>
      </c>
      <c r="B151" s="2" t="str" cm="1">
        <f t="array" aca="1" ref="B151" ca="1">SUBSTITUTE(_xlfn.TEXTJOIN("", TRUE, IF(ISNUMBER(FIND(MID(A151, ROW(INDIRECT("1:" &amp; LEN(A151))), 1), UPPER(MID(A151, ROW(INDIRECT("1:" &amp; LEN(A151))), 1)))), " " &amp; MID(A151, ROW(INDIRECT("1:" &amp; LEN(A151))), 1), MID(A151, ROW(INDIRECT("1:" &amp; LEN(A151))), 1))), "  ", " ")</f>
        <v xml:space="preserve"> Sewage Treatment Expense</v>
      </c>
      <c r="C151" s="2" t="str">
        <f t="shared" si="3"/>
        <v>acfr:SewageTreatmentExpense</v>
      </c>
      <c r="D151" s="2" t="s">
        <v>1760</v>
      </c>
      <c r="E151" s="121" t="s">
        <v>2076</v>
      </c>
    </row>
    <row r="152" spans="1:5" ht="14">
      <c r="A152" s="121" t="s">
        <v>1864</v>
      </c>
      <c r="B152" s="2" t="str" cm="1">
        <f t="array" aca="1" ref="B152" ca="1">SUBSTITUTE(_xlfn.TEXTJOIN("", TRUE, IF(ISNUMBER(FIND(MID(A152, ROW(INDIRECT("1:" &amp; LEN(A152))), 1), UPPER(MID(A152, ROW(INDIRECT("1:" &amp; LEN(A152))), 1)))), " " &amp; MID(A152, ROW(INDIRECT("1:" &amp; LEN(A152))), 1), MID(A152, ROW(INDIRECT("1:" &amp; LEN(A152))), 1))), "  ", " ")</f>
        <v xml:space="preserve"> Materials And Supplies Expense</v>
      </c>
      <c r="C152" s="2" t="str">
        <f t="shared" si="3"/>
        <v>acfr:MaterialsAndSuppliesExpense</v>
      </c>
      <c r="D152" s="2" t="s">
        <v>1760</v>
      </c>
      <c r="E152" s="121" t="s">
        <v>2077</v>
      </c>
    </row>
    <row r="153" spans="1:5" ht="14">
      <c r="A153" s="121" t="s">
        <v>1865</v>
      </c>
      <c r="B153" s="2" t="str" cm="1">
        <f t="array" aca="1" ref="B153" ca="1">SUBSTITUTE(_xlfn.TEXTJOIN("", TRUE, IF(ISNUMBER(FIND(MID(A153, ROW(INDIRECT("1:" &amp; LEN(A153))), 1), UPPER(MID(A153, ROW(INDIRECT("1:" &amp; LEN(A153))), 1)))), " " &amp; MID(A153, ROW(INDIRECT("1:" &amp; LEN(A153))), 1), MID(A153, ROW(INDIRECT("1:" &amp; LEN(A153))), 1))), "  ", " ")</f>
        <v xml:space="preserve"> Financial Aid Expense</v>
      </c>
      <c r="C153" s="2" t="str">
        <f t="shared" si="3"/>
        <v>acfr:FinancialAidExpense</v>
      </c>
      <c r="D153" s="2" t="s">
        <v>1760</v>
      </c>
      <c r="E153" s="121" t="s">
        <v>2078</v>
      </c>
    </row>
    <row r="154" spans="1:5" ht="14">
      <c r="A154" s="121" t="s">
        <v>1301</v>
      </c>
      <c r="B154" s="2" t="str" cm="1">
        <f t="array" aca="1" ref="B154" ca="1">SUBSTITUTE(_xlfn.TEXTJOIN("", TRUE, IF(ISNUMBER(FIND(MID(A154, ROW(INDIRECT("1:" &amp; LEN(A154))), 1), UPPER(MID(A154, ROW(INDIRECT("1:" &amp; LEN(A154))), 1)))), " " &amp; MID(A154, ROW(INDIRECT("1:" &amp; LEN(A154))), 1), MID(A154, ROW(INDIRECT("1:" &amp; LEN(A154))), 1))), "  ", " ")</f>
        <v xml:space="preserve"> Expenses For Lottery Prize Awards</v>
      </c>
      <c r="C154" s="2" t="str">
        <f t="shared" si="3"/>
        <v>acfr:ExpensesForLotteryPrizeAwards</v>
      </c>
      <c r="D154" s="2" t="s">
        <v>1760</v>
      </c>
      <c r="E154" s="121" t="s">
        <v>2080</v>
      </c>
    </row>
    <row r="155" spans="1:5" ht="14">
      <c r="A155" s="121" t="s">
        <v>1867</v>
      </c>
      <c r="B155" s="2" t="str" cm="1">
        <f t="array" aca="1" ref="B155" ca="1">SUBSTITUTE(_xlfn.TEXTJOIN("", TRUE, IF(ISNUMBER(FIND(MID(A155, ROW(INDIRECT("1:" &amp; LEN(A155))), 1), UPPER(MID(A155, ROW(INDIRECT("1:" &amp; LEN(A155))), 1)))), " " &amp; MID(A155, ROW(INDIRECT("1:" &amp; LEN(A155))), 1), MID(A155, ROW(INDIRECT("1:" &amp; LEN(A155))), 1))), "  ", " ")</f>
        <v xml:space="preserve"> Expenses For Lottery Game Costs</v>
      </c>
      <c r="C155" s="2" t="str">
        <f t="shared" si="3"/>
        <v>acfr:ExpensesForLotteryGameCosts</v>
      </c>
      <c r="D155" s="2" t="s">
        <v>1760</v>
      </c>
      <c r="E155" s="121" t="s">
        <v>2081</v>
      </c>
    </row>
    <row r="156" spans="1:5" ht="14">
      <c r="A156" s="121" t="s">
        <v>1868</v>
      </c>
      <c r="B156" s="2" t="str" cm="1">
        <f t="array" aca="1" ref="B156" ca="1">SUBSTITUTE(_xlfn.TEXTJOIN("", TRUE, IF(ISNUMBER(FIND(MID(A156, ROW(INDIRECT("1:" &amp; LEN(A156))), 1), UPPER(MID(A156, ROW(INDIRECT("1:" &amp; LEN(A156))), 1)))), " " &amp; MID(A156, ROW(INDIRECT("1:" &amp; LEN(A156))), 1), MID(A156, ROW(INDIRECT("1:" &amp; LEN(A156))), 1))), "  ", " ")</f>
        <v xml:space="preserve"> Expenses For Lottery Retailer Commissions</v>
      </c>
      <c r="C156" s="2" t="str">
        <f t="shared" si="3"/>
        <v>acfr:ExpensesForLotteryRetailerCommissions</v>
      </c>
      <c r="D156" s="2" t="s">
        <v>1760</v>
      </c>
      <c r="E156" s="121" t="s">
        <v>2082</v>
      </c>
    </row>
    <row r="157" spans="1:5" ht="14">
      <c r="A157" s="121" t="s">
        <v>1869</v>
      </c>
      <c r="B157" s="2" t="str" cm="1">
        <f t="array" aca="1" ref="B157" ca="1">SUBSTITUTE(_xlfn.TEXTJOIN("", TRUE, IF(ISNUMBER(FIND(MID(A157, ROW(INDIRECT("1:" &amp; LEN(A157))), 1), UPPER(MID(A157, ROW(INDIRECT("1:" &amp; LEN(A157))), 1)))), " " &amp; MID(A157, ROW(INDIRECT("1:" &amp; LEN(A157))), 1), MID(A157, ROW(INDIRECT("1:" &amp; LEN(A157))), 1))), "  ", " ")</f>
        <v xml:space="preserve"> Expenses For Lottery Retailer Bonuses</v>
      </c>
      <c r="C157" s="2" t="str">
        <f t="shared" si="3"/>
        <v>acfr:ExpensesForLotteryRetailerBonuses</v>
      </c>
      <c r="D157" s="2" t="s">
        <v>1760</v>
      </c>
      <c r="E157" s="121" t="s">
        <v>2083</v>
      </c>
    </row>
    <row r="158" spans="1:5" ht="14">
      <c r="A158" s="121" t="s">
        <v>1870</v>
      </c>
      <c r="B158" s="2" t="str" cm="1">
        <f t="array" aca="1" ref="B158" ca="1">SUBSTITUTE(_xlfn.TEXTJOIN("", TRUE, IF(ISNUMBER(FIND(MID(A158, ROW(INDIRECT("1:" &amp; LEN(A158))), 1), UPPER(MID(A158, ROW(INDIRECT("1:" &amp; LEN(A158))), 1)))), " " &amp; MID(A158, ROW(INDIRECT("1:" &amp; LEN(A158))), 1), MID(A158, ROW(INDIRECT("1:" &amp; LEN(A158))), 1))), "  ", " ")</f>
        <v xml:space="preserve"> Expenses For Lottery Operator Fees</v>
      </c>
      <c r="C158" s="2" t="str">
        <f t="shared" si="3"/>
        <v>acfr:ExpensesForLotteryOperatorFees</v>
      </c>
      <c r="D158" s="2" t="s">
        <v>1760</v>
      </c>
      <c r="E158" s="121" t="s">
        <v>2084</v>
      </c>
    </row>
    <row r="159" spans="1:5" ht="14">
      <c r="A159" s="121" t="s">
        <v>1871</v>
      </c>
      <c r="B159" s="2" t="str" cm="1">
        <f t="array" aca="1" ref="B159" ca="1">SUBSTITUTE(_xlfn.TEXTJOIN("", TRUE, IF(ISNUMBER(FIND(MID(A159, ROW(INDIRECT("1:" &amp; LEN(A159))), 1), UPPER(MID(A159, ROW(INDIRECT("1:" &amp; LEN(A159))), 1)))), " " &amp; MID(A159, ROW(INDIRECT("1:" &amp; LEN(A159))), 1), MID(A159, ROW(INDIRECT("1:" &amp; LEN(A159))), 1))), "  ", " ")</f>
        <v xml:space="preserve"> Expenses For Lottery Promotion Public Relations And Point Of Sale</v>
      </c>
      <c r="C159" s="2" t="str">
        <f t="shared" si="3"/>
        <v>acfr:ExpensesForLotteryPromotionPublicRelationsAndPointOfSale</v>
      </c>
      <c r="D159" s="2" t="s">
        <v>1760</v>
      </c>
      <c r="E159" s="121" t="s">
        <v>2085</v>
      </c>
    </row>
    <row r="160" spans="1:5" ht="14">
      <c r="A160" s="121" t="s">
        <v>1872</v>
      </c>
      <c r="B160" s="2" t="str" cm="1">
        <f t="array" aca="1" ref="B160" ca="1">SUBSTITUTE(_xlfn.TEXTJOIN("", TRUE, IF(ISNUMBER(FIND(MID(A160, ROW(INDIRECT("1:" &amp; LEN(A160))), 1), UPPER(MID(A160, ROW(INDIRECT("1:" &amp; LEN(A160))), 1)))), " " &amp; MID(A160, ROW(INDIRECT("1:" &amp; LEN(A160))), 1), MID(A160, ROW(INDIRECT("1:" &amp; LEN(A160))), 1))), "  ", " ")</f>
        <v xml:space="preserve"> Interest Expense Imputed On Annuitized Prize Liability</v>
      </c>
      <c r="C160" s="2" t="str">
        <f t="shared" si="3"/>
        <v>acfr:InterestExpenseImputedOnAnnuitizedPrizeLiability</v>
      </c>
      <c r="D160" s="2" t="s">
        <v>1760</v>
      </c>
      <c r="E160" s="121" t="s">
        <v>2086</v>
      </c>
    </row>
    <row r="161" spans="1:5" ht="14">
      <c r="A161" s="121" t="s">
        <v>1873</v>
      </c>
      <c r="B161" s="2" t="str" cm="1">
        <f t="array" aca="1" ref="B161" ca="1">SUBSTITUTE(_xlfn.TEXTJOIN("", TRUE, IF(ISNUMBER(FIND(MID(A161, ROW(INDIRECT("1:" &amp; LEN(A161))), 1), UPPER(MID(A161, ROW(INDIRECT("1:" &amp; LEN(A161))), 1)))), " " &amp; MID(A161, ROW(INDIRECT("1:" &amp; LEN(A161))), 1), MID(A161, ROW(INDIRECT("1:" &amp; LEN(A161))), 1))), "  ", " ")</f>
        <v xml:space="preserve"> Other Lottery Costs</v>
      </c>
      <c r="C161" s="2" t="str">
        <f t="shared" si="3"/>
        <v>acfr:OtherLotteryCosts</v>
      </c>
      <c r="D161" s="2" t="s">
        <v>1760</v>
      </c>
      <c r="E161" s="121" t="s">
        <v>2087</v>
      </c>
    </row>
    <row r="162" spans="1:5" ht="14">
      <c r="A162" s="121" t="s">
        <v>1874</v>
      </c>
      <c r="B162" s="2" t="str" cm="1">
        <f t="array" aca="1" ref="B162" ca="1">SUBSTITUTE(_xlfn.TEXTJOIN("", TRUE, IF(ISNUMBER(FIND(MID(A162, ROW(INDIRECT("1:" &amp; LEN(A162))), 1), UPPER(MID(A162, ROW(INDIRECT("1:" &amp; LEN(A162))), 1)))), " " &amp; MID(A162, ROW(INDIRECT("1:" &amp; LEN(A162))), 1), MID(A162, ROW(INDIRECT("1:" &amp; LEN(A162))), 1))), "  ", " ")</f>
        <v xml:space="preserve"> Other Operating Expenses</v>
      </c>
      <c r="C162" s="2" t="str">
        <f t="shared" si="3"/>
        <v>acfr:OtherOperatingExpenses</v>
      </c>
      <c r="D162" s="2" t="s">
        <v>1760</v>
      </c>
      <c r="E162" s="121" t="s">
        <v>2088</v>
      </c>
    </row>
    <row r="163" spans="1:5" ht="14">
      <c r="A163" s="121" t="s">
        <v>1875</v>
      </c>
      <c r="B163" s="2" t="str" cm="1">
        <f t="array" aca="1" ref="B163" ca="1">SUBSTITUTE(_xlfn.TEXTJOIN("", TRUE, IF(ISNUMBER(FIND(MID(A163, ROW(INDIRECT("1:" &amp; LEN(A163))), 1), UPPER(MID(A163, ROW(INDIRECT("1:" &amp; LEN(A163))), 1)))), " " &amp; MID(A163, ROW(INDIRECT("1:" &amp; LEN(A163))), 1), MID(A163, ROW(INDIRECT("1:" &amp; LEN(A163))), 1))), "  ", " ")</f>
        <v xml:space="preserve"> Operating Expense</v>
      </c>
      <c r="C163" s="2" t="str">
        <f t="shared" si="3"/>
        <v>acfr:OperatingExpense</v>
      </c>
      <c r="D163" s="2" t="s">
        <v>1760</v>
      </c>
      <c r="E163" s="121" t="s">
        <v>2089</v>
      </c>
    </row>
    <row r="164" spans="1:5" ht="14">
      <c r="A164" s="121" t="s">
        <v>1876</v>
      </c>
      <c r="B164" s="2" t="str" cm="1">
        <f t="array" aca="1" ref="B164" ca="1">SUBSTITUTE(_xlfn.TEXTJOIN("", TRUE, IF(ISNUMBER(FIND(MID(A164, ROW(INDIRECT("1:" &amp; LEN(A164))), 1), UPPER(MID(A164, ROW(INDIRECT("1:" &amp; LEN(A164))), 1)))), " " &amp; MID(A164, ROW(INDIRECT("1:" &amp; LEN(A164))), 1), MID(A164, ROW(INDIRECT("1:" &amp; LEN(A164))), 1))), "  ", " ")</f>
        <v xml:space="preserve"> Operating Income Loss</v>
      </c>
      <c r="C164" s="2" t="str">
        <f t="shared" si="3"/>
        <v>acfr:OperatingIncomeLoss</v>
      </c>
      <c r="D164" s="2" t="s">
        <v>1760</v>
      </c>
      <c r="E164" s="121" t="s">
        <v>2090</v>
      </c>
    </row>
    <row r="165" spans="1:5" ht="14">
      <c r="A165" s="121" t="s">
        <v>1880</v>
      </c>
      <c r="B165" s="2" t="str" cm="1">
        <f t="array" aca="1" ref="B165" ca="1">SUBSTITUTE(_xlfn.TEXTJOIN("", TRUE, IF(ISNUMBER(FIND(MID(A165, ROW(INDIRECT("1:" &amp; LEN(A165))), 1), UPPER(MID(A165, ROW(INDIRECT("1:" &amp; LEN(A165))), 1)))), " " &amp; MID(A165, ROW(INDIRECT("1:" &amp; LEN(A165))), 1), MID(A165, ROW(INDIRECT("1:" &amp; LEN(A165))), 1))), "  ", " ")</f>
        <v xml:space="preserve"> Tax Revenues Abstract</v>
      </c>
      <c r="C165" s="2" t="str">
        <f t="shared" si="3"/>
        <v>acfr:TaxRevenuesAbstract</v>
      </c>
      <c r="D165" s="2" t="s">
        <v>2190</v>
      </c>
      <c r="E165" s="121" t="s">
        <v>2094</v>
      </c>
    </row>
    <row r="166" spans="1:5" ht="14">
      <c r="A166" s="121" t="s">
        <v>1549</v>
      </c>
      <c r="B166" s="2" t="str" cm="1">
        <f t="array" aca="1" ref="B166" ca="1">SUBSTITUTE(_xlfn.TEXTJOIN("", TRUE, IF(ISNUMBER(FIND(MID(A166, ROW(INDIRECT("1:" &amp; LEN(A166))), 1), UPPER(MID(A166, ROW(INDIRECT("1:" &amp; LEN(A166))), 1)))), " " &amp; MID(A166, ROW(INDIRECT("1:" &amp; LEN(A166))), 1), MID(A166, ROW(INDIRECT("1:" &amp; LEN(A166))), 1))), "  ", " ")</f>
        <v xml:space="preserve"> Revenue From National Forest Reserve Taxes</v>
      </c>
      <c r="C166" s="2" t="str">
        <f t="shared" si="3"/>
        <v>acfr:RevenueFromNationalForestReserveTaxes</v>
      </c>
      <c r="D166" s="2" t="s">
        <v>2190</v>
      </c>
      <c r="E166" s="121" t="s">
        <v>2095</v>
      </c>
    </row>
    <row r="167" spans="1:5" ht="14">
      <c r="A167" s="121" t="s">
        <v>1550</v>
      </c>
      <c r="B167" s="2" t="str" cm="1">
        <f t="array" aca="1" ref="B167" ca="1">SUBSTITUTE(_xlfn.TEXTJOIN("", TRUE, IF(ISNUMBER(FIND(MID(A167, ROW(INDIRECT("1:" &amp; LEN(A167))), 1), UPPER(MID(A167, ROW(INDIRECT("1:" &amp; LEN(A167))), 1)))), " " &amp; MID(A167, ROW(INDIRECT("1:" &amp; LEN(A167))), 1), MID(A167, ROW(INDIRECT("1:" &amp; LEN(A167))), 1))), "  ", " ")</f>
        <v xml:space="preserve"> Revenue From Trailer Tax</v>
      </c>
      <c r="C167" s="2" t="str">
        <f t="shared" si="3"/>
        <v>acfr:RevenueFromTrailerTax</v>
      </c>
      <c r="D167" s="2" t="s">
        <v>2190</v>
      </c>
      <c r="E167" s="121" t="s">
        <v>2096</v>
      </c>
    </row>
    <row r="168" spans="1:5" ht="14">
      <c r="A168" s="121" t="s">
        <v>1551</v>
      </c>
      <c r="B168" s="2" t="str" cm="1">
        <f t="array" aca="1" ref="B168" ca="1">SUBSTITUTE(_xlfn.TEXTJOIN("", TRUE, IF(ISNUMBER(FIND(MID(A168, ROW(INDIRECT("1:" &amp; LEN(A168))), 1), UPPER(MID(A168, ROW(INDIRECT("1:" &amp; LEN(A168))), 1)))), " " &amp; MID(A168, ROW(INDIRECT("1:" &amp; LEN(A168))), 1), MID(A168, ROW(INDIRECT("1:" &amp; LEN(A168))), 1))), "  ", " ")</f>
        <v xml:space="preserve"> Revenue From Accomodations Tax</v>
      </c>
      <c r="C168" s="2" t="str">
        <f t="shared" si="3"/>
        <v>acfr:RevenueFromAccomodationsTax</v>
      </c>
      <c r="D168" s="2" t="s">
        <v>2190</v>
      </c>
      <c r="E168" s="121" t="s">
        <v>2097</v>
      </c>
    </row>
    <row r="169" spans="1:5" ht="14">
      <c r="A169" s="121" t="s">
        <v>1552</v>
      </c>
      <c r="B169" s="2" t="str" cm="1">
        <f t="array" aca="1" ref="B169" ca="1">SUBSTITUTE(_xlfn.TEXTJOIN("", TRUE, IF(ISNUMBER(FIND(MID(A169, ROW(INDIRECT("1:" &amp; LEN(A169))), 1), UPPER(MID(A169, ROW(INDIRECT("1:" &amp; LEN(A169))), 1)))), " " &amp; MID(A169, ROW(INDIRECT("1:" &amp; LEN(A169))), 1), MID(A169, ROW(INDIRECT("1:" &amp; LEN(A169))), 1))), "  ", " ")</f>
        <v xml:space="preserve"> Revenue From Parking Occupancy Tax</v>
      </c>
      <c r="C169" s="2" t="str">
        <f t="shared" si="3"/>
        <v>acfr:RevenueFromParkingOccupancyTax</v>
      </c>
      <c r="D169" s="2" t="s">
        <v>2190</v>
      </c>
      <c r="E169" s="121" t="s">
        <v>2098</v>
      </c>
    </row>
    <row r="170" spans="1:5" ht="14">
      <c r="A170" s="121" t="s">
        <v>1553</v>
      </c>
      <c r="B170" s="2" t="str" cm="1">
        <f t="array" aca="1" ref="B170" ca="1">SUBSTITUTE(_xlfn.TEXTJOIN("", TRUE, IF(ISNUMBER(FIND(MID(A170, ROW(INDIRECT("1:" &amp; LEN(A170))), 1), UPPER(MID(A170, ROW(INDIRECT("1:" &amp; LEN(A170))), 1)))), " " &amp; MID(A170, ROW(INDIRECT("1:" &amp; LEN(A170))), 1), MID(A170, ROW(INDIRECT("1:" &amp; LEN(A170))), 1))), "  ", " ")</f>
        <v xml:space="preserve"> Revenue From Industrial Facilities Tax</v>
      </c>
      <c r="C170" s="2" t="str">
        <f t="shared" si="3"/>
        <v>acfr:RevenueFromIndustrialFacilitiesTax</v>
      </c>
      <c r="D170" s="2" t="s">
        <v>2190</v>
      </c>
      <c r="E170" s="121" t="s">
        <v>2099</v>
      </c>
    </row>
    <row r="171" spans="1:5" ht="14">
      <c r="A171" s="121" t="s">
        <v>1554</v>
      </c>
      <c r="B171" s="2" t="str" cm="1">
        <f t="array" aca="1" ref="B171" ca="1">SUBSTITUTE(_xlfn.TEXTJOIN("", TRUE, IF(ISNUMBER(FIND(MID(A171, ROW(INDIRECT("1:" &amp; LEN(A171))), 1), UPPER(MID(A171, ROW(INDIRECT("1:" &amp; LEN(A171))), 1)))), " " &amp; MID(A171, ROW(INDIRECT("1:" &amp; LEN(A171))), 1), MID(A171, ROW(INDIRECT("1:" &amp; LEN(A171))), 1))), "  ", " ")</f>
        <v xml:space="preserve"> Revenue From Commercial Facilities Tax</v>
      </c>
      <c r="C171" s="2" t="str">
        <f t="shared" si="3"/>
        <v>acfr:RevenueFromCommercialFacilitiesTax</v>
      </c>
      <c r="D171" s="2" t="s">
        <v>2190</v>
      </c>
      <c r="E171" s="121" t="s">
        <v>2100</v>
      </c>
    </row>
    <row r="172" spans="1:5" ht="14">
      <c r="A172" s="121" t="s">
        <v>1555</v>
      </c>
      <c r="B172" s="2" t="str" cm="1">
        <f t="array" aca="1" ref="B172" ca="1">SUBSTITUTE(_xlfn.TEXTJOIN("", TRUE, IF(ISNUMBER(FIND(MID(A172, ROW(INDIRECT("1:" &amp; LEN(A172))), 1), UPPER(MID(A172, ROW(INDIRECT("1:" &amp; LEN(A172))), 1)))), " " &amp; MID(A172, ROW(INDIRECT("1:" &amp; LEN(A172))), 1), MID(A172, ROW(INDIRECT("1:" &amp; LEN(A172))), 1))), "  ", " ")</f>
        <v xml:space="preserve"> Revenue From Income Tax</v>
      </c>
      <c r="C172" s="2" t="str">
        <f t="shared" si="3"/>
        <v>acfr:RevenueFromIncomeTax</v>
      </c>
      <c r="D172" s="2" t="s">
        <v>2190</v>
      </c>
      <c r="E172" s="121" t="s">
        <v>2101</v>
      </c>
    </row>
    <row r="173" spans="1:5" ht="14">
      <c r="A173" s="121" t="s">
        <v>1556</v>
      </c>
      <c r="B173" s="2" t="str" cm="1">
        <f t="array" aca="1" ref="B173" ca="1">SUBSTITUTE(_xlfn.TEXTJOIN("", TRUE, IF(ISNUMBER(FIND(MID(A173, ROW(INDIRECT("1:" &amp; LEN(A173))), 1), UPPER(MID(A173, ROW(INDIRECT("1:" &amp; LEN(A173))), 1)))), " " &amp; MID(A173, ROW(INDIRECT("1:" &amp; LEN(A173))), 1), MID(A173, ROW(INDIRECT("1:" &amp; LEN(A173))), 1))), "  ", " ")</f>
        <v xml:space="preserve"> Revenue From Transaction Privilege Tax</v>
      </c>
      <c r="C173" s="2" t="str">
        <f t="shared" si="3"/>
        <v>acfr:RevenueFromTransactionPrivilegeTax</v>
      </c>
      <c r="D173" s="2" t="s">
        <v>2190</v>
      </c>
      <c r="E173" s="121" t="s">
        <v>2102</v>
      </c>
    </row>
    <row r="174" spans="1:5" ht="14">
      <c r="A174" s="121" t="s">
        <v>1881</v>
      </c>
      <c r="B174" s="2" t="str" cm="1">
        <f t="array" aca="1" ref="B174" ca="1">SUBSTITUTE(_xlfn.TEXTJOIN("", TRUE, IF(ISNUMBER(FIND(MID(A174, ROW(INDIRECT("1:" &amp; LEN(A174))), 1), UPPER(MID(A174, ROW(INDIRECT("1:" &amp; LEN(A174))), 1)))), " " &amp; MID(A174, ROW(INDIRECT("1:" &amp; LEN(A174))), 1), MID(A174, ROW(INDIRECT("1:" &amp; LEN(A174))), 1))), "  ", " ")</f>
        <v xml:space="preserve"> Property Tax Abstract</v>
      </c>
      <c r="C174" s="2" t="str">
        <f t="shared" si="3"/>
        <v>acfr:PropertyTaxAbstract</v>
      </c>
      <c r="D174" s="2" t="s">
        <v>2190</v>
      </c>
      <c r="E174" s="121" t="s">
        <v>2103</v>
      </c>
    </row>
    <row r="175" spans="1:5" ht="14">
      <c r="A175" s="121" t="s">
        <v>1557</v>
      </c>
      <c r="B175" s="2" t="str" cm="1">
        <f t="array" aca="1" ref="B175" ca="1">SUBSTITUTE(_xlfn.TEXTJOIN("", TRUE, IF(ISNUMBER(FIND(MID(A175, ROW(INDIRECT("1:" &amp; LEN(A175))), 1), UPPER(MID(A175, ROW(INDIRECT("1:" &amp; LEN(A175))), 1)))), " " &amp; MID(A175, ROW(INDIRECT("1:" &amp; LEN(A175))), 1), MID(A175, ROW(INDIRECT("1:" &amp; LEN(A175))), 1))), "  ", " ")</f>
        <v xml:space="preserve"> Revenue From Current Property Taxes Extra Or Special Voted</v>
      </c>
      <c r="C175" s="2" t="str">
        <f t="shared" si="3"/>
        <v>acfr:RevenueFromCurrentPropertyTaxesExtraOrSpecialVoted</v>
      </c>
      <c r="D175" s="2" t="s">
        <v>2190</v>
      </c>
      <c r="E175" s="121" t="s">
        <v>2104</v>
      </c>
    </row>
    <row r="176" spans="1:5" ht="14">
      <c r="A176" s="121" t="s">
        <v>1558</v>
      </c>
      <c r="B176" s="2" t="str" cm="1">
        <f t="array" aca="1" ref="B176" ca="1">SUBSTITUTE(_xlfn.TEXTJOIN("", TRUE, IF(ISNUMBER(FIND(MID(A176, ROW(INDIRECT("1:" &amp; LEN(A176))), 1), UPPER(MID(A176, ROW(INDIRECT("1:" &amp; LEN(A176))), 1)))), " " &amp; MID(A176, ROW(INDIRECT("1:" &amp; LEN(A176))), 1), MID(A176, ROW(INDIRECT("1:" &amp; LEN(A176))), 1))), "  ", " ")</f>
        <v xml:space="preserve"> Revenue From Current Personal Property Tax</v>
      </c>
      <c r="C176" s="2" t="str">
        <f t="shared" si="3"/>
        <v>acfr:RevenueFromCurrentPersonalPropertyTax</v>
      </c>
      <c r="D176" s="2" t="s">
        <v>2190</v>
      </c>
      <c r="E176" s="121" t="s">
        <v>2105</v>
      </c>
    </row>
    <row r="177" spans="1:5" ht="14">
      <c r="A177" s="121" t="s">
        <v>1559</v>
      </c>
      <c r="B177" s="2" t="str" cm="1">
        <f t="array" aca="1" ref="B177" ca="1">SUBSTITUTE(_xlfn.TEXTJOIN("", TRUE, IF(ISNUMBER(FIND(MID(A177, ROW(INDIRECT("1:" &amp; LEN(A177))), 1), UPPER(MID(A177, ROW(INDIRECT("1:" &amp; LEN(A177))), 1)))), " " &amp; MID(A177, ROW(INDIRECT("1:" &amp; LEN(A177))), 1), MID(A177, ROW(INDIRECT("1:" &amp; LEN(A177))), 1))), "  ", " ")</f>
        <v xml:space="preserve"> Revenues From Current Real Property Tax</v>
      </c>
      <c r="C177" s="2" t="str">
        <f t="shared" si="3"/>
        <v>acfr:RevenuesFromCurrentRealPropertyTax</v>
      </c>
      <c r="D177" s="2" t="s">
        <v>2190</v>
      </c>
      <c r="E177" s="121" t="s">
        <v>2106</v>
      </c>
    </row>
    <row r="178" spans="1:5" ht="14">
      <c r="A178" s="121" t="s">
        <v>1560</v>
      </c>
      <c r="B178" s="2" t="str" cm="1">
        <f t="array" aca="1" ref="B178" ca="1">SUBSTITUTE(_xlfn.TEXTJOIN("", TRUE, IF(ISNUMBER(FIND(MID(A178, ROW(INDIRECT("1:" &amp; LEN(A178))), 1), UPPER(MID(A178, ROW(INDIRECT("1:" &amp; LEN(A178))), 1)))), " " &amp; MID(A178, ROW(INDIRECT("1:" &amp; LEN(A178))), 1), MID(A178, ROW(INDIRECT("1:" &amp; LEN(A178))), 1))), "  ", " ")</f>
        <v xml:space="preserve"> Revenue From Property Tax</v>
      </c>
      <c r="C178" s="2" t="str">
        <f t="shared" si="3"/>
        <v>acfr:RevenueFromPropertyTax</v>
      </c>
      <c r="D178" s="2" t="s">
        <v>2190</v>
      </c>
      <c r="E178" s="121" t="s">
        <v>2107</v>
      </c>
    </row>
    <row r="179" spans="1:5" ht="14">
      <c r="A179" s="121" t="s">
        <v>1561</v>
      </c>
      <c r="B179" s="2" t="str" cm="1">
        <f t="array" aca="1" ref="B179" ca="1">SUBSTITUTE(_xlfn.TEXTJOIN("", TRUE, IF(ISNUMBER(FIND(MID(A179, ROW(INDIRECT("1:" &amp; LEN(A179))), 1), UPPER(MID(A179, ROW(INDIRECT("1:" &amp; LEN(A179))), 1)))), " " &amp; MID(A179, ROW(INDIRECT("1:" &amp; LEN(A179))), 1), MID(A179, ROW(INDIRECT("1:" &amp; LEN(A179))), 1))), "  ", " ")</f>
        <v xml:space="preserve"> Revenue From Delinquent Real Property Tax</v>
      </c>
      <c r="C179" s="2" t="str">
        <f t="shared" si="3"/>
        <v>acfr:RevenueFromDelinquentRealPropertyTax</v>
      </c>
      <c r="D179" s="2" t="s">
        <v>2190</v>
      </c>
      <c r="E179" s="121" t="s">
        <v>2108</v>
      </c>
    </row>
    <row r="180" spans="1:5" ht="14">
      <c r="A180" s="121" t="s">
        <v>1562</v>
      </c>
      <c r="B180" s="2" t="str" cm="1">
        <f t="array" aca="1" ref="B180" ca="1">SUBSTITUTE(_xlfn.TEXTJOIN("", TRUE, IF(ISNUMBER(FIND(MID(A180, ROW(INDIRECT("1:" &amp; LEN(A180))), 1), UPPER(MID(A180, ROW(INDIRECT("1:" &amp; LEN(A180))), 1)))), " " &amp; MID(A180, ROW(INDIRECT("1:" &amp; LEN(A180))), 1), MID(A180, ROW(INDIRECT("1:" &amp; LEN(A180))), 1))), "  ", " ")</f>
        <v xml:space="preserve"> Revenue From Delinquent Personal Property Tax</v>
      </c>
      <c r="C180" s="2" t="str">
        <f t="shared" si="3"/>
        <v>acfr:RevenueFromDelinquentPersonalPropertyTax</v>
      </c>
      <c r="D180" s="2" t="s">
        <v>2190</v>
      </c>
      <c r="E180" s="121" t="s">
        <v>2109</v>
      </c>
    </row>
    <row r="181" spans="1:5" ht="14">
      <c r="A181" s="121" t="s">
        <v>1589</v>
      </c>
      <c r="B181" s="2" t="str" cm="1">
        <f t="array" aca="1" ref="B181" ca="1">SUBSTITUTE(_xlfn.TEXTJOIN("", TRUE, IF(ISNUMBER(FIND(MID(A181, ROW(INDIRECT("1:" &amp; LEN(A181))), 1), UPPER(MID(A181, ROW(INDIRECT("1:" &amp; LEN(A181))), 1)))), " " &amp; MID(A181, ROW(INDIRECT("1:" &amp; LEN(A181))), 1), MID(A181, ROW(INDIRECT("1:" &amp; LEN(A181))), 1))), "  ", " ")</f>
        <v xml:space="preserve"> Revenue From Interest And Penalties On Taxes</v>
      </c>
      <c r="C181" s="2" t="str">
        <f t="shared" si="3"/>
        <v>acfr:RevenueFromInterestAndPenaltiesOnTaxes</v>
      </c>
      <c r="D181" s="2" t="s">
        <v>2190</v>
      </c>
      <c r="E181" s="121" t="s">
        <v>2110</v>
      </c>
    </row>
    <row r="182" spans="1:5" ht="14">
      <c r="A182" s="121" t="s">
        <v>1571</v>
      </c>
      <c r="B182" s="2" t="str" cm="1">
        <f t="array" aca="1" ref="B182" ca="1">SUBSTITUTE(_xlfn.TEXTJOIN("", TRUE, IF(ISNUMBER(FIND(MID(A182, ROW(INDIRECT("1:" &amp; LEN(A182))), 1), UPPER(MID(A182, ROW(INDIRECT("1:" &amp; LEN(A182))), 1)))), " " &amp; MID(A182, ROW(INDIRECT("1:" &amp; LEN(A182))), 1), MID(A182, ROW(INDIRECT("1:" &amp; LEN(A182))), 1))), "  ", " ")</f>
        <v xml:space="preserve"> Revenue From Sales Tax</v>
      </c>
      <c r="C182" s="2" t="str">
        <f t="shared" si="3"/>
        <v>acfr:RevenueFromSalesTax</v>
      </c>
      <c r="D182" s="2" t="s">
        <v>2190</v>
      </c>
      <c r="E182" s="121" t="s">
        <v>2111</v>
      </c>
    </row>
    <row r="183" spans="1:5" ht="14">
      <c r="A183" s="121" t="s">
        <v>1563</v>
      </c>
      <c r="B183" s="2" t="str" cm="1">
        <f t="array" aca="1" ref="B183" ca="1">SUBSTITUTE(_xlfn.TEXTJOIN("", TRUE, IF(ISNUMBER(FIND(MID(A183, ROW(INDIRECT("1:" &amp; LEN(A183))), 1), UPPER(MID(A183, ROW(INDIRECT("1:" &amp; LEN(A183))), 1)))), " " &amp; MID(A183, ROW(INDIRECT("1:" &amp; LEN(A183))), 1), MID(A183, ROW(INDIRECT("1:" &amp; LEN(A183))), 1))), "  ", " ")</f>
        <v xml:space="preserve"> Revenue From Marijuana Tax</v>
      </c>
      <c r="C183" s="2" t="str">
        <f t="shared" si="3"/>
        <v>acfr:RevenueFromMarijuanaTax</v>
      </c>
      <c r="D183" s="2" t="s">
        <v>2190</v>
      </c>
      <c r="E183" s="121" t="s">
        <v>2112</v>
      </c>
    </row>
    <row r="184" spans="1:5" ht="14">
      <c r="A184" s="121" t="s">
        <v>1568</v>
      </c>
      <c r="B184" s="2" t="str" cm="1">
        <f t="array" aca="1" ref="B184" ca="1">SUBSTITUTE(_xlfn.TEXTJOIN("", TRUE, IF(ISNUMBER(FIND(MID(A184, ROW(INDIRECT("1:" &amp; LEN(A184))), 1), UPPER(MID(A184, ROW(INDIRECT("1:" &amp; LEN(A184))), 1)))), " " &amp; MID(A184, ROW(INDIRECT("1:" &amp; LEN(A184))), 1), MID(A184, ROW(INDIRECT("1:" &amp; LEN(A184))), 1))), "  ", " ")</f>
        <v xml:space="preserve"> Revenue From Usage Of Utilities Tax</v>
      </c>
      <c r="C184" s="2" t="str">
        <f t="shared" si="3"/>
        <v>acfr:RevenueFromUsageOfUtilitiesTax</v>
      </c>
      <c r="D184" s="2" t="s">
        <v>2190</v>
      </c>
      <c r="E184" s="121" t="s">
        <v>2113</v>
      </c>
    </row>
    <row r="185" spans="1:5" ht="14">
      <c r="A185" s="121" t="s">
        <v>1564</v>
      </c>
      <c r="B185" s="2" t="str" cm="1">
        <f t="array" aca="1" ref="B185" ca="1">SUBSTITUTE(_xlfn.TEXTJOIN("", TRUE, IF(ISNUMBER(FIND(MID(A185, ROW(INDIRECT("1:" &amp; LEN(A185))), 1), UPPER(MID(A185, ROW(INDIRECT("1:" &amp; LEN(A185))), 1)))), " " &amp; MID(A185, ROW(INDIRECT("1:" &amp; LEN(A185))), 1), MID(A185, ROW(INDIRECT("1:" &amp; LEN(A185))), 1))), "  ", " ")</f>
        <v xml:space="preserve"> Revenue From City Utility Users Tax</v>
      </c>
      <c r="C185" s="2" t="str">
        <f t="shared" si="3"/>
        <v>acfr:RevenueFromCityUtilityUsersTax</v>
      </c>
      <c r="D185" s="2" t="s">
        <v>2190</v>
      </c>
      <c r="E185" s="121" t="s">
        <v>2114</v>
      </c>
    </row>
    <row r="186" spans="1:5" ht="14">
      <c r="A186" s="121" t="s">
        <v>1570</v>
      </c>
      <c r="B186" s="2" t="str" cm="1">
        <f t="array" aca="1" ref="B186" ca="1">SUBSTITUTE(_xlfn.TEXTJOIN("", TRUE, IF(ISNUMBER(FIND(MID(A186, ROW(INDIRECT("1:" &amp; LEN(A186))), 1), UPPER(MID(A186, ROW(INDIRECT("1:" &amp; LEN(A186))), 1)))), " " &amp; MID(A186, ROW(INDIRECT("1:" &amp; LEN(A186))), 1), MID(A186, ROW(INDIRECT("1:" &amp; LEN(A186))), 1))), "  ", " ")</f>
        <v xml:space="preserve"> Revenue From Sales And Use Tax</v>
      </c>
      <c r="C186" s="2" t="str">
        <f t="shared" si="3"/>
        <v>acfr:RevenueFromSalesAndUseTax</v>
      </c>
      <c r="D186" s="2" t="s">
        <v>2190</v>
      </c>
      <c r="E186" s="121" t="s">
        <v>2115</v>
      </c>
    </row>
    <row r="187" spans="1:5" ht="14">
      <c r="A187" s="121" t="s">
        <v>1565</v>
      </c>
      <c r="B187" s="2" t="str" cm="1">
        <f t="array" aca="1" ref="B187" ca="1">SUBSTITUTE(_xlfn.TEXTJOIN("", TRUE, IF(ISNUMBER(FIND(MID(A187, ROW(INDIRECT("1:" &amp; LEN(A187))), 1), UPPER(MID(A187, ROW(INDIRECT("1:" &amp; LEN(A187))), 1)))), " " &amp; MID(A187, ROW(INDIRECT("1:" &amp; LEN(A187))), 1), MID(A187, ROW(INDIRECT("1:" &amp; LEN(A187))), 1))), "  ", " ")</f>
        <v xml:space="preserve"> Revenue From Motor Fuel Tax</v>
      </c>
      <c r="C187" s="2" t="str">
        <f t="shared" si="3"/>
        <v>acfr:RevenueFromMotorFuelTax</v>
      </c>
      <c r="D187" s="2" t="s">
        <v>2190</v>
      </c>
      <c r="E187" s="121" t="s">
        <v>2116</v>
      </c>
    </row>
    <row r="188" spans="1:5" ht="14">
      <c r="A188" s="121" t="s">
        <v>1566</v>
      </c>
      <c r="B188" s="2" t="str" cm="1">
        <f t="array" aca="1" ref="B188" ca="1">SUBSTITUTE(_xlfn.TEXTJOIN("", TRUE, IF(ISNUMBER(FIND(MID(A188, ROW(INDIRECT("1:" &amp; LEN(A188))), 1), UPPER(MID(A188, ROW(INDIRECT("1:" &amp; LEN(A188))), 1)))), " " &amp; MID(A188, ROW(INDIRECT("1:" &amp; LEN(A188))), 1), MID(A188, ROW(INDIRECT("1:" &amp; LEN(A188))), 1))), "  ", " ")</f>
        <v xml:space="preserve"> Revenue From Lottery For Education Lottery Proceeds</v>
      </c>
      <c r="C188" s="2" t="str">
        <f t="shared" si="3"/>
        <v>acfr:RevenueFromLotteryForEducationLotteryProceeds</v>
      </c>
      <c r="D188" s="2" t="s">
        <v>2190</v>
      </c>
      <c r="E188" s="121" t="s">
        <v>2117</v>
      </c>
    </row>
    <row r="189" spans="1:5" ht="14">
      <c r="A189" s="121" t="s">
        <v>1567</v>
      </c>
      <c r="B189" s="2" t="str" cm="1">
        <f t="array" aca="1" ref="B189" ca="1">SUBSTITUTE(_xlfn.TEXTJOIN("", TRUE, IF(ISNUMBER(FIND(MID(A189, ROW(INDIRECT("1:" &amp; LEN(A189))), 1), UPPER(MID(A189, ROW(INDIRECT("1:" &amp; LEN(A189))), 1)))), " " &amp; MID(A189, ROW(INDIRECT("1:" &amp; LEN(A189))), 1), MID(A189, ROW(INDIRECT("1:" &amp; LEN(A189))), 1))), "  ", " ")</f>
        <v xml:space="preserve"> Revenue From Corporate Tax</v>
      </c>
      <c r="C189" s="2" t="str">
        <f t="shared" si="3"/>
        <v>acfr:RevenueFromCorporateTax</v>
      </c>
      <c r="D189" s="2" t="s">
        <v>2190</v>
      </c>
      <c r="E189" s="121" t="s">
        <v>2118</v>
      </c>
    </row>
    <row r="190" spans="1:5" ht="14">
      <c r="A190" s="121" t="s">
        <v>1569</v>
      </c>
      <c r="B190" s="2" t="str" cm="1">
        <f t="array" aca="1" ref="B190" ca="1">SUBSTITUTE(_xlfn.TEXTJOIN("", TRUE, IF(ISNUMBER(FIND(MID(A190, ROW(INDIRECT("1:" &amp; LEN(A190))), 1), UPPER(MID(A190, ROW(INDIRECT("1:" &amp; LEN(A190))), 1)))), " " &amp; MID(A190, ROW(INDIRECT("1:" &amp; LEN(A190))), 1), MID(A190, ROW(INDIRECT("1:" &amp; LEN(A190))), 1))), "  ", " ")</f>
        <v xml:space="preserve"> Revenue From Convention Tax</v>
      </c>
      <c r="C190" s="2" t="str">
        <f t="shared" si="3"/>
        <v>acfr:RevenueFromConventionTax</v>
      </c>
      <c r="D190" s="2" t="s">
        <v>2190</v>
      </c>
      <c r="E190" s="121" t="s">
        <v>2119</v>
      </c>
    </row>
    <row r="191" spans="1:5" ht="14">
      <c r="A191" s="121" t="s">
        <v>1572</v>
      </c>
      <c r="B191" s="2" t="str" cm="1">
        <f t="array" aca="1" ref="B191" ca="1">SUBSTITUTE(_xlfn.TEXTJOIN("", TRUE, IF(ISNUMBER(FIND(MID(A191, ROW(INDIRECT("1:" &amp; LEN(A191))), 1), UPPER(MID(A191, ROW(INDIRECT("1:" &amp; LEN(A191))), 1)))), " " &amp; MID(A191, ROW(INDIRECT("1:" &amp; LEN(A191))), 1), MID(A191, ROW(INDIRECT("1:" &amp; LEN(A191))), 1))), "  ", " ")</f>
        <v xml:space="preserve"> Revenue From Unclaimed Property</v>
      </c>
      <c r="C191" s="2" t="str">
        <f t="shared" si="3"/>
        <v>acfr:RevenueFromUnclaimedProperty</v>
      </c>
      <c r="D191" s="2" t="s">
        <v>2190</v>
      </c>
      <c r="E191" s="121" t="s">
        <v>2120</v>
      </c>
    </row>
    <row r="192" spans="1:5" ht="14">
      <c r="A192" s="121" t="s">
        <v>1573</v>
      </c>
      <c r="B192" s="2" t="str" cm="1">
        <f t="array" aca="1" ref="B192" ca="1">SUBSTITUTE(_xlfn.TEXTJOIN("", TRUE, IF(ISNUMBER(FIND(MID(A192, ROW(INDIRECT("1:" &amp; LEN(A192))), 1), UPPER(MID(A192, ROW(INDIRECT("1:" &amp; LEN(A192))), 1)))), " " &amp; MID(A192, ROW(INDIRECT("1:" &amp; LEN(A192))), 1), MID(A192, ROW(INDIRECT("1:" &amp; LEN(A192))), 1))), "  ", " ")</f>
        <v xml:space="preserve"> Revenue From Nursing Home And Hospital Provider Fees</v>
      </c>
      <c r="C192" s="2" t="str">
        <f t="shared" si="3"/>
        <v>acfr:RevenueFromNursingHomeAndHospitalProviderFees</v>
      </c>
      <c r="D192" s="2" t="s">
        <v>2190</v>
      </c>
      <c r="E192" s="121" t="s">
        <v>2121</v>
      </c>
    </row>
    <row r="193" spans="1:5" ht="14">
      <c r="A193" s="121" t="s">
        <v>1574</v>
      </c>
      <c r="B193" s="2" t="str" cm="1">
        <f t="array" aca="1" ref="B193" ca="1">SUBSTITUTE(_xlfn.TEXTJOIN("", TRUE, IF(ISNUMBER(FIND(MID(A193, ROW(INDIRECT("1:" &amp; LEN(A193))), 1), UPPER(MID(A193, ROW(INDIRECT("1:" &amp; LEN(A193))), 1)))), " " &amp; MID(A193, ROW(INDIRECT("1:" &amp; LEN(A193))), 1), MID(A193, ROW(INDIRECT("1:" &amp; LEN(A193))), 1))), "  ", " ")</f>
        <v xml:space="preserve"> Revenue From Business License Tax</v>
      </c>
      <c r="C193" s="2" t="str">
        <f t="shared" si="3"/>
        <v>acfr:RevenueFromBusinessLicenseTax</v>
      </c>
      <c r="D193" s="2" t="s">
        <v>2190</v>
      </c>
      <c r="E193" s="121" t="s">
        <v>2122</v>
      </c>
    </row>
    <row r="194" spans="1:5" ht="14">
      <c r="A194" s="121" t="s">
        <v>1575</v>
      </c>
      <c r="B194" s="2" t="str" cm="1">
        <f t="array" aca="1" ref="B194" ca="1">SUBSTITUTE(_xlfn.TEXTJOIN("", TRUE, IF(ISNUMBER(FIND(MID(A194, ROW(INDIRECT("1:" &amp; LEN(A194))), 1), UPPER(MID(A194, ROW(INDIRECT("1:" &amp; LEN(A194))), 1)))), " " &amp; MID(A194, ROW(INDIRECT("1:" &amp; LEN(A194))), 1), MID(A194, ROW(INDIRECT("1:" &amp; LEN(A194))), 1))), "  ", " ")</f>
        <v xml:space="preserve"> Revenue From Property Transfer Tax</v>
      </c>
      <c r="C194" s="2" t="str">
        <f t="shared" si="3"/>
        <v>acfr:RevenueFromPropertyTransferTax</v>
      </c>
      <c r="D194" s="2" t="s">
        <v>2190</v>
      </c>
      <c r="E194" s="121" t="s">
        <v>2123</v>
      </c>
    </row>
    <row r="195" spans="1:5" ht="14">
      <c r="A195" s="121" t="s">
        <v>1576</v>
      </c>
      <c r="B195" s="2" t="str" cm="1">
        <f t="array" aca="1" ref="B195" ca="1">SUBSTITUTE(_xlfn.TEXTJOIN("", TRUE, IF(ISNUMBER(FIND(MID(A195, ROW(INDIRECT("1:" &amp; LEN(A195))), 1), UPPER(MID(A195, ROW(INDIRECT("1:" &amp; LEN(A195))), 1)))), " " &amp; MID(A195, ROW(INDIRECT("1:" &amp; LEN(A195))), 1), MID(A195, ROW(INDIRECT("1:" &amp; LEN(A195))), 1))), "  ", " ")</f>
        <v xml:space="preserve"> Revenue From Documents Transfer Tax</v>
      </c>
      <c r="C195" s="2" t="str">
        <f t="shared" si="3"/>
        <v>acfr:RevenueFromDocumentsTransferTax</v>
      </c>
      <c r="D195" s="2" t="s">
        <v>2190</v>
      </c>
      <c r="E195" s="121" t="s">
        <v>2124</v>
      </c>
    </row>
    <row r="196" spans="1:5" ht="14">
      <c r="A196" s="121" t="s">
        <v>1577</v>
      </c>
      <c r="B196" s="2" t="str" cm="1">
        <f t="array" aca="1" ref="B196" ca="1">SUBSTITUTE(_xlfn.TEXTJOIN("", TRUE, IF(ISNUMBER(FIND(MID(A196, ROW(INDIRECT("1:" &amp; LEN(A196))), 1), UPPER(MID(A196, ROW(INDIRECT("1:" &amp; LEN(A196))), 1)))), " " &amp; MID(A196, ROW(INDIRECT("1:" &amp; LEN(A196))), 1), MID(A196, ROW(INDIRECT("1:" &amp; LEN(A196))), 1))), "  ", " ")</f>
        <v xml:space="preserve"> Revenue From Transfer Stamps Tax</v>
      </c>
      <c r="C196" s="2" t="str">
        <f t="shared" si="3"/>
        <v>acfr:RevenueFromTransferStampsTax</v>
      </c>
      <c r="D196" s="2" t="s">
        <v>2190</v>
      </c>
      <c r="E196" s="121" t="s">
        <v>2125</v>
      </c>
    </row>
    <row r="197" spans="1:5" ht="14">
      <c r="A197" s="121" t="s">
        <v>1578</v>
      </c>
      <c r="B197" s="2" t="str" cm="1">
        <f t="array" aca="1" ref="B197" ca="1">SUBSTITUTE(_xlfn.TEXTJOIN("", TRUE, IF(ISNUMBER(FIND(MID(A197, ROW(INDIRECT("1:" &amp; LEN(A197))), 1), UPPER(MID(A197, ROW(INDIRECT("1:" &amp; LEN(A197))), 1)))), " " &amp; MID(A197, ROW(INDIRECT("1:" &amp; LEN(A197))), 1), MID(A197, ROW(INDIRECT("1:" &amp; LEN(A197))), 1))), "  ", " ")</f>
        <v xml:space="preserve"> Revenue From Hotel And Motel Tax</v>
      </c>
      <c r="C197" s="2" t="str">
        <f t="shared" si="3"/>
        <v>acfr:RevenueFromHotelAndMotelTax</v>
      </c>
      <c r="D197" s="2" t="s">
        <v>2190</v>
      </c>
      <c r="E197" s="121" t="s">
        <v>2126</v>
      </c>
    </row>
    <row r="198" spans="1:5" ht="14">
      <c r="A198" s="121" t="s">
        <v>1579</v>
      </c>
      <c r="B198" s="2" t="str" cm="1">
        <f t="array" aca="1" ref="B198" ca="1">SUBSTITUTE(_xlfn.TEXTJOIN("", TRUE, IF(ISNUMBER(FIND(MID(A198, ROW(INDIRECT("1:" &amp; LEN(A198))), 1), UPPER(MID(A198, ROW(INDIRECT("1:" &amp; LEN(A198))), 1)))), " " &amp; MID(A198, ROW(INDIRECT("1:" &amp; LEN(A198))), 1), MID(A198, ROW(INDIRECT("1:" &amp; LEN(A198))), 1))), "  ", " ")</f>
        <v xml:space="preserve"> Revenue From Vehicles Tax</v>
      </c>
      <c r="C198" s="2" t="str">
        <f t="shared" si="3"/>
        <v>acfr:RevenueFromVehiclesTax</v>
      </c>
      <c r="D198" s="2" t="s">
        <v>2190</v>
      </c>
      <c r="E198" s="121" t="s">
        <v>2127</v>
      </c>
    </row>
    <row r="199" spans="1:5" ht="14">
      <c r="A199" s="121" t="s">
        <v>1552</v>
      </c>
      <c r="B199" s="2" t="str" cm="1">
        <f t="array" aca="1" ref="B199" ca="1">SUBSTITUTE(_xlfn.TEXTJOIN("", TRUE, IF(ISNUMBER(FIND(MID(A199, ROW(INDIRECT("1:" &amp; LEN(A199))), 1), UPPER(MID(A199, ROW(INDIRECT("1:" &amp; LEN(A199))), 1)))), " " &amp; MID(A199, ROW(INDIRECT("1:" &amp; LEN(A199))), 1), MID(A199, ROW(INDIRECT("1:" &amp; LEN(A199))), 1))), "  ", " ")</f>
        <v xml:space="preserve"> Revenue From Parking Occupancy Tax</v>
      </c>
      <c r="C199" s="2" t="str">
        <f t="shared" si="3"/>
        <v>acfr:RevenueFromParkingOccupancyTax</v>
      </c>
      <c r="D199" s="2" t="s">
        <v>2190</v>
      </c>
      <c r="E199" s="121" t="s">
        <v>2098</v>
      </c>
    </row>
    <row r="200" spans="1:5" ht="14">
      <c r="A200" s="121" t="s">
        <v>1580</v>
      </c>
      <c r="B200" s="2" t="str" cm="1">
        <f t="array" aca="1" ref="B200" ca="1">SUBSTITUTE(_xlfn.TEXTJOIN("", TRUE, IF(ISNUMBER(FIND(MID(A200, ROW(INDIRECT("1:" &amp; LEN(A200))), 1), UPPER(MID(A200, ROW(INDIRECT("1:" &amp; LEN(A200))), 1)))), " " &amp; MID(A200, ROW(INDIRECT("1:" &amp; LEN(A200))), 1), MID(A200, ROW(INDIRECT("1:" &amp; LEN(A200))), 1))), "  ", " ")</f>
        <v xml:space="preserve"> Revenue From Meals Tax</v>
      </c>
      <c r="C200" s="2" t="str">
        <f t="shared" si="3"/>
        <v>acfr:RevenueFromMealsTax</v>
      </c>
      <c r="D200" s="2" t="s">
        <v>2190</v>
      </c>
      <c r="E200" s="121" t="s">
        <v>2128</v>
      </c>
    </row>
    <row r="201" spans="1:5" ht="14">
      <c r="A201" s="121" t="s">
        <v>1581</v>
      </c>
      <c r="B201" s="2" t="str" cm="1">
        <f t="array" aca="1" ref="B201" ca="1">SUBSTITUTE(_xlfn.TEXTJOIN("", TRUE, IF(ISNUMBER(FIND(MID(A201, ROW(INDIRECT("1:" &amp; LEN(A201))), 1), UPPER(MID(A201, ROW(INDIRECT("1:" &amp; LEN(A201))), 1)))), " " &amp; MID(A201, ROW(INDIRECT("1:" &amp; LEN(A201))), 1), MID(A201, ROW(INDIRECT("1:" &amp; LEN(A201))), 1))), "  ", " ")</f>
        <v xml:space="preserve"> Revenue From Franchise Income Tax</v>
      </c>
      <c r="C201" s="2" t="str">
        <f t="shared" si="3"/>
        <v>acfr:RevenueFromFranchiseIncomeTax</v>
      </c>
      <c r="D201" s="2" t="s">
        <v>2190</v>
      </c>
      <c r="E201" s="121" t="s">
        <v>2129</v>
      </c>
    </row>
    <row r="202" spans="1:5" ht="14">
      <c r="A202" s="121" t="s">
        <v>1582</v>
      </c>
      <c r="B202" s="2" t="str" cm="1">
        <f t="array" aca="1" ref="B202" ca="1">SUBSTITUTE(_xlfn.TEXTJOIN("", TRUE, IF(ISNUMBER(FIND(MID(A202, ROW(INDIRECT("1:" &amp; LEN(A202))), 1), UPPER(MID(A202, ROW(INDIRECT("1:" &amp; LEN(A202))), 1)))), " " &amp; MID(A202, ROW(INDIRECT("1:" &amp; LEN(A202))), 1), MID(A202, ROW(INDIRECT("1:" &amp; LEN(A202))), 1))), "  ", " ")</f>
        <v xml:space="preserve"> Revenue From Other Tax For General Purpose</v>
      </c>
      <c r="C202" s="2" t="str">
        <f t="shared" si="3"/>
        <v>acfr:RevenueFromOtherTaxForGeneralPurpose</v>
      </c>
      <c r="D202" s="2" t="s">
        <v>2190</v>
      </c>
      <c r="E202" s="121" t="s">
        <v>2130</v>
      </c>
    </row>
    <row r="203" spans="1:5" ht="14">
      <c r="A203" s="121" t="s">
        <v>1583</v>
      </c>
      <c r="B203" s="2" t="str" cm="1">
        <f t="array" aca="1" ref="B203" ca="1">SUBSTITUTE(_xlfn.TEXTJOIN("", TRUE, IF(ISNUMBER(FIND(MID(A203, ROW(INDIRECT("1:" &amp; LEN(A203))), 1), UPPER(MID(A203, ROW(INDIRECT("1:" &amp; LEN(A203))), 1)))), " " &amp; MID(A203, ROW(INDIRECT("1:" &amp; LEN(A203))), 1), MID(A203, ROW(INDIRECT("1:" &amp; LEN(A203))), 1))), "  ", " ")</f>
        <v xml:space="preserve"> Revenue From Taxes</v>
      </c>
      <c r="C203" s="2" t="str">
        <f t="shared" si="3"/>
        <v>acfr:RevenueFromTaxes</v>
      </c>
      <c r="D203" s="2" t="s">
        <v>2190</v>
      </c>
      <c r="E203" s="121" t="s">
        <v>2131</v>
      </c>
    </row>
    <row r="204" spans="1:5" ht="14">
      <c r="A204" s="121" t="s">
        <v>1882</v>
      </c>
      <c r="B204" s="2" t="str" cm="1">
        <f t="array" aca="1" ref="B204" ca="1">SUBSTITUTE(_xlfn.TEXTJOIN("", TRUE, IF(ISNUMBER(FIND(MID(A204, ROW(INDIRECT("1:" &amp; LEN(A204))), 1), UPPER(MID(A204, ROW(INDIRECT("1:" &amp; LEN(A204))), 1)))), " " &amp; MID(A204, ROW(INDIRECT("1:" &amp; LEN(A204))), 1), MID(A204, ROW(INDIRECT("1:" &amp; LEN(A204))), 1))), "  ", " ")</f>
        <v xml:space="preserve"> Revenue From Allowance For Taxes Abstract</v>
      </c>
      <c r="C204" s="2" t="str">
        <f t="shared" si="3"/>
        <v>acfr:RevenueFromAllowanceForTaxesAbstract</v>
      </c>
      <c r="D204" s="2" t="s">
        <v>2190</v>
      </c>
      <c r="E204" s="121" t="s">
        <v>2132</v>
      </c>
    </row>
    <row r="205" spans="1:5" ht="14">
      <c r="A205" s="121" t="s">
        <v>1585</v>
      </c>
      <c r="B205" s="2" t="str" cm="1">
        <f t="array" aca="1" ref="B205" ca="1">SUBSTITUTE(_xlfn.TEXTJOIN("", TRUE, IF(ISNUMBER(FIND(MID(A205, ROW(INDIRECT("1:" &amp; LEN(A205))), 1), UPPER(MID(A205, ROW(INDIRECT("1:" &amp; LEN(A205))), 1)))), " " &amp; MID(A205, ROW(INDIRECT("1:" &amp; LEN(A205))), 1), MID(A205, ROW(INDIRECT("1:" &amp; LEN(A205))), 1))), "  ", " ")</f>
        <v xml:space="preserve"> Allowance For Chargebacks</v>
      </c>
      <c r="C205" s="2" t="str">
        <f t="shared" si="3"/>
        <v>acfr:AllowanceForChargebacks</v>
      </c>
      <c r="D205" s="2" t="s">
        <v>2190</v>
      </c>
      <c r="E205" s="121" t="s">
        <v>1584</v>
      </c>
    </row>
    <row r="206" spans="1:5" ht="14">
      <c r="A206" s="121" t="s">
        <v>1587</v>
      </c>
      <c r="B206" s="2" t="str" cm="1">
        <f t="array" aca="1" ref="B206" ca="1">SUBSTITUTE(_xlfn.TEXTJOIN("", TRUE, IF(ISNUMBER(FIND(MID(A206, ROW(INDIRECT("1:" &amp; LEN(A206))), 1), UPPER(MID(A206, ROW(INDIRECT("1:" &amp; LEN(A206))), 1)))), " " &amp; MID(A206, ROW(INDIRECT("1:" &amp; LEN(A206))), 1), MID(A206, ROW(INDIRECT("1:" &amp; LEN(A206))), 1))), "  ", " ")</f>
        <v xml:space="preserve"> Allowance For Refunds</v>
      </c>
      <c r="C206" s="2" t="str">
        <f t="shared" ref="C206:C263" si="4">"acfr:"&amp;A206</f>
        <v>acfr:AllowanceForRefunds</v>
      </c>
      <c r="D206" s="2" t="s">
        <v>2190</v>
      </c>
      <c r="E206" s="121" t="s">
        <v>1586</v>
      </c>
    </row>
    <row r="207" spans="1:5" ht="14">
      <c r="A207" s="121" t="s">
        <v>1588</v>
      </c>
      <c r="B207" s="2" t="str" cm="1">
        <f t="array" aca="1" ref="B207" ca="1">SUBSTITUTE(_xlfn.TEXTJOIN("", TRUE, IF(ISNUMBER(FIND(MID(A207, ROW(INDIRECT("1:" &amp; LEN(A207))), 1), UPPER(MID(A207, ROW(INDIRECT("1:" &amp; LEN(A207))), 1)))), " " &amp; MID(A207, ROW(INDIRECT("1:" &amp; LEN(A207))), 1), MID(A207, ROW(INDIRECT("1:" &amp; LEN(A207))), 1))), "  ", " ")</f>
        <v xml:space="preserve"> Revenue From Collection Fees</v>
      </c>
      <c r="C207" s="2" t="str">
        <f t="shared" si="4"/>
        <v>acfr:RevenueFromCollectionFees</v>
      </c>
      <c r="D207" s="2" t="s">
        <v>2190</v>
      </c>
      <c r="E207" s="121" t="s">
        <v>2133</v>
      </c>
    </row>
    <row r="208" spans="1:5" ht="14">
      <c r="A208" s="121" t="s">
        <v>1589</v>
      </c>
      <c r="B208" s="2" t="str" cm="1">
        <f t="array" aca="1" ref="B208" ca="1">SUBSTITUTE(_xlfn.TEXTJOIN("", TRUE, IF(ISNUMBER(FIND(MID(A208, ROW(INDIRECT("1:" &amp; LEN(A208))), 1), UPPER(MID(A208, ROW(INDIRECT("1:" &amp; LEN(A208))), 1)))), " " &amp; MID(A208, ROW(INDIRECT("1:" &amp; LEN(A208))), 1), MID(A208, ROW(INDIRECT("1:" &amp; LEN(A208))), 1))), "  ", " ")</f>
        <v xml:space="preserve"> Revenue From Interest And Penalties On Taxes</v>
      </c>
      <c r="C208" s="2" t="str">
        <f t="shared" si="4"/>
        <v>acfr:RevenueFromInterestAndPenaltiesOnTaxes</v>
      </c>
      <c r="D208" s="2" t="s">
        <v>2190</v>
      </c>
      <c r="E208" s="121" t="s">
        <v>2110</v>
      </c>
    </row>
    <row r="209" spans="1:5" ht="14">
      <c r="A209" s="121" t="s">
        <v>1590</v>
      </c>
      <c r="B209" s="2" t="str" cm="1">
        <f t="array" aca="1" ref="B209" ca="1">SUBSTITUTE(_xlfn.TEXTJOIN("", TRUE, IF(ISNUMBER(FIND(MID(A209, ROW(INDIRECT("1:" &amp; LEN(A209))), 1), UPPER(MID(A209, ROW(INDIRECT("1:" &amp; LEN(A209))), 1)))), " " &amp; MID(A209, ROW(INDIRECT("1:" &amp; LEN(A209))), 1), MID(A209, ROW(INDIRECT("1:" &amp; LEN(A209))), 1))), "  ", " ")</f>
        <v xml:space="preserve"> Revenue From Community Wide Special Assessments</v>
      </c>
      <c r="C209" s="2" t="str">
        <f t="shared" si="4"/>
        <v>acfr:RevenueFromCommunityWideSpecialAssessments</v>
      </c>
      <c r="D209" s="2" t="s">
        <v>2190</v>
      </c>
      <c r="E209" s="121" t="s">
        <v>2134</v>
      </c>
    </row>
    <row r="210" spans="1:5" ht="14">
      <c r="A210" s="121" t="s">
        <v>1592</v>
      </c>
      <c r="B210" s="2" t="str" cm="1">
        <f t="array" aca="1" ref="B210" ca="1">SUBSTITUTE(_xlfn.TEXTJOIN("", TRUE, IF(ISNUMBER(FIND(MID(A210, ROW(INDIRECT("1:" &amp; LEN(A210))), 1), UPPER(MID(A210, ROW(INDIRECT("1:" &amp; LEN(A210))), 1)))), " " &amp; MID(A210, ROW(INDIRECT("1:" &amp; LEN(A210))), 1), MID(A210, ROW(INDIRECT("1:" &amp; LEN(A210))), 1))), "  ", " ")</f>
        <v xml:space="preserve"> Redemptions And Reconveyance</v>
      </c>
      <c r="C210" s="2" t="str">
        <f t="shared" si="4"/>
        <v>acfr:RedemptionsAndReconveyance</v>
      </c>
      <c r="D210" s="2" t="s">
        <v>2190</v>
      </c>
      <c r="E210" s="121" t="s">
        <v>1591</v>
      </c>
    </row>
    <row r="211" spans="1:5" ht="14">
      <c r="A211" s="121" t="s">
        <v>1593</v>
      </c>
      <c r="B211" s="2" t="str" cm="1">
        <f t="array" aca="1" ref="B211" ca="1">SUBSTITUTE(_xlfn.TEXTJOIN("", TRUE, IF(ISNUMBER(FIND(MID(A211, ROW(INDIRECT("1:" &amp; LEN(A211))), 1), UPPER(MID(A211, ROW(INDIRECT("1:" &amp; LEN(A211))), 1)))), " " &amp; MID(A211, ROW(INDIRECT("1:" &amp; LEN(A211))), 1), MID(A211, ROW(INDIRECT("1:" &amp; LEN(A211))), 1))), "  ", " ")</f>
        <v xml:space="preserve"> Revenue From County Expense Of Sale</v>
      </c>
      <c r="C211" s="2" t="str">
        <f t="shared" si="4"/>
        <v>acfr:RevenueFromCountyExpenseOfSale</v>
      </c>
      <c r="D211" s="2" t="s">
        <v>2190</v>
      </c>
      <c r="E211" s="121" t="s">
        <v>2135</v>
      </c>
    </row>
    <row r="212" spans="1:5" ht="14">
      <c r="A212" s="121" t="s">
        <v>1594</v>
      </c>
      <c r="B212" s="2" t="str" cm="1">
        <f t="array" aca="1" ref="B212" ca="1">SUBSTITUTE(_xlfn.TEXTJOIN("", TRUE, IF(ISNUMBER(FIND(MID(A212, ROW(INDIRECT("1:" &amp; LEN(A212))), 1), UPPER(MID(A212, ROW(INDIRECT("1:" &amp; LEN(A212))), 1)))), " " &amp; MID(A212, ROW(INDIRECT("1:" &amp; LEN(A212))), 1), MID(A212, ROW(INDIRECT("1:" &amp; LEN(A212))), 1))), "  ", " ")</f>
        <v xml:space="preserve"> Revenue From Commercial Forest Reserve</v>
      </c>
      <c r="C212" s="2" t="str">
        <f t="shared" si="4"/>
        <v>acfr:RevenueFromCommercialForestReserve</v>
      </c>
      <c r="D212" s="2" t="s">
        <v>2190</v>
      </c>
      <c r="E212" s="121" t="s">
        <v>2136</v>
      </c>
    </row>
    <row r="213" spans="1:5" ht="14">
      <c r="A213" s="121" t="s">
        <v>1595</v>
      </c>
      <c r="B213" s="2" t="str" cm="1">
        <f t="array" aca="1" ref="B213" ca="1">SUBSTITUTE(_xlfn.TEXTJOIN("", TRUE, IF(ISNUMBER(FIND(MID(A213, ROW(INDIRECT("1:" &amp; LEN(A213))), 1), UPPER(MID(A213, ROW(INDIRECT("1:" &amp; LEN(A213))), 1)))), " " &amp; MID(A213, ROW(INDIRECT("1:" &amp; LEN(A213))), 1), MID(A213, ROW(INDIRECT("1:" &amp; LEN(A213))), 1))), "  ", " ")</f>
        <v xml:space="preserve"> Revenue From Sub Marginal Land Act</v>
      </c>
      <c r="C213" s="2" t="str">
        <f t="shared" si="4"/>
        <v>acfr:RevenueFromSubMarginalLandAct</v>
      </c>
      <c r="D213" s="2" t="s">
        <v>2190</v>
      </c>
      <c r="E213" s="121" t="s">
        <v>2137</v>
      </c>
    </row>
    <row r="214" spans="1:5" ht="14">
      <c r="A214" s="121" t="s">
        <v>1596</v>
      </c>
      <c r="B214" s="2" t="str" cm="1">
        <f t="array" aca="1" ref="B214" ca="1">SUBSTITUTE(_xlfn.TEXTJOIN("", TRUE, IF(ISNUMBER(FIND(MID(A214, ROW(INDIRECT("1:" &amp; LEN(A214))), 1), UPPER(MID(A214, ROW(INDIRECT("1:" &amp; LEN(A214))), 1)))), " " &amp; MID(A214, ROW(INDIRECT("1:" &amp; LEN(A214))), 1), MID(A214, ROW(INDIRECT("1:" &amp; LEN(A214))), 1))), "  ", " ")</f>
        <v xml:space="preserve"> Revenue From Tax Reverted Property</v>
      </c>
      <c r="C214" s="2" t="str">
        <f t="shared" si="4"/>
        <v>acfr:RevenueFromTaxRevertedProperty</v>
      </c>
      <c r="D214" s="2" t="s">
        <v>2190</v>
      </c>
      <c r="E214" s="121" t="s">
        <v>2138</v>
      </c>
    </row>
    <row r="215" spans="1:5" ht="14">
      <c r="A215" s="121" t="s">
        <v>1598</v>
      </c>
      <c r="B215" s="2" t="str" cm="1">
        <f t="array" aca="1" ref="B215" ca="1">SUBSTITUTE(_xlfn.TEXTJOIN("", TRUE, IF(ISNUMBER(FIND(MID(A215, ROW(INDIRECT("1:" &amp; LEN(A215))), 1), UPPER(MID(A215, ROW(INDIRECT("1:" &amp; LEN(A215))), 1)))), " " &amp; MID(A215, ROW(INDIRECT("1:" &amp; LEN(A215))), 1), MID(A215, ROW(INDIRECT("1:" &amp; LEN(A215))), 1))), "  ", " ")</f>
        <v xml:space="preserve"> Payment In Lieu Of Taxes</v>
      </c>
      <c r="C215" s="2" t="str">
        <f t="shared" si="4"/>
        <v>acfr:PaymentInLieuOfTaxes</v>
      </c>
      <c r="D215" s="2" t="s">
        <v>2190</v>
      </c>
      <c r="E215" s="121" t="s">
        <v>1597</v>
      </c>
    </row>
    <row r="216" spans="1:5" ht="14">
      <c r="A216" s="121" t="s">
        <v>1599</v>
      </c>
      <c r="B216" s="2" t="str" cm="1">
        <f t="array" aca="1" ref="B216" ca="1">SUBSTITUTE(_xlfn.TEXTJOIN("", TRUE, IF(ISNUMBER(FIND(MID(A216, ROW(INDIRECT("1:" &amp; LEN(A216))), 1), UPPER(MID(A216, ROW(INDIRECT("1:" &amp; LEN(A216))), 1)))), " " &amp; MID(A216, ROW(INDIRECT("1:" &amp; LEN(A216))), 1), MID(A216, ROW(INDIRECT("1:" &amp; LEN(A216))), 1))), "  ", " ")</f>
        <v xml:space="preserve"> Revenue From Property Tax Administration Fee</v>
      </c>
      <c r="C216" s="2" t="str">
        <f t="shared" si="4"/>
        <v>acfr:RevenueFromPropertyTaxAdministrationFee</v>
      </c>
      <c r="D216" s="2" t="s">
        <v>2190</v>
      </c>
      <c r="E216" s="121" t="s">
        <v>2139</v>
      </c>
    </row>
    <row r="217" spans="1:5" ht="14">
      <c r="A217" s="121" t="s">
        <v>1601</v>
      </c>
      <c r="B217" s="2" t="str" cm="1">
        <f t="array" aca="1" ref="B217" ca="1">SUBSTITUTE(_xlfn.TEXTJOIN("", TRUE, IF(ISNUMBER(FIND(MID(A217, ROW(INDIRECT("1:" &amp; LEN(A217))), 1), UPPER(MID(A217, ROW(INDIRECT("1:" &amp; LEN(A217))), 1)))), " " &amp; MID(A217, ROW(INDIRECT("1:" &amp; LEN(A217))), 1), MID(A217, ROW(INDIRECT("1:" &amp; LEN(A217))), 1))), "  ", " ")</f>
        <v xml:space="preserve"> Taxes And Tax Related Revenues</v>
      </c>
      <c r="C217" s="2" t="str">
        <f t="shared" si="4"/>
        <v>acfr:TaxesAndTaxRelatedRevenues</v>
      </c>
      <c r="D217" s="2" t="s">
        <v>2190</v>
      </c>
      <c r="E217" s="121" t="s">
        <v>1600</v>
      </c>
    </row>
    <row r="218" spans="1:5" ht="14">
      <c r="A218" s="121" t="s">
        <v>1883</v>
      </c>
      <c r="B218" s="2" t="str" cm="1">
        <f t="array" aca="1" ref="B218" ca="1">SUBSTITUTE(_xlfn.TEXTJOIN("", TRUE, IF(ISNUMBER(FIND(MID(A218, ROW(INDIRECT("1:" &amp; LEN(A218))), 1), UPPER(MID(A218, ROW(INDIRECT("1:" &amp; LEN(A218))), 1)))), " " &amp; MID(A218, ROW(INDIRECT("1:" &amp; LEN(A218))), 1), MID(A218, ROW(INDIRECT("1:" &amp; LEN(A218))), 1))), "  ", " ")</f>
        <v xml:space="preserve"> Special Assessments Abstract</v>
      </c>
      <c r="C218" s="2" t="str">
        <f t="shared" si="4"/>
        <v>acfr:SpecialAssessmentsAbstract</v>
      </c>
      <c r="D218" s="2" t="s">
        <v>2190</v>
      </c>
      <c r="E218" s="121" t="s">
        <v>2140</v>
      </c>
    </row>
    <row r="219" spans="1:5" ht="14">
      <c r="A219" s="121" t="s">
        <v>1602</v>
      </c>
      <c r="B219" s="2" t="str" cm="1">
        <f t="array" aca="1" ref="B219" ca="1">SUBSTITUTE(_xlfn.TEXTJOIN("", TRUE, IF(ISNUMBER(FIND(MID(A219, ROW(INDIRECT("1:" &amp; LEN(A219))), 1), UPPER(MID(A219, ROW(INDIRECT("1:" &amp; LEN(A219))), 1)))), " " &amp; MID(A219, ROW(INDIRECT("1:" &amp; LEN(A219))), 1), MID(A219, ROW(INDIRECT("1:" &amp; LEN(A219))), 1))), "  ", " ")</f>
        <v xml:space="preserve"> Revenues From Interest And Penalties On Special Assessments</v>
      </c>
      <c r="C219" s="2" t="str">
        <f t="shared" si="4"/>
        <v>acfr:RevenuesFromInterestAndPenaltiesOnSpecialAssessments</v>
      </c>
      <c r="D219" s="2" t="s">
        <v>2190</v>
      </c>
      <c r="E219" s="121" t="s">
        <v>2141</v>
      </c>
    </row>
    <row r="220" spans="1:5" ht="14">
      <c r="A220" s="121" t="s">
        <v>1603</v>
      </c>
      <c r="B220" s="2" t="str" cm="1">
        <f t="array" aca="1" ref="B220" ca="1">SUBSTITUTE(_xlfn.TEXTJOIN("", TRUE, IF(ISNUMBER(FIND(MID(A220, ROW(INDIRECT("1:" &amp; LEN(A220))), 1), UPPER(MID(A220, ROW(INDIRECT("1:" &amp; LEN(A220))), 1)))), " " &amp; MID(A220, ROW(INDIRECT("1:" &amp; LEN(A220))), 1), MID(A220, ROW(INDIRECT("1:" &amp; LEN(A220))), 1))), "  ", " ")</f>
        <v xml:space="preserve"> Revenue From Special Assessments</v>
      </c>
      <c r="C220" s="2" t="str">
        <f t="shared" si="4"/>
        <v>acfr:RevenueFromSpecialAssessments</v>
      </c>
      <c r="D220" s="2" t="s">
        <v>2190</v>
      </c>
      <c r="E220" s="121" t="s">
        <v>2142</v>
      </c>
    </row>
    <row r="221" spans="1:5" ht="14">
      <c r="A221" s="121" t="s">
        <v>1885</v>
      </c>
      <c r="B221" s="2" t="str" cm="1">
        <f t="array" aca="1" ref="B221" ca="1">SUBSTITUTE(_xlfn.TEXTJOIN("", TRUE, IF(ISNUMBER(FIND(MID(A221, ROW(INDIRECT("1:" &amp; LEN(A221))), 1), UPPER(MID(A221, ROW(INDIRECT("1:" &amp; LEN(A221))), 1)))), " " &amp; MID(A221, ROW(INDIRECT("1:" &amp; LEN(A221))), 1), MID(A221, ROW(INDIRECT("1:" &amp; LEN(A221))), 1))), "  ", " ")</f>
        <v xml:space="preserve"> Intergovernmental Revenue From Federal Government Abstract</v>
      </c>
      <c r="C221" s="2" t="str">
        <f t="shared" si="4"/>
        <v>acfr:IntergovernmentalRevenueFromFederalGovernmentAbstract</v>
      </c>
      <c r="D221" s="2" t="s">
        <v>2190</v>
      </c>
      <c r="E221" s="121" t="s">
        <v>2144</v>
      </c>
    </row>
    <row r="222" spans="1:5" ht="14">
      <c r="A222" s="121" t="s">
        <v>1886</v>
      </c>
      <c r="B222" s="2" t="str" cm="1">
        <f t="array" aca="1" ref="B222" ca="1">SUBSTITUTE(_xlfn.TEXTJOIN("", TRUE, IF(ISNUMBER(FIND(MID(A222, ROW(INDIRECT("1:" &amp; LEN(A222))), 1), UPPER(MID(A222, ROW(INDIRECT("1:" &amp; LEN(A222))), 1)))), " " &amp; MID(A222, ROW(INDIRECT("1:" &amp; LEN(A222))), 1), MID(A222, ROW(INDIRECT("1:" &amp; LEN(A222))), 1))), "  ", " ")</f>
        <v xml:space="preserve"> Federal Grants General Government</v>
      </c>
      <c r="C222" s="2" t="str">
        <f t="shared" si="4"/>
        <v>acfr:FederalGrantsGeneralGovernment</v>
      </c>
      <c r="D222" s="2" t="s">
        <v>2190</v>
      </c>
      <c r="E222" s="121" t="s">
        <v>2145</v>
      </c>
    </row>
    <row r="223" spans="1:5" ht="14">
      <c r="A223" s="121" t="s">
        <v>1887</v>
      </c>
      <c r="B223" s="2" t="str" cm="1">
        <f t="array" aca="1" ref="B223" ca="1">SUBSTITUTE(_xlfn.TEXTJOIN("", TRUE, IF(ISNUMBER(FIND(MID(A223, ROW(INDIRECT("1:" &amp; LEN(A223))), 1), UPPER(MID(A223, ROW(INDIRECT("1:" &amp; LEN(A223))), 1)))), " " &amp; MID(A223, ROW(INDIRECT("1:" &amp; LEN(A223))), 1), MID(A223, ROW(INDIRECT("1:" &amp; LEN(A223))), 1))), "  ", " ")</f>
        <v xml:space="preserve"> Federal Grants Public Safety</v>
      </c>
      <c r="C223" s="2" t="str">
        <f t="shared" si="4"/>
        <v>acfr:FederalGrantsPublicSafety</v>
      </c>
      <c r="D223" s="2" t="s">
        <v>2190</v>
      </c>
      <c r="E223" s="121" t="s">
        <v>2146</v>
      </c>
    </row>
    <row r="224" spans="1:5" ht="14">
      <c r="A224" s="121" t="s">
        <v>1888</v>
      </c>
      <c r="B224" s="2" t="str" cm="1">
        <f t="array" aca="1" ref="B224" ca="1">SUBSTITUTE(_xlfn.TEXTJOIN("", TRUE, IF(ISNUMBER(FIND(MID(A224, ROW(INDIRECT("1:" &amp; LEN(A224))), 1), UPPER(MID(A224, ROW(INDIRECT("1:" &amp; LEN(A224))), 1)))), " " &amp; MID(A224, ROW(INDIRECT("1:" &amp; LEN(A224))), 1), MID(A224, ROW(INDIRECT("1:" &amp; LEN(A224))), 1))), "  ", " ")</f>
        <v xml:space="preserve"> Federal Grants Sanitation</v>
      </c>
      <c r="C224" s="2" t="str">
        <f t="shared" si="4"/>
        <v>acfr:FederalGrantsSanitation</v>
      </c>
      <c r="D224" s="2" t="s">
        <v>2190</v>
      </c>
      <c r="E224" s="121" t="s">
        <v>2147</v>
      </c>
    </row>
    <row r="225" spans="1:5" ht="14">
      <c r="A225" s="121" t="s">
        <v>1889</v>
      </c>
      <c r="B225" s="2" t="str" cm="1">
        <f t="array" aca="1" ref="B225" ca="1">SUBSTITUTE(_xlfn.TEXTJOIN("", TRUE, IF(ISNUMBER(FIND(MID(A225, ROW(INDIRECT("1:" &amp; LEN(A225))), 1), UPPER(MID(A225, ROW(INDIRECT("1:" &amp; LEN(A225))), 1)))), " " &amp; MID(A225, ROW(INDIRECT("1:" &amp; LEN(A225))), 1), MID(A225, ROW(INDIRECT("1:" &amp; LEN(A225))), 1))), "  ", " ")</f>
        <v xml:space="preserve"> Federal Grants Health And Hospital</v>
      </c>
      <c r="C225" s="2" t="str">
        <f t="shared" si="4"/>
        <v>acfr:FederalGrantsHealthAndHospital</v>
      </c>
      <c r="D225" s="2" t="s">
        <v>2190</v>
      </c>
      <c r="E225" s="121" t="s">
        <v>2148</v>
      </c>
    </row>
    <row r="226" spans="1:5" ht="14">
      <c r="A226" s="121" t="s">
        <v>1890</v>
      </c>
      <c r="B226" s="2" t="str" cm="1">
        <f t="array" aca="1" ref="B226" ca="1">SUBSTITUTE(_xlfn.TEXTJOIN("", TRUE, IF(ISNUMBER(FIND(MID(A226, ROW(INDIRECT("1:" &amp; LEN(A226))), 1), UPPER(MID(A226, ROW(INDIRECT("1:" &amp; LEN(A226))), 1)))), " " &amp; MID(A226, ROW(INDIRECT("1:" &amp; LEN(A226))), 1), MID(A226, ROW(INDIRECT("1:" &amp; LEN(A226))), 1))), "  ", " ")</f>
        <v xml:space="preserve"> Federal Grants Welfare</v>
      </c>
      <c r="C226" s="2" t="str">
        <f t="shared" si="4"/>
        <v>acfr:FederalGrantsWelfare</v>
      </c>
      <c r="D226" s="2" t="s">
        <v>2190</v>
      </c>
      <c r="E226" s="121" t="s">
        <v>2149</v>
      </c>
    </row>
    <row r="227" spans="1:5" ht="14">
      <c r="A227" s="121" t="s">
        <v>1891</v>
      </c>
      <c r="B227" s="2" t="str" cm="1">
        <f t="array" aca="1" ref="B227" ca="1">SUBSTITUTE(_xlfn.TEXTJOIN("", TRUE, IF(ISNUMBER(FIND(MID(A227, ROW(INDIRECT("1:" &amp; LEN(A227))), 1), UPPER(MID(A227, ROW(INDIRECT("1:" &amp; LEN(A227))), 1)))), " " &amp; MID(A227, ROW(INDIRECT("1:" &amp; LEN(A227))), 1), MID(A227, ROW(INDIRECT("1:" &amp; LEN(A227))), 1))), "  ", " ")</f>
        <v xml:space="preserve"> Federal Grants Culture And Recreation</v>
      </c>
      <c r="C227" s="2" t="str">
        <f t="shared" si="4"/>
        <v>acfr:FederalGrantsCultureAndRecreation</v>
      </c>
      <c r="D227" s="2" t="s">
        <v>2190</v>
      </c>
      <c r="E227" s="121" t="s">
        <v>2150</v>
      </c>
    </row>
    <row r="228" spans="1:5" ht="14">
      <c r="A228" s="121" t="s">
        <v>1892</v>
      </c>
      <c r="B228" s="2" t="str" cm="1">
        <f t="array" aca="1" ref="B228" ca="1">SUBSTITUTE(_xlfn.TEXTJOIN("", TRUE, IF(ISNUMBER(FIND(MID(A228, ROW(INDIRECT("1:" &amp; LEN(A228))), 1), UPPER(MID(A228, ROW(INDIRECT("1:" &amp; LEN(A228))), 1)))), " " &amp; MID(A228, ROW(INDIRECT("1:" &amp; LEN(A228))), 1), MID(A228, ROW(INDIRECT("1:" &amp; LEN(A228))), 1))), "  ", " ")</f>
        <v xml:space="preserve"> Federal Grants Community Development Block Grants</v>
      </c>
      <c r="C228" s="2" t="str">
        <f t="shared" si="4"/>
        <v>acfr:FederalGrantsCommunityDevelopmentBlockGrants</v>
      </c>
      <c r="D228" s="2" t="s">
        <v>2190</v>
      </c>
      <c r="E228" s="121" t="s">
        <v>2151</v>
      </c>
    </row>
    <row r="229" spans="1:5" ht="14">
      <c r="A229" s="121" t="s">
        <v>1893</v>
      </c>
      <c r="B229" s="2" t="str" cm="1">
        <f t="array" aca="1" ref="B229" ca="1">SUBSTITUTE(_xlfn.TEXTJOIN("", TRUE, IF(ISNUMBER(FIND(MID(A229, ROW(INDIRECT("1:" &amp; LEN(A229))), 1), UPPER(MID(A229, ROW(INDIRECT("1:" &amp; LEN(A229))), 1)))), " " &amp; MID(A229, ROW(INDIRECT("1:" &amp; LEN(A229))), 1), MID(A229, ROW(INDIRECT("1:" &amp; LEN(A229))), 1))), "  ", " ")</f>
        <v xml:space="preserve"> Federal Capital Grants</v>
      </c>
      <c r="C229" s="2" t="str">
        <f t="shared" si="4"/>
        <v>acfr:FederalCapitalGrants</v>
      </c>
      <c r="D229" s="2" t="s">
        <v>2190</v>
      </c>
      <c r="E229" s="121" t="s">
        <v>2152</v>
      </c>
    </row>
    <row r="230" spans="1:5" ht="14">
      <c r="A230" s="121" t="s">
        <v>1628</v>
      </c>
      <c r="B230" s="2" t="str" cm="1">
        <f t="array" aca="1" ref="B230" ca="1">SUBSTITUTE(_xlfn.TEXTJOIN("", TRUE, IF(ISNUMBER(FIND(MID(A230, ROW(INDIRECT("1:" &amp; LEN(A230))), 1), UPPER(MID(A230, ROW(INDIRECT("1:" &amp; LEN(A230))), 1)))), " " &amp; MID(A230, ROW(INDIRECT("1:" &amp; LEN(A230))), 1), MID(A230, ROW(INDIRECT("1:" &amp; LEN(A230))), 1))), "  ", " ")</f>
        <v xml:space="preserve"> Grants Contributions And Donations From Federal Governmental Entities</v>
      </c>
      <c r="C230" s="2" t="str">
        <f t="shared" si="4"/>
        <v>acfr:GrantsContributionsAndDonationsFromFederalGovernmentalEntities</v>
      </c>
      <c r="D230" s="2" t="s">
        <v>2190</v>
      </c>
      <c r="E230" s="121" t="s">
        <v>1627</v>
      </c>
    </row>
    <row r="231" spans="1:5" ht="14">
      <c r="A231" s="121" t="s">
        <v>1894</v>
      </c>
      <c r="B231" s="2" t="str" cm="1">
        <f t="array" aca="1" ref="B231" ca="1">SUBSTITUTE(_xlfn.TEXTJOIN("", TRUE, IF(ISNUMBER(FIND(MID(A231, ROW(INDIRECT("1:" &amp; LEN(A231))), 1), UPPER(MID(A231, ROW(INDIRECT("1:" &amp; LEN(A231))), 1)))), " " &amp; MID(A231, ROW(INDIRECT("1:" &amp; LEN(A231))), 1), MID(A231, ROW(INDIRECT("1:" &amp; LEN(A231))), 1))), "  ", " ")</f>
        <v xml:space="preserve"> Intergovernmental Revenue From State Government Abstract</v>
      </c>
      <c r="C231" s="2" t="str">
        <f t="shared" si="4"/>
        <v>acfr:IntergovernmentalRevenueFromStateGovernmentAbstract</v>
      </c>
      <c r="D231" s="2" t="s">
        <v>2190</v>
      </c>
      <c r="E231" s="121" t="s">
        <v>2153</v>
      </c>
    </row>
    <row r="232" spans="1:5" ht="14">
      <c r="A232" s="121" t="s">
        <v>1895</v>
      </c>
      <c r="B232" s="2" t="str" cm="1">
        <f t="array" aca="1" ref="B232" ca="1">SUBSTITUTE(_xlfn.TEXTJOIN("", TRUE, IF(ISNUMBER(FIND(MID(A232, ROW(INDIRECT("1:" &amp; LEN(A232))), 1), UPPER(MID(A232, ROW(INDIRECT("1:" &amp; LEN(A232))), 1)))), " " &amp; MID(A232, ROW(INDIRECT("1:" &amp; LEN(A232))), 1), MID(A232, ROW(INDIRECT("1:" &amp; LEN(A232))), 1))), "  ", " ")</f>
        <v xml:space="preserve"> State Grants Public Safety</v>
      </c>
      <c r="C232" s="2" t="str">
        <f t="shared" si="4"/>
        <v>acfr:StateGrantsPublicSafety</v>
      </c>
      <c r="D232" s="2" t="s">
        <v>2190</v>
      </c>
      <c r="E232" s="121" t="s">
        <v>2154</v>
      </c>
    </row>
    <row r="233" spans="1:5" ht="14">
      <c r="A233" s="121" t="s">
        <v>1896</v>
      </c>
      <c r="B233" s="2" t="str" cm="1">
        <f t="array" aca="1" ref="B233" ca="1">SUBSTITUTE(_xlfn.TEXTJOIN("", TRUE, IF(ISNUMBER(FIND(MID(A233, ROW(INDIRECT("1:" &amp; LEN(A233))), 1), UPPER(MID(A233, ROW(INDIRECT("1:" &amp; LEN(A233))), 1)))), " " &amp; MID(A233, ROW(INDIRECT("1:" &amp; LEN(A233))), 1), MID(A233, ROW(INDIRECT("1:" &amp; LEN(A233))), 1))), "  ", " ")</f>
        <v xml:space="preserve"> State Grants Drunk Driving Case Flow Assistance</v>
      </c>
      <c r="C233" s="2" t="str">
        <f t="shared" si="4"/>
        <v>acfr:StateGrantsDrunkDrivingCaseFlowAssistance</v>
      </c>
      <c r="D233" s="2" t="s">
        <v>2190</v>
      </c>
      <c r="E233" s="121" t="s">
        <v>2155</v>
      </c>
    </row>
    <row r="234" spans="1:5" ht="14">
      <c r="A234" s="121" t="s">
        <v>1897</v>
      </c>
      <c r="B234" s="2" t="str" cm="1">
        <f t="array" aca="1" ref="B234" ca="1">SUBSTITUTE(_xlfn.TEXTJOIN("", TRUE, IF(ISNUMBER(FIND(MID(A234, ROW(INDIRECT("1:" &amp; LEN(A234))), 1), UPPER(MID(A234, ROW(INDIRECT("1:" &amp; LEN(A234))), 1)))), " " &amp; MID(A234, ROW(INDIRECT("1:" &amp; LEN(A234))), 1), MID(A234, ROW(INDIRECT("1:" &amp; LEN(A234))), 1))), "  ", " ")</f>
        <v xml:space="preserve"> State Grants Drug Case Information Management Account</v>
      </c>
      <c r="C234" s="2" t="str">
        <f t="shared" si="4"/>
        <v>acfr:StateGrantsDrugCaseInformationManagementAccount</v>
      </c>
      <c r="D234" s="2" t="s">
        <v>2190</v>
      </c>
      <c r="E234" s="121" t="s">
        <v>2156</v>
      </c>
    </row>
    <row r="235" spans="1:5" ht="14">
      <c r="A235" s="121" t="s">
        <v>1898</v>
      </c>
      <c r="B235" s="2" t="str" cm="1">
        <f t="array" aca="1" ref="B235" ca="1">SUBSTITUTE(_xlfn.TEXTJOIN("", TRUE, IF(ISNUMBER(FIND(MID(A235, ROW(INDIRECT("1:" &amp; LEN(A235))), 1), UPPER(MID(A235, ROW(INDIRECT("1:" &amp; LEN(A235))), 1)))), " " &amp; MID(A235, ROW(INDIRECT("1:" &amp; LEN(A235))), 1), MID(A235, ROW(INDIRECT("1:" &amp; LEN(A235))), 1))), "  ", " ")</f>
        <v xml:space="preserve"> State Grants Highways And Streets</v>
      </c>
      <c r="C235" s="2" t="str">
        <f t="shared" si="4"/>
        <v>acfr:StateGrantsHighwaysAndStreets</v>
      </c>
      <c r="D235" s="2" t="s">
        <v>2190</v>
      </c>
      <c r="E235" s="121" t="s">
        <v>2157</v>
      </c>
    </row>
    <row r="236" spans="1:5" ht="14">
      <c r="A236" s="121" t="s">
        <v>1899</v>
      </c>
      <c r="B236" s="2" t="str" cm="1">
        <f t="array" aca="1" ref="B236" ca="1">SUBSTITUTE(_xlfn.TEXTJOIN("", TRUE, IF(ISNUMBER(FIND(MID(A236, ROW(INDIRECT("1:" &amp; LEN(A236))), 1), UPPER(MID(A236, ROW(INDIRECT("1:" &amp; LEN(A236))), 1)))), " " &amp; MID(A236, ROW(INDIRECT("1:" &amp; LEN(A236))), 1), MID(A236, ROW(INDIRECT("1:" &amp; LEN(A236))), 1))), "  ", " ")</f>
        <v xml:space="preserve"> State Grants Court Equity</v>
      </c>
      <c r="C236" s="2" t="str">
        <f t="shared" si="4"/>
        <v>acfr:StateGrantsCourtEquity</v>
      </c>
      <c r="D236" s="2" t="s">
        <v>2190</v>
      </c>
      <c r="E236" s="121" t="s">
        <v>2158</v>
      </c>
    </row>
    <row r="237" spans="1:5" ht="14">
      <c r="A237" s="121" t="s">
        <v>1900</v>
      </c>
      <c r="B237" s="2" t="str" cm="1">
        <f t="array" aca="1" ref="B237" ca="1">SUBSTITUTE(_xlfn.TEXTJOIN("", TRUE, IF(ISNUMBER(FIND(MID(A237, ROW(INDIRECT("1:" &amp; LEN(A237))), 1), UPPER(MID(A237, ROW(INDIRECT("1:" &amp; LEN(A237))), 1)))), " " &amp; MID(A237, ROW(INDIRECT("1:" &amp; LEN(A237))), 1), MID(A237, ROW(INDIRECT("1:" &amp; LEN(A237))), 1))), "  ", " ")</f>
        <v xml:space="preserve"> State Grants Sanitation</v>
      </c>
      <c r="C237" s="2" t="str">
        <f t="shared" si="4"/>
        <v>acfr:StateGrantsSanitation</v>
      </c>
      <c r="D237" s="2" t="s">
        <v>2190</v>
      </c>
      <c r="E237" s="121" t="s">
        <v>2159</v>
      </c>
    </row>
    <row r="238" spans="1:5" ht="14">
      <c r="A238" s="121" t="s">
        <v>1901</v>
      </c>
      <c r="B238" s="2" t="str" cm="1">
        <f t="array" aca="1" ref="B238" ca="1">SUBSTITUTE(_xlfn.TEXTJOIN("", TRUE, IF(ISNUMBER(FIND(MID(A238, ROW(INDIRECT("1:" &amp; LEN(A238))), 1), UPPER(MID(A238, ROW(INDIRECT("1:" &amp; LEN(A238))), 1)))), " " &amp; MID(A238, ROW(INDIRECT("1:" &amp; LEN(A238))), 1), MID(A238, ROW(INDIRECT("1:" &amp; LEN(A238))), 1))), "  ", " ")</f>
        <v xml:space="preserve"> State Grants Health</v>
      </c>
      <c r="C238" s="2" t="str">
        <f t="shared" si="4"/>
        <v>acfr:StateGrantsHealth</v>
      </c>
      <c r="D238" s="2" t="s">
        <v>2190</v>
      </c>
      <c r="E238" s="121" t="s">
        <v>2160</v>
      </c>
    </row>
    <row r="239" spans="1:5" ht="14">
      <c r="A239" s="121" t="s">
        <v>1902</v>
      </c>
      <c r="B239" s="2" t="str" cm="1">
        <f t="array" aca="1" ref="B239" ca="1">SUBSTITUTE(_xlfn.TEXTJOIN("", TRUE, IF(ISNUMBER(FIND(MID(A239, ROW(INDIRECT("1:" &amp; LEN(A239))), 1), UPPER(MID(A239, ROW(INDIRECT("1:" &amp; LEN(A239))), 1)))), " " &amp; MID(A239, ROW(INDIRECT("1:" &amp; LEN(A239))), 1), MID(A239, ROW(INDIRECT("1:" &amp; LEN(A239))), 1))), "  ", " ")</f>
        <v xml:space="preserve"> State Grants Welfare</v>
      </c>
      <c r="C239" s="2" t="str">
        <f t="shared" si="4"/>
        <v>acfr:StateGrantsWelfare</v>
      </c>
      <c r="D239" s="2" t="s">
        <v>2190</v>
      </c>
      <c r="E239" s="121" t="s">
        <v>2161</v>
      </c>
    </row>
    <row r="240" spans="1:5" ht="14">
      <c r="A240" s="121" t="s">
        <v>1903</v>
      </c>
      <c r="B240" s="2" t="str" cm="1">
        <f t="array" aca="1" ref="B240" ca="1">SUBSTITUTE(_xlfn.TEXTJOIN("", TRUE, IF(ISNUMBER(FIND(MID(A240, ROW(INDIRECT("1:" &amp; LEN(A240))), 1), UPPER(MID(A240, ROW(INDIRECT("1:" &amp; LEN(A240))), 1)))), " " &amp; MID(A240, ROW(INDIRECT("1:" &amp; LEN(A240))), 1), MID(A240, ROW(INDIRECT("1:" &amp; LEN(A240))), 1))), "  ", " ")</f>
        <v xml:space="preserve"> State Grants Culture And Recreation</v>
      </c>
      <c r="C240" s="2" t="str">
        <f t="shared" si="4"/>
        <v>acfr:StateGrantsCultureAndRecreation</v>
      </c>
      <c r="D240" s="2" t="s">
        <v>2190</v>
      </c>
      <c r="E240" s="121" t="s">
        <v>2162</v>
      </c>
    </row>
    <row r="241" spans="1:5" ht="14">
      <c r="A241" s="121" t="s">
        <v>1904</v>
      </c>
      <c r="B241" s="2" t="str" cm="1">
        <f t="array" aca="1" ref="B241" ca="1">SUBSTITUTE(_xlfn.TEXTJOIN("", TRUE, IF(ISNUMBER(FIND(MID(A241, ROW(INDIRECT("1:" &amp; LEN(A241))), 1), UPPER(MID(A241, ROW(INDIRECT("1:" &amp; LEN(A241))), 1)))), " " &amp; MID(A241, ROW(INDIRECT("1:" &amp; LEN(A241))), 1), MID(A241, ROW(INDIRECT("1:" &amp; LEN(A241))), 1))), "  ", " ")</f>
        <v xml:space="preserve"> State Grants Crime Victims Rights</v>
      </c>
      <c r="C241" s="2" t="str">
        <f t="shared" si="4"/>
        <v>acfr:StateGrantsCrimeVictimsRights</v>
      </c>
      <c r="D241" s="2" t="s">
        <v>2190</v>
      </c>
      <c r="E241" s="121" t="s">
        <v>2163</v>
      </c>
    </row>
    <row r="242" spans="1:5" ht="14">
      <c r="A242" s="121" t="s">
        <v>1905</v>
      </c>
      <c r="B242" s="2" t="str" cm="1">
        <f t="array" aca="1" ref="B242" ca="1">SUBSTITUTE(_xlfn.TEXTJOIN("", TRUE, IF(ISNUMBER(FIND(MID(A242, ROW(INDIRECT("1:" &amp; LEN(A242))), 1), UPPER(MID(A242, ROW(INDIRECT("1:" &amp; LEN(A242))), 1)))), " " &amp; MID(A242, ROW(INDIRECT("1:" &amp; LEN(A242))), 1), MID(A242, ROW(INDIRECT("1:" &amp; LEN(A242))), 1))), "  ", " ")</f>
        <v xml:space="preserve"> State Grants Indigent Defense Grant</v>
      </c>
      <c r="C242" s="2" t="str">
        <f t="shared" si="4"/>
        <v>acfr:StateGrantsIndigentDefenseGrant</v>
      </c>
      <c r="D242" s="2" t="s">
        <v>2190</v>
      </c>
      <c r="E242" s="121" t="s">
        <v>2164</v>
      </c>
    </row>
    <row r="243" spans="1:5" ht="14">
      <c r="A243" s="121" t="s">
        <v>1906</v>
      </c>
      <c r="B243" s="2" t="str" cm="1">
        <f t="array" aca="1" ref="B243" ca="1">SUBSTITUTE(_xlfn.TEXTJOIN("", TRUE, IF(ISNUMBER(FIND(MID(A243, ROW(INDIRECT("1:" &amp; LEN(A243))), 1), UPPER(MID(A243, ROW(INDIRECT("1:" &amp; LEN(A243))), 1)))), " " &amp; MID(A243, ROW(INDIRECT("1:" &amp; LEN(A243))), 1), MID(A243, ROW(INDIRECT("1:" &amp; LEN(A243))), 1))), "  ", " ")</f>
        <v xml:space="preserve"> State Grants State Revenue Sharing</v>
      </c>
      <c r="C243" s="2" t="str">
        <f t="shared" si="4"/>
        <v>acfr:StateGrantsStateRevenueSharing</v>
      </c>
      <c r="D243" s="2" t="s">
        <v>2190</v>
      </c>
      <c r="E243" s="121" t="s">
        <v>2165</v>
      </c>
    </row>
    <row r="244" spans="1:5" ht="14">
      <c r="A244" s="121" t="s">
        <v>1907</v>
      </c>
      <c r="B244" s="2" t="str" cm="1">
        <f t="array" aca="1" ref="B244" ca="1">SUBSTITUTE(_xlfn.TEXTJOIN("", TRUE, IF(ISNUMBER(FIND(MID(A244, ROW(INDIRECT("1:" &amp; LEN(A244))), 1), UPPER(MID(A244, ROW(INDIRECT("1:" &amp; LEN(A244))), 1)))), " " &amp; MID(A244, ROW(INDIRECT("1:" &amp; LEN(A244))), 1), MID(A244, ROW(INDIRECT("1:" &amp; LEN(A244))), 1))), "  ", " ")</f>
        <v xml:space="preserve"> State Grants Local Community Stabilization Share</v>
      </c>
      <c r="C244" s="2" t="str">
        <f t="shared" si="4"/>
        <v>acfr:StateGrantsLocalCommunityStabilizationShare</v>
      </c>
      <c r="D244" s="2" t="s">
        <v>2190</v>
      </c>
      <c r="E244" s="121" t="s">
        <v>2166</v>
      </c>
    </row>
    <row r="245" spans="1:5" ht="14">
      <c r="A245" s="121" t="s">
        <v>1908</v>
      </c>
      <c r="B245" s="2" t="str" cm="1">
        <f t="array" aca="1" ref="B245" ca="1">SUBSTITUTE(_xlfn.TEXTJOIN("", TRUE, IF(ISNUMBER(FIND(MID(A245, ROW(INDIRECT("1:" &amp; LEN(A245))), 1), UPPER(MID(A245, ROW(INDIRECT("1:" &amp; LEN(A245))), 1)))), " " &amp; MID(A245, ROW(INDIRECT("1:" &amp; LEN(A245))), 1), MID(A245, ROW(INDIRECT("1:" &amp; LEN(A245))), 1))), "  ", " ")</f>
        <v xml:space="preserve"> State Grants Survey And Remonumentation</v>
      </c>
      <c r="C245" s="2" t="str">
        <f t="shared" si="4"/>
        <v>acfr:StateGrantsSurveyAndRemonumentation</v>
      </c>
      <c r="D245" s="2" t="s">
        <v>2190</v>
      </c>
      <c r="E245" s="121" t="s">
        <v>2167</v>
      </c>
    </row>
    <row r="246" spans="1:5" ht="14">
      <c r="A246" s="121" t="s">
        <v>1909</v>
      </c>
      <c r="B246" s="2" t="str" cm="1">
        <f t="array" aca="1" ref="B246" ca="1">SUBSTITUTE(_xlfn.TEXTJOIN("", TRUE, IF(ISNUMBER(FIND(MID(A246, ROW(INDIRECT("1:" &amp; LEN(A246))), 1), UPPER(MID(A246, ROW(INDIRECT("1:" &amp; LEN(A246))), 1)))), " " &amp; MID(A246, ROW(INDIRECT("1:" &amp; LEN(A246))), 1), MID(A246, ROW(INDIRECT("1:" &amp; LEN(A246))), 1))), "  ", " ")</f>
        <v xml:space="preserve"> State Grants Special Election Reimbursement</v>
      </c>
      <c r="C246" s="2" t="str">
        <f t="shared" si="4"/>
        <v>acfr:StateGrantsSpecialElectionReimbursement</v>
      </c>
      <c r="D246" s="2" t="s">
        <v>2190</v>
      </c>
      <c r="E246" s="121" t="s">
        <v>2168</v>
      </c>
    </row>
    <row r="247" spans="1:5" ht="14">
      <c r="A247" s="121" t="s">
        <v>1910</v>
      </c>
      <c r="B247" s="2" t="str" cm="1">
        <f t="array" aca="1" ref="B247" ca="1">SUBSTITUTE(_xlfn.TEXTJOIN("", TRUE, IF(ISNUMBER(FIND(MID(A247, ROW(INDIRECT("1:" &amp; LEN(A247))), 1), UPPER(MID(A247, ROW(INDIRECT("1:" &amp; LEN(A247))), 1)))), " " &amp; MID(A247, ROW(INDIRECT("1:" &amp; LEN(A247))), 1), MID(A247, ROW(INDIRECT("1:" &amp; LEN(A247))), 1))), "  ", " ")</f>
        <v xml:space="preserve"> State Capital Grants</v>
      </c>
      <c r="C247" s="2" t="str">
        <f t="shared" si="4"/>
        <v>acfr:StateCapitalGrants</v>
      </c>
      <c r="D247" s="2" t="s">
        <v>2190</v>
      </c>
      <c r="E247" s="121" t="s">
        <v>2169</v>
      </c>
    </row>
    <row r="248" spans="1:5" ht="14">
      <c r="A248" s="121" t="s">
        <v>1630</v>
      </c>
      <c r="B248" s="2" t="str" cm="1">
        <f t="array" aca="1" ref="B248" ca="1">SUBSTITUTE(_xlfn.TEXTJOIN("", TRUE, IF(ISNUMBER(FIND(MID(A248, ROW(INDIRECT("1:" &amp; LEN(A248))), 1), UPPER(MID(A248, ROW(INDIRECT("1:" &amp; LEN(A248))), 1)))), " " &amp; MID(A248, ROW(INDIRECT("1:" &amp; LEN(A248))), 1), MID(A248, ROW(INDIRECT("1:" &amp; LEN(A248))), 1))), "  ", " ")</f>
        <v xml:space="preserve"> Grants Contributions And Donations From State Governmental Entities</v>
      </c>
      <c r="C248" s="2" t="str">
        <f t="shared" si="4"/>
        <v>acfr:GrantsContributionsAndDonationsFromStateGovernmentalEntities</v>
      </c>
      <c r="D248" s="2" t="s">
        <v>2190</v>
      </c>
      <c r="E248" s="121" t="s">
        <v>1629</v>
      </c>
    </row>
    <row r="249" spans="1:5" ht="14">
      <c r="A249" s="121" t="s">
        <v>1632</v>
      </c>
      <c r="B249" s="2" t="str" cm="1">
        <f t="array" aca="1" ref="B249" ca="1">SUBSTITUTE(_xlfn.TEXTJOIN("", TRUE, IF(ISNUMBER(FIND(MID(A249, ROW(INDIRECT("1:" &amp; LEN(A249))), 1), UPPER(MID(A249, ROW(INDIRECT("1:" &amp; LEN(A249))), 1)))), " " &amp; MID(A249, ROW(INDIRECT("1:" &amp; LEN(A249))), 1), MID(A249, ROW(INDIRECT("1:" &amp; LEN(A249))), 1))), "  ", " ")</f>
        <v xml:space="preserve"> Grants Contributions And Donations From Local Units</v>
      </c>
      <c r="C249" s="2" t="str">
        <f t="shared" si="4"/>
        <v>acfr:GrantsContributionsAndDonationsFromLocalUnits</v>
      </c>
      <c r="D249" s="2" t="s">
        <v>2190</v>
      </c>
      <c r="E249" s="121" t="s">
        <v>1631</v>
      </c>
    </row>
    <row r="250" spans="1:5" ht="14">
      <c r="A250" s="121" t="s">
        <v>1634</v>
      </c>
      <c r="B250" s="2" t="str" cm="1">
        <f t="array" aca="1" ref="B250" ca="1">SUBSTITUTE(_xlfn.TEXTJOIN("", TRUE, IF(ISNUMBER(FIND(MID(A250, ROW(INDIRECT("1:" &amp; LEN(A250))), 1), UPPER(MID(A250, ROW(INDIRECT("1:" &amp; LEN(A250))), 1)))), " " &amp; MID(A250, ROW(INDIRECT("1:" &amp; LEN(A250))), 1), MID(A250, ROW(INDIRECT("1:" &amp; LEN(A250))), 1))), "  ", " ")</f>
        <v xml:space="preserve"> Grants Contributions And Donations From Others</v>
      </c>
      <c r="C250" s="2" t="str">
        <f t="shared" si="4"/>
        <v>acfr:GrantsContributionsAndDonationsFromOthers</v>
      </c>
      <c r="D250" s="2" t="s">
        <v>2190</v>
      </c>
      <c r="E250" s="121" t="s">
        <v>1633</v>
      </c>
    </row>
    <row r="251" spans="1:5" ht="14">
      <c r="A251" s="121" t="s">
        <v>1640</v>
      </c>
      <c r="B251" s="2" t="str" cm="1">
        <f t="array" aca="1" ref="B251" ca="1">SUBSTITUTE(_xlfn.TEXTJOIN("", TRUE, IF(ISNUMBER(FIND(MID(A251, ROW(INDIRECT("1:" &amp; LEN(A251))), 1), UPPER(MID(A251, ROW(INDIRECT("1:" &amp; LEN(A251))), 1)))), " " &amp; MID(A251, ROW(INDIRECT("1:" &amp; LEN(A251))), 1), MID(A251, ROW(INDIRECT("1:" &amp; LEN(A251))), 1))), "  ", " ")</f>
        <v xml:space="preserve"> Private Contributions And Donations</v>
      </c>
      <c r="C251" s="2" t="str">
        <f t="shared" si="4"/>
        <v>acfr:PrivateContributionsAndDonations</v>
      </c>
      <c r="D251" s="2" t="s">
        <v>2190</v>
      </c>
      <c r="E251" s="121" t="s">
        <v>1639</v>
      </c>
    </row>
    <row r="252" spans="1:5" ht="14">
      <c r="A252" s="121" t="s">
        <v>1604</v>
      </c>
      <c r="B252" s="2" t="str" cm="1">
        <f t="array" aca="1" ref="B252" ca="1">SUBSTITUTE(_xlfn.TEXTJOIN("", TRUE, IF(ISNUMBER(FIND(MID(A252, ROW(INDIRECT("1:" &amp; LEN(A252))), 1), UPPER(MID(A252, ROW(INDIRECT("1:" &amp; LEN(A252))), 1)))), " " &amp; MID(A252, ROW(INDIRECT("1:" &amp; LEN(A252))), 1), MID(A252, ROW(INDIRECT("1:" &amp; LEN(A252))), 1))), "  ", " ")</f>
        <v xml:space="preserve"> Revenue From Dividends</v>
      </c>
      <c r="C252" s="2" t="str">
        <f t="shared" si="4"/>
        <v>acfr:RevenueFromDividends</v>
      </c>
      <c r="D252" s="2" t="s">
        <v>2190</v>
      </c>
      <c r="E252" s="121" t="s">
        <v>2174</v>
      </c>
    </row>
    <row r="253" spans="1:5" ht="14">
      <c r="A253" s="121" t="s">
        <v>1605</v>
      </c>
      <c r="B253" s="2" t="str" cm="1">
        <f t="array" aca="1" ref="B253" ca="1">SUBSTITUTE(_xlfn.TEXTJOIN("", TRUE, IF(ISNUMBER(FIND(MID(A253, ROW(INDIRECT("1:" &amp; LEN(A253))), 1), UPPER(MID(A253, ROW(INDIRECT("1:" &amp; LEN(A253))), 1)))), " " &amp; MID(A253, ROW(INDIRECT("1:" &amp; LEN(A253))), 1), MID(A253, ROW(INDIRECT("1:" &amp; LEN(A253))), 1))), "  ", " ")</f>
        <v xml:space="preserve"> Revenue From Interest</v>
      </c>
      <c r="C253" s="2" t="str">
        <f t="shared" si="4"/>
        <v>acfr:RevenueFromInterest</v>
      </c>
      <c r="D253" s="2" t="s">
        <v>2190</v>
      </c>
      <c r="E253" s="121" t="s">
        <v>2175</v>
      </c>
    </row>
    <row r="254" spans="1:5" ht="14">
      <c r="A254" s="121" t="s">
        <v>1606</v>
      </c>
      <c r="B254" s="2" t="str" cm="1">
        <f t="array" aca="1" ref="B254" ca="1">SUBSTITUTE(_xlfn.TEXTJOIN("", TRUE, IF(ISNUMBER(FIND(MID(A254, ROW(INDIRECT("1:" &amp; LEN(A254))), 1), UPPER(MID(A254, ROW(INDIRECT("1:" &amp; LEN(A254))), 1)))), " " &amp; MID(A254, ROW(INDIRECT("1:" &amp; LEN(A254))), 1), MID(A254, ROW(INDIRECT("1:" &amp; LEN(A254))), 1))), "  ", " ")</f>
        <v xml:space="preserve"> Revenue From Interest And Dividends</v>
      </c>
      <c r="C254" s="2" t="str">
        <f t="shared" si="4"/>
        <v>acfr:RevenueFromInterestAndDividends</v>
      </c>
      <c r="D254" s="2" t="s">
        <v>2190</v>
      </c>
      <c r="E254" s="121" t="s">
        <v>2176</v>
      </c>
    </row>
    <row r="255" spans="1:5" ht="14">
      <c r="A255" s="121" t="s">
        <v>1915</v>
      </c>
      <c r="B255" s="2" t="str" cm="1">
        <f t="array" aca="1" ref="B255" ca="1">SUBSTITUTE(_xlfn.TEXTJOIN("", TRUE, IF(ISNUMBER(FIND(MID(A255, ROW(INDIRECT("1:" &amp; LEN(A255))), 1), UPPER(MID(A255, ROW(INDIRECT("1:" &amp; LEN(A255))), 1)))), " " &amp; MID(A255, ROW(INDIRECT("1:" &amp; LEN(A255))), 1), MID(A255, ROW(INDIRECT("1:" &amp; LEN(A255))), 1))), "  ", " ")</f>
        <v xml:space="preserve"> Revenues From Rents And Royalties Abstract</v>
      </c>
      <c r="C255" s="2" t="str">
        <f t="shared" si="4"/>
        <v>acfr:RevenuesFromRentsAndRoyaltiesAbstract</v>
      </c>
      <c r="D255" s="2" t="s">
        <v>2190</v>
      </c>
      <c r="E255" s="121" t="s">
        <v>2177</v>
      </c>
    </row>
    <row r="256" spans="1:5" ht="14">
      <c r="A256" s="121" t="s">
        <v>1616</v>
      </c>
      <c r="B256" s="2" t="str" cm="1">
        <f t="array" aca="1" ref="B256" ca="1">SUBSTITUTE(_xlfn.TEXTJOIN("", TRUE, IF(ISNUMBER(FIND(MID(A256, ROW(INDIRECT("1:" &amp; LEN(A256))), 1), UPPER(MID(A256, ROW(INDIRECT("1:" &amp; LEN(A256))), 1)))), " " &amp; MID(A256, ROW(INDIRECT("1:" &amp; LEN(A256))), 1), MID(A256, ROW(INDIRECT("1:" &amp; LEN(A256))), 1))), "  ", " ")</f>
        <v xml:space="preserve"> Revenue From Rent</v>
      </c>
      <c r="C256" s="2" t="str">
        <f t="shared" si="4"/>
        <v>acfr:RevenueFromRent</v>
      </c>
      <c r="D256" s="2" t="s">
        <v>2190</v>
      </c>
      <c r="E256" s="121" t="s">
        <v>2178</v>
      </c>
    </row>
    <row r="257" spans="1:5" ht="14">
      <c r="A257" s="121" t="s">
        <v>1617</v>
      </c>
      <c r="B257" s="2" t="str" cm="1">
        <f t="array" aca="1" ref="B257" ca="1">SUBSTITUTE(_xlfn.TEXTJOIN("", TRUE, IF(ISNUMBER(FIND(MID(A257, ROW(INDIRECT("1:" &amp; LEN(A257))), 1), UPPER(MID(A257, ROW(INDIRECT("1:" &amp; LEN(A257))), 1)))), " " &amp; MID(A257, ROW(INDIRECT("1:" &amp; LEN(A257))), 1), MID(A257, ROW(INDIRECT("1:" &amp; LEN(A257))), 1))), "  ", " ")</f>
        <v xml:space="preserve"> Revenue From Royalties</v>
      </c>
      <c r="C257" s="2" t="str">
        <f t="shared" si="4"/>
        <v>acfr:RevenueFromRoyalties</v>
      </c>
      <c r="D257" s="2" t="s">
        <v>2190</v>
      </c>
      <c r="E257" s="121" t="s">
        <v>2179</v>
      </c>
    </row>
    <row r="258" spans="1:5" ht="14">
      <c r="A258" s="121" t="s">
        <v>1618</v>
      </c>
      <c r="B258" s="2" t="str" cm="1">
        <f t="array" aca="1" ref="B258" ca="1">SUBSTITUTE(_xlfn.TEXTJOIN("", TRUE, IF(ISNUMBER(FIND(MID(A258, ROW(INDIRECT("1:" &amp; LEN(A258))), 1), UPPER(MID(A258, ROW(INDIRECT("1:" &amp; LEN(A258))), 1)))), " " &amp; MID(A258, ROW(INDIRECT("1:" &amp; LEN(A258))), 1), MID(A258, ROW(INDIRECT("1:" &amp; LEN(A258))), 1))), "  ", " ")</f>
        <v xml:space="preserve"> Revenue From Rents And Royalties</v>
      </c>
      <c r="C258" s="2" t="str">
        <f t="shared" si="4"/>
        <v>acfr:RevenueFromRentsAndRoyalties</v>
      </c>
      <c r="D258" s="2" t="s">
        <v>2190</v>
      </c>
      <c r="E258" s="121" t="s">
        <v>2180</v>
      </c>
    </row>
    <row r="259" spans="1:5" ht="14">
      <c r="A259" s="121" t="s">
        <v>1608</v>
      </c>
      <c r="B259" s="2" t="str" cm="1">
        <f t="array" aca="1" ref="B259" ca="1">SUBSTITUTE(_xlfn.TEXTJOIN("", TRUE, IF(ISNUMBER(FIND(MID(A259, ROW(INDIRECT("1:" &amp; LEN(A259))), 1), UPPER(MID(A259, ROW(INDIRECT("1:" &amp; LEN(A259))), 1)))), " " &amp; MID(A259, ROW(INDIRECT("1:" &amp; LEN(A259))), 1), MID(A259, ROW(INDIRECT("1:" &amp; LEN(A259))), 1))), "  ", " ")</f>
        <v xml:space="preserve"> Investment Gains Losses</v>
      </c>
      <c r="C259" s="2" t="str">
        <f t="shared" si="4"/>
        <v>acfr:InvestmentGainsLosses</v>
      </c>
      <c r="D259" s="2" t="s">
        <v>2190</v>
      </c>
      <c r="E259" s="121" t="s">
        <v>1607</v>
      </c>
    </row>
    <row r="260" spans="1:5" ht="14">
      <c r="A260" s="121" t="s">
        <v>1606</v>
      </c>
      <c r="B260" s="2" t="str" cm="1">
        <f t="array" aca="1" ref="B260" ca="1">SUBSTITUTE(_xlfn.TEXTJOIN("", TRUE, IF(ISNUMBER(FIND(MID(A260, ROW(INDIRECT("1:" &amp; LEN(A260))), 1), UPPER(MID(A260, ROW(INDIRECT("1:" &amp; LEN(A260))), 1)))), " " &amp; MID(A260, ROW(INDIRECT("1:" &amp; LEN(A260))), 1), MID(A260, ROW(INDIRECT("1:" &amp; LEN(A260))), 1))), "  ", " ")</f>
        <v xml:space="preserve"> Revenue From Interest And Dividends</v>
      </c>
      <c r="C260" s="2" t="str">
        <f t="shared" si="4"/>
        <v>acfr:RevenueFromInterestAndDividends</v>
      </c>
      <c r="D260" s="2" t="s">
        <v>2190</v>
      </c>
      <c r="E260" s="121" t="s">
        <v>2176</v>
      </c>
    </row>
    <row r="261" spans="1:5" ht="14">
      <c r="A261" s="121" t="s">
        <v>1610</v>
      </c>
      <c r="B261" s="2" t="str" cm="1">
        <f t="array" aca="1" ref="B261" ca="1">SUBSTITUTE(_xlfn.TEXTJOIN("", TRUE, IF(ISNUMBER(FIND(MID(A261, ROW(INDIRECT("1:" &amp; LEN(A261))), 1), UPPER(MID(A261, ROW(INDIRECT("1:" &amp; LEN(A261))), 1)))), " " &amp; MID(A261, ROW(INDIRECT("1:" &amp; LEN(A261))), 1), MID(A261, ROW(INDIRECT("1:" &amp; LEN(A261))), 1))), "  ", " ")</f>
        <v xml:space="preserve"> Investment Income</v>
      </c>
      <c r="C261" s="2" t="str">
        <f t="shared" si="4"/>
        <v>acfr:InvestmentIncome</v>
      </c>
      <c r="D261" s="2" t="s">
        <v>2190</v>
      </c>
      <c r="E261" s="121" t="s">
        <v>1609</v>
      </c>
    </row>
    <row r="262" spans="1:5" ht="14">
      <c r="A262" s="121" t="s">
        <v>1611</v>
      </c>
      <c r="B262" s="2" t="str" cm="1">
        <f t="array" aca="1" ref="B262" ca="1">SUBSTITUTE(_xlfn.TEXTJOIN("", TRUE, IF(ISNUMBER(FIND(MID(A262, ROW(INDIRECT("1:" &amp; LEN(A262))), 1), UPPER(MID(A262, ROW(INDIRECT("1:" &amp; LEN(A262))), 1)))), " " &amp; MID(A262, ROW(INDIRECT("1:" &amp; LEN(A262))), 1), MID(A262, ROW(INDIRECT("1:" &amp; LEN(A262))), 1))), "  ", " ")</f>
        <v xml:space="preserve"> Revenue From Interest And Rent</v>
      </c>
      <c r="C262" s="2" t="str">
        <f t="shared" si="4"/>
        <v>acfr:RevenueFromInterestAndRent</v>
      </c>
      <c r="D262" s="2" t="s">
        <v>2190</v>
      </c>
      <c r="E262" s="121" t="s">
        <v>2182</v>
      </c>
    </row>
    <row r="263" spans="1:5" ht="14">
      <c r="A263" s="121" t="s">
        <v>1613</v>
      </c>
      <c r="B263" s="2" t="str" cm="1">
        <f t="array" aca="1" ref="B263" ca="1">SUBSTITUTE(_xlfn.TEXTJOIN("", TRUE, IF(ISNUMBER(FIND(MID(A263, ROW(INDIRECT("1:" &amp; LEN(A263))), 1), UPPER(MID(A263, ROW(INDIRECT("1:" &amp; LEN(A263))), 1)))), " " &amp; MID(A263, ROW(INDIRECT("1:" &amp; LEN(A263))), 1), MID(A263, ROW(INDIRECT("1:" &amp; LEN(A263))), 1))), "  ", " ")</f>
        <v xml:space="preserve"> Lease Investment Income</v>
      </c>
      <c r="C263" s="2" t="str">
        <f t="shared" si="4"/>
        <v>acfr:LeaseInvestmentIncome</v>
      </c>
      <c r="D263" s="2" t="s">
        <v>2190</v>
      </c>
      <c r="E263" s="121" t="s">
        <v>1612</v>
      </c>
    </row>
    <row r="264" spans="1:5" ht="14">
      <c r="A264" s="121" t="s">
        <v>1615</v>
      </c>
      <c r="B264" s="2" t="str" cm="1">
        <f t="array" aca="1" ref="B264" ca="1">SUBSTITUTE(_xlfn.TEXTJOIN("", TRUE, IF(ISNUMBER(FIND(MID(A264, ROW(INDIRECT("1:" &amp; LEN(A264))), 1), UPPER(MID(A264, ROW(INDIRECT("1:" &amp; LEN(A264))), 1)))), " " &amp; MID(A264, ROW(INDIRECT("1:" &amp; LEN(A264))), 1), MID(A264, ROW(INDIRECT("1:" &amp; LEN(A264))), 1))), "  ", " ")</f>
        <v xml:space="preserve"> Investment Income And Rentals</v>
      </c>
      <c r="C264" s="2" t="str">
        <f t="shared" ref="C264:C305" si="5">"acfr:"&amp;A264</f>
        <v>acfr:InvestmentIncomeAndRentals</v>
      </c>
      <c r="D264" s="2" t="s">
        <v>2190</v>
      </c>
      <c r="E264" s="121" t="s">
        <v>1614</v>
      </c>
    </row>
    <row r="265" spans="1:5" ht="14">
      <c r="A265" s="121" t="s">
        <v>1917</v>
      </c>
      <c r="B265" s="2" t="str" cm="1">
        <f t="array" aca="1" ref="B265" ca="1">SUBSTITUTE(_xlfn.TEXTJOIN("", TRUE, IF(ISNUMBER(FIND(MID(A265, ROW(INDIRECT("1:" &amp; LEN(A265))), 1), UPPER(MID(A265, ROW(INDIRECT("1:" &amp; LEN(A265))), 1)))), " " &amp; MID(A265, ROW(INDIRECT("1:" &amp; LEN(A265))), 1), MID(A265, ROW(INDIRECT("1:" &amp; LEN(A265))), 1))), "  ", " ")</f>
        <v xml:space="preserve"> Revenue From Subsidies</v>
      </c>
      <c r="C265" s="2" t="str">
        <f t="shared" si="5"/>
        <v>acfr:RevenueFromSubsidies</v>
      </c>
      <c r="D265" s="2" t="s">
        <v>2190</v>
      </c>
      <c r="E265" s="121" t="s">
        <v>2183</v>
      </c>
    </row>
    <row r="266" spans="1:5" ht="14">
      <c r="A266" s="121" t="s">
        <v>1636</v>
      </c>
      <c r="B266" s="2" t="str" cm="1">
        <f t="array" aca="1" ref="B266" ca="1">SUBSTITUTE(_xlfn.TEXTJOIN("", TRUE, IF(ISNUMBER(FIND(MID(A266, ROW(INDIRECT("1:" &amp; LEN(A266))), 1), UPPER(MID(A266, ROW(INDIRECT("1:" &amp; LEN(A266))), 1)))), " " &amp; MID(A266, ROW(INDIRECT("1:" &amp; LEN(A266))), 1), MID(A266, ROW(INDIRECT("1:" &amp; LEN(A266))), 1))), "  ", " ")</f>
        <v xml:space="preserve"> Public And Private Contributions</v>
      </c>
      <c r="C266" s="2" t="str">
        <f t="shared" si="5"/>
        <v>acfr:PublicAndPrivateContributions</v>
      </c>
      <c r="D266" s="2" t="s">
        <v>2190</v>
      </c>
      <c r="E266" s="121" t="s">
        <v>1635</v>
      </c>
    </row>
    <row r="267" spans="1:5" ht="14">
      <c r="A267" s="121" t="s">
        <v>1918</v>
      </c>
      <c r="B267" s="2" t="str" cm="1">
        <f t="array" aca="1" ref="B267" ca="1">SUBSTITUTE(_xlfn.TEXTJOIN("", TRUE, IF(ISNUMBER(FIND(MID(A267, ROW(INDIRECT("1:" &amp; LEN(A267))), 1), UPPER(MID(A267, ROW(INDIRECT("1:" &amp; LEN(A267))), 1)))), " " &amp; MID(A267, ROW(INDIRECT("1:" &amp; LEN(A267))), 1), MID(A267, ROW(INDIRECT("1:" &amp; LEN(A267))), 1))), "  ", " ")</f>
        <v xml:space="preserve"> Revenues From Connection Fees Nonoperating</v>
      </c>
      <c r="C267" s="2" t="str">
        <f t="shared" si="5"/>
        <v>acfr:RevenuesFromConnectionFeesNonoperating</v>
      </c>
      <c r="D267" s="2" t="s">
        <v>2190</v>
      </c>
      <c r="E267" s="121" t="s">
        <v>2184</v>
      </c>
    </row>
    <row r="268" spans="1:5" ht="14">
      <c r="A268" s="121" t="s">
        <v>1919</v>
      </c>
      <c r="B268" s="2" t="str" cm="1">
        <f t="array" aca="1" ref="B268" ca="1">SUBSTITUTE(_xlfn.TEXTJOIN("", TRUE, IF(ISNUMBER(FIND(MID(A268, ROW(INDIRECT("1:" &amp; LEN(A268))), 1), UPPER(MID(A268, ROW(INDIRECT("1:" &amp; LEN(A268))), 1)))), " " &amp; MID(A268, ROW(INDIRECT("1:" &amp; LEN(A268))), 1), MID(A268, ROW(INDIRECT("1:" &amp; LEN(A268))), 1))), "  ", " ")</f>
        <v xml:space="preserve"> State Retirement Plan Contributions</v>
      </c>
      <c r="C268" s="2" t="str">
        <f t="shared" si="5"/>
        <v>acfr:StateRetirementPlanContributions</v>
      </c>
      <c r="D268" s="2" t="s">
        <v>2190</v>
      </c>
      <c r="E268" s="121" t="s">
        <v>2185</v>
      </c>
    </row>
    <row r="269" spans="1:5" ht="14">
      <c r="A269" s="121" t="s">
        <v>1920</v>
      </c>
      <c r="B269" s="2" t="str" cm="1">
        <f t="array" aca="1" ref="B269" ca="1">SUBSTITUTE(_xlfn.TEXTJOIN("", TRUE, IF(ISNUMBER(FIND(MID(A269, ROW(INDIRECT("1:" &amp; LEN(A269))), 1), UPPER(MID(A269, ROW(INDIRECT("1:" &amp; LEN(A269))), 1)))), " " &amp; MID(A269, ROW(INDIRECT("1:" &amp; LEN(A269))), 1), MID(A269, ROW(INDIRECT("1:" &amp; LEN(A269))), 1))), "  ", " ")</f>
        <v xml:space="preserve"> State O P E B Contribution</v>
      </c>
      <c r="C269" s="2" t="str">
        <f t="shared" si="5"/>
        <v>acfr:StateOPEBContribution</v>
      </c>
      <c r="D269" s="2" t="s">
        <v>2190</v>
      </c>
      <c r="E269" s="121" t="s">
        <v>2186</v>
      </c>
    </row>
    <row r="270" spans="1:5" ht="14">
      <c r="A270" s="121" t="s">
        <v>1644</v>
      </c>
      <c r="B270" s="2" t="str" cm="1">
        <f t="array" aca="1" ref="B270" ca="1">SUBSTITUTE(_xlfn.TEXTJOIN("", TRUE, IF(ISNUMBER(FIND(MID(A270, ROW(INDIRECT("1:" &amp; LEN(A270))), 1), UPPER(MID(A270, ROW(INDIRECT("1:" &amp; LEN(A270))), 1)))), " " &amp; MID(A270, ROW(INDIRECT("1:" &amp; LEN(A270))), 1), MID(A270, ROW(INDIRECT("1:" &amp; LEN(A270))), 1))), "  ", " ")</f>
        <v xml:space="preserve"> Gain Loss On Sale Of Capital Assets</v>
      </c>
      <c r="C270" s="2" t="str">
        <f t="shared" si="5"/>
        <v>acfr:GainLossOnSaleOfCapitalAssets</v>
      </c>
      <c r="D270" s="2" t="s">
        <v>2190</v>
      </c>
      <c r="E270" s="121" t="s">
        <v>1643</v>
      </c>
    </row>
    <row r="271" spans="1:5" ht="14">
      <c r="A271" s="121" t="s">
        <v>1642</v>
      </c>
      <c r="B271" s="2" t="str" cm="1">
        <f t="array" aca="1" ref="B271" ca="1">SUBSTITUTE(_xlfn.TEXTJOIN("", TRUE, IF(ISNUMBER(FIND(MID(A271, ROW(INDIRECT("1:" &amp; LEN(A271))), 1), UPPER(MID(A271, ROW(INDIRECT("1:" &amp; LEN(A271))), 1)))), " " &amp; MID(A271, ROW(INDIRECT("1:" &amp; LEN(A271))), 1), MID(A271, ROW(INDIRECT("1:" &amp; LEN(A271))), 1))), "  ", " ")</f>
        <v xml:space="preserve"> Cash Over Or Short</v>
      </c>
      <c r="C271" s="2" t="str">
        <f t="shared" si="5"/>
        <v>acfr:CashOverOrShort</v>
      </c>
      <c r="D271" s="2" t="s">
        <v>2190</v>
      </c>
      <c r="E271" s="121" t="s">
        <v>1641</v>
      </c>
    </row>
    <row r="272" spans="1:5" ht="14">
      <c r="A272" s="121" t="s">
        <v>1921</v>
      </c>
      <c r="B272" s="2" t="str" cm="1">
        <f t="array" aca="1" ref="B272" ca="1">SUBSTITUTE(_xlfn.TEXTJOIN("", TRUE, IF(ISNUMBER(FIND(MID(A272, ROW(INDIRECT("1:" &amp; LEN(A272))), 1), UPPER(MID(A272, ROW(INDIRECT("1:" &amp; LEN(A272))), 1)))), " " &amp; MID(A272, ROW(INDIRECT("1:" &amp; LEN(A272))), 1), MID(A272, ROW(INDIRECT("1:" &amp; LEN(A272))), 1))), "  ", " ")</f>
        <v xml:space="preserve"> Gifts</v>
      </c>
      <c r="C272" s="2" t="str">
        <f t="shared" si="5"/>
        <v>acfr:Gifts</v>
      </c>
      <c r="D272" s="2" t="s">
        <v>2190</v>
      </c>
      <c r="E272" s="121" t="s">
        <v>1921</v>
      </c>
    </row>
    <row r="273" spans="1:5" ht="14">
      <c r="A273" s="121" t="s">
        <v>1922</v>
      </c>
      <c r="B273" s="2" t="str" cm="1">
        <f t="array" aca="1" ref="B273" ca="1">SUBSTITUTE(_xlfn.TEXTJOIN("", TRUE, IF(ISNUMBER(FIND(MID(A273, ROW(INDIRECT("1:" &amp; LEN(A273))), 1), UPPER(MID(A273, ROW(INDIRECT("1:" &amp; LEN(A273))), 1)))), " " &amp; MID(A273, ROW(INDIRECT("1:" &amp; LEN(A273))), 1), MID(A273, ROW(INDIRECT("1:" &amp; LEN(A273))), 1))), "  ", " ")</f>
        <v xml:space="preserve"> State Appropriations</v>
      </c>
      <c r="C273" s="2" t="str">
        <f t="shared" si="5"/>
        <v>acfr:StateAppropriations</v>
      </c>
      <c r="D273" s="2" t="s">
        <v>2190</v>
      </c>
      <c r="E273" s="121" t="s">
        <v>2187</v>
      </c>
    </row>
    <row r="274" spans="1:5" ht="14">
      <c r="A274" s="121" t="s">
        <v>1923</v>
      </c>
      <c r="B274" s="2" t="str" cm="1">
        <f t="array" aca="1" ref="B274" ca="1">SUBSTITUTE(_xlfn.TEXTJOIN("", TRUE, IF(ISNUMBER(FIND(MID(A274, ROW(INDIRECT("1:" &amp; LEN(A274))), 1), UPPER(MID(A274, ROW(INDIRECT("1:" &amp; LEN(A274))), 1)))), " " &amp; MID(A274, ROW(INDIRECT("1:" &amp; LEN(A274))), 1), MID(A274, ROW(INDIRECT("1:" &amp; LEN(A274))), 1))), "  ", " ")</f>
        <v xml:space="preserve"> Miscellaneous Other Revenue</v>
      </c>
      <c r="C274" s="2" t="str">
        <f t="shared" si="5"/>
        <v>acfr:MiscellaneousOtherRevenue</v>
      </c>
      <c r="D274" s="2" t="s">
        <v>2190</v>
      </c>
      <c r="E274" s="121" t="s">
        <v>2188</v>
      </c>
    </row>
    <row r="275" spans="1:5" ht="14">
      <c r="A275" s="121" t="s">
        <v>1924</v>
      </c>
      <c r="B275" s="2" t="str" cm="1">
        <f t="array" aca="1" ref="B275" ca="1">SUBSTITUTE(_xlfn.TEXTJOIN("", TRUE, IF(ISNUMBER(FIND(MID(A275, ROW(INDIRECT("1:" &amp; LEN(A275))), 1), UPPER(MID(A275, ROW(INDIRECT("1:" &amp; LEN(A275))), 1)))), " " &amp; MID(A275, ROW(INDIRECT("1:" &amp; LEN(A275))), 1), MID(A275, ROW(INDIRECT("1:" &amp; LEN(A275))), 1))), "  ", " ")</f>
        <v xml:space="preserve"> Other Nonoperating Revenues Expenses</v>
      </c>
      <c r="C275" s="2" t="str">
        <f t="shared" si="5"/>
        <v>acfr:OtherNonoperatingRevenuesExpenses</v>
      </c>
      <c r="D275" s="2" t="s">
        <v>2190</v>
      </c>
      <c r="E275" s="121" t="s">
        <v>2189</v>
      </c>
    </row>
    <row r="276" spans="1:5" ht="14">
      <c r="A276" s="121" t="s">
        <v>1925</v>
      </c>
      <c r="B276" s="2" t="str" cm="1">
        <f t="array" aca="1" ref="B276" ca="1">SUBSTITUTE(_xlfn.TEXTJOIN("", TRUE, IF(ISNUMBER(FIND(MID(A276, ROW(INDIRECT("1:" &amp; LEN(A276))), 1), UPPER(MID(A276, ROW(INDIRECT("1:" &amp; LEN(A276))), 1)))), " " &amp; MID(A276, ROW(INDIRECT("1:" &amp; LEN(A276))), 1), MID(A276, ROW(INDIRECT("1:" &amp; LEN(A276))), 1))), "  ", " ")</f>
        <v xml:space="preserve"> Nonoperating Revenues</v>
      </c>
      <c r="C276" s="2" t="str">
        <f t="shared" si="5"/>
        <v>acfr:NonoperatingRevenues</v>
      </c>
      <c r="D276" s="2" t="s">
        <v>2190</v>
      </c>
      <c r="E276" s="121" t="s">
        <v>2190</v>
      </c>
    </row>
    <row r="277" spans="1:5" ht="14">
      <c r="A277" s="121" t="s">
        <v>1927</v>
      </c>
      <c r="B277" s="2" t="str" cm="1">
        <f t="array" aca="1" ref="B277" ca="1">SUBSTITUTE(_xlfn.TEXTJOIN("", TRUE, IF(ISNUMBER(FIND(MID(A277, ROW(INDIRECT("1:" &amp; LEN(A277))), 1), UPPER(MID(A277, ROW(INDIRECT("1:" &amp; LEN(A277))), 1)))), " " &amp; MID(A277, ROW(INDIRECT("1:" &amp; LEN(A277))), 1), MID(A277, ROW(INDIRECT("1:" &amp; LEN(A277))), 1))), "  ", " ")</f>
        <v xml:space="preserve"> Grant Related Expenses</v>
      </c>
      <c r="C277" s="2" t="str">
        <f t="shared" si="5"/>
        <v>acfr:GrantRelatedExpenses</v>
      </c>
      <c r="D277" s="2" t="s">
        <v>2190</v>
      </c>
      <c r="E277" s="121" t="s">
        <v>2192</v>
      </c>
    </row>
    <row r="278" spans="1:5" ht="14">
      <c r="A278" s="121" t="s">
        <v>1928</v>
      </c>
      <c r="B278" s="2" t="str" cm="1">
        <f t="array" aca="1" ref="B278" ca="1">SUBSTITUTE(_xlfn.TEXTJOIN("", TRUE, IF(ISNUMBER(FIND(MID(A278, ROW(INDIRECT("1:" &amp; LEN(A278))), 1), UPPER(MID(A278, ROW(INDIRECT("1:" &amp; LEN(A278))), 1)))), " " &amp; MID(A278, ROW(INDIRECT("1:" &amp; LEN(A278))), 1), MID(A278, ROW(INDIRECT("1:" &amp; LEN(A278))), 1))), "  ", " ")</f>
        <v xml:space="preserve"> Project Costs</v>
      </c>
      <c r="C278" s="2" t="str">
        <f t="shared" si="5"/>
        <v>acfr:ProjectCosts</v>
      </c>
      <c r="D278" s="2" t="s">
        <v>2190</v>
      </c>
      <c r="E278" s="121" t="s">
        <v>2193</v>
      </c>
    </row>
    <row r="279" spans="1:5" ht="14">
      <c r="A279" s="121" t="s">
        <v>1929</v>
      </c>
      <c r="B279" s="2" t="str" cm="1">
        <f t="array" aca="1" ref="B279" ca="1">SUBSTITUTE(_xlfn.TEXTJOIN("", TRUE, IF(ISNUMBER(FIND(MID(A279, ROW(INDIRECT("1:" &amp; LEN(A279))), 1), UPPER(MID(A279, ROW(INDIRECT("1:" &amp; LEN(A279))), 1)))), " " &amp; MID(A279, ROW(INDIRECT("1:" &amp; LEN(A279))), 1), MID(A279, ROW(INDIRECT("1:" &amp; LEN(A279))), 1))), "  ", " ")</f>
        <v xml:space="preserve"> Contributions To Other Governments</v>
      </c>
      <c r="C279" s="2" t="str">
        <f t="shared" si="5"/>
        <v>acfr:ContributionsToOtherGovernments</v>
      </c>
      <c r="D279" s="2" t="s">
        <v>2190</v>
      </c>
      <c r="E279" s="121" t="s">
        <v>2194</v>
      </c>
    </row>
    <row r="280" spans="1:5" ht="14">
      <c r="A280" s="121" t="s">
        <v>1930</v>
      </c>
      <c r="B280" s="2" t="str" cm="1">
        <f t="array" aca="1" ref="B280" ca="1">SUBSTITUTE(_xlfn.TEXTJOIN("", TRUE, IF(ISNUMBER(FIND(MID(A280, ROW(INDIRECT("1:" &amp; LEN(A280))), 1), UPPER(MID(A280, ROW(INDIRECT("1:" &amp; LEN(A280))), 1)))), " " &amp; MID(A280, ROW(INDIRECT("1:" &amp; LEN(A280))), 1), MID(A280, ROW(INDIRECT("1:" &amp; LEN(A280))), 1))), "  ", " ")</f>
        <v xml:space="preserve"> Expenses For Other Welfare Services</v>
      </c>
      <c r="C280" s="2" t="str">
        <f t="shared" si="5"/>
        <v>acfr:ExpensesForOtherWelfareServices</v>
      </c>
      <c r="D280" s="2" t="s">
        <v>2190</v>
      </c>
      <c r="E280" s="121" t="s">
        <v>2195</v>
      </c>
    </row>
    <row r="281" spans="1:5" ht="14">
      <c r="A281" s="121" t="s">
        <v>1931</v>
      </c>
      <c r="B281" s="2" t="str" cm="1">
        <f t="array" aca="1" ref="B281" ca="1">SUBSTITUTE(_xlfn.TEXTJOIN("", TRUE, IF(ISNUMBER(FIND(MID(A281, ROW(INDIRECT("1:" &amp; LEN(A281))), 1), UPPER(MID(A281, ROW(INDIRECT("1:" &amp; LEN(A281))), 1)))), " " &amp; MID(A281, ROW(INDIRECT("1:" &amp; LEN(A281))), 1), MID(A281, ROW(INDIRECT("1:" &amp; LEN(A281))), 1))), "  ", " ")</f>
        <v xml:space="preserve"> Issuance Cost And Amortization Of Bond Discount</v>
      </c>
      <c r="C281" s="2" t="str">
        <f t="shared" si="5"/>
        <v>acfr:IssuanceCostAndAmortizationOfBondDiscount</v>
      </c>
      <c r="D281" s="2" t="s">
        <v>2190</v>
      </c>
      <c r="E281" s="121" t="s">
        <v>2196</v>
      </c>
    </row>
    <row r="282" spans="1:5" ht="14">
      <c r="A282" s="121" t="s">
        <v>1326</v>
      </c>
      <c r="B282" s="2" t="str" cm="1">
        <f t="array" aca="1" ref="B282" ca="1">SUBSTITUTE(_xlfn.TEXTJOIN("", TRUE, IF(ISNUMBER(FIND(MID(A282, ROW(INDIRECT("1:" &amp; LEN(A282))), 1), UPPER(MID(A282, ROW(INDIRECT("1:" &amp; LEN(A282))), 1)))), " " &amp; MID(A282, ROW(INDIRECT("1:" &amp; LEN(A282))), 1), MID(A282, ROW(INDIRECT("1:" &amp; LEN(A282))), 1))), "  ", " ")</f>
        <v xml:space="preserve"> Debt Service Interest And Fiscal Charges</v>
      </c>
      <c r="C282" s="2" t="str">
        <f t="shared" si="5"/>
        <v>acfr:DebtServiceInterestAndFiscalCharges</v>
      </c>
      <c r="D282" s="2" t="s">
        <v>2190</v>
      </c>
      <c r="E282" s="121" t="s">
        <v>1336</v>
      </c>
    </row>
    <row r="283" spans="1:5" ht="14">
      <c r="A283" s="121" t="s">
        <v>1932</v>
      </c>
      <c r="B283" s="2" t="str" cm="1">
        <f t="array" aca="1" ref="B283" ca="1">SUBSTITUTE(_xlfn.TEXTJOIN("", TRUE, IF(ISNUMBER(FIND(MID(A283, ROW(INDIRECT("1:" &amp; LEN(A283))), 1), UPPER(MID(A283, ROW(INDIRECT("1:" &amp; LEN(A283))), 1)))), " " &amp; MID(A283, ROW(INDIRECT("1:" &amp; LEN(A283))), 1), MID(A283, ROW(INDIRECT("1:" &amp; LEN(A283))), 1))), "  ", " ")</f>
        <v xml:space="preserve"> Nonoperating Expenses</v>
      </c>
      <c r="C283" s="2" t="str">
        <f t="shared" si="5"/>
        <v>acfr:NonoperatingExpenses</v>
      </c>
      <c r="D283" s="2" t="s">
        <v>2190</v>
      </c>
      <c r="E283" s="121" t="s">
        <v>2197</v>
      </c>
    </row>
    <row r="284" spans="1:5" ht="14">
      <c r="A284" s="121" t="s">
        <v>1933</v>
      </c>
      <c r="B284" s="2" t="str" cm="1">
        <f t="array" aca="1" ref="B284" ca="1">SUBSTITUTE(_xlfn.TEXTJOIN("", TRUE, IF(ISNUMBER(FIND(MID(A284, ROW(INDIRECT("1:" &amp; LEN(A284))), 1), UPPER(MID(A284, ROW(INDIRECT("1:" &amp; LEN(A284))), 1)))), " " &amp; MID(A284, ROW(INDIRECT("1:" &amp; LEN(A284))), 1), MID(A284, ROW(INDIRECT("1:" &amp; LEN(A284))), 1))), "  ", " ")</f>
        <v xml:space="preserve"> Nonoperating Revenues And Expenses</v>
      </c>
      <c r="C284" s="2" t="str">
        <f t="shared" si="5"/>
        <v>acfr:NonoperatingRevenuesAndExpenses</v>
      </c>
      <c r="D284" s="2" t="s">
        <v>2190</v>
      </c>
      <c r="E284" s="121" t="s">
        <v>2198</v>
      </c>
    </row>
    <row r="285" spans="1:5" ht="14">
      <c r="A285" s="121" t="s">
        <v>1934</v>
      </c>
      <c r="B285" s="2" t="str" cm="1">
        <f t="array" aca="1" ref="B285" ca="1">SUBSTITUTE(_xlfn.TEXTJOIN("", TRUE, IF(ISNUMBER(FIND(MID(A285, ROW(INDIRECT("1:" &amp; LEN(A285))), 1), UPPER(MID(A285, ROW(INDIRECT("1:" &amp; LEN(A285))), 1)))), " " &amp; MID(A285, ROW(INDIRECT("1:" &amp; LEN(A285))), 1), MID(A285, ROW(INDIRECT("1:" &amp; LEN(A285))), 1))), "  ", " ")</f>
        <v xml:space="preserve"> Income Loss Before Capital Contributions</v>
      </c>
      <c r="C285" s="2" t="str">
        <f t="shared" si="5"/>
        <v>acfr:IncomeLossBeforeCapitalContributions</v>
      </c>
      <c r="D285" s="2" t="s">
        <v>2190</v>
      </c>
      <c r="E285" s="121" t="s">
        <v>2199</v>
      </c>
    </row>
    <row r="286" spans="1:5" ht="14">
      <c r="A286" s="121" t="s">
        <v>1937</v>
      </c>
      <c r="B286" s="2" t="str" cm="1">
        <f t="array" aca="1" ref="B286" ca="1">SUBSTITUTE(_xlfn.TEXTJOIN("", TRUE, IF(ISNUMBER(FIND(MID(A286, ROW(INDIRECT("1:" &amp; LEN(A286))), 1), UPPER(MID(A286, ROW(INDIRECT("1:" &amp; LEN(A286))), 1)))), " " &amp; MID(A286, ROW(INDIRECT("1:" &amp; LEN(A286))), 1), MID(A286, ROW(INDIRECT("1:" &amp; LEN(A286))), 1))), "  ", " ")</f>
        <v xml:space="preserve"> Contributions Capital</v>
      </c>
      <c r="C286" s="2" t="str">
        <f t="shared" si="5"/>
        <v>acfr:ContributionsCapital</v>
      </c>
      <c r="D286" s="2" t="s">
        <v>1764</v>
      </c>
      <c r="E286" s="121" t="s">
        <v>2202</v>
      </c>
    </row>
    <row r="287" spans="1:5" ht="14">
      <c r="A287" s="121" t="s">
        <v>1938</v>
      </c>
      <c r="B287" s="2" t="str" cm="1">
        <f t="array" aca="1" ref="B287" ca="1">SUBSTITUTE(_xlfn.TEXTJOIN("", TRUE, IF(ISNUMBER(FIND(MID(A287, ROW(INDIRECT("1:" &amp; LEN(A287))), 1), UPPER(MID(A287, ROW(INDIRECT("1:" &amp; LEN(A287))), 1)))), " " &amp; MID(A287, ROW(INDIRECT("1:" &amp; LEN(A287))), 1), MID(A287, ROW(INDIRECT("1:" &amp; LEN(A287))), 1))), "  ", " ")</f>
        <v xml:space="preserve"> Contributionsfrom Citizens And Developers</v>
      </c>
      <c r="C287" s="2" t="str">
        <f t="shared" si="5"/>
        <v>acfr:ContributionsfromCitizensAndDevelopers</v>
      </c>
      <c r="D287" s="2" t="s">
        <v>1764</v>
      </c>
      <c r="E287" s="121" t="s">
        <v>2203</v>
      </c>
    </row>
    <row r="288" spans="1:5" ht="14">
      <c r="A288" s="121" t="s">
        <v>1939</v>
      </c>
      <c r="B288" s="2" t="str" cm="1">
        <f t="array" aca="1" ref="B288" ca="1">SUBSTITUTE(_xlfn.TEXTJOIN("", TRUE, IF(ISNUMBER(FIND(MID(A288, ROW(INDIRECT("1:" &amp; LEN(A288))), 1), UPPER(MID(A288, ROW(INDIRECT("1:" &amp; LEN(A288))), 1)))), " " &amp; MID(A288, ROW(INDIRECT("1:" &amp; LEN(A288))), 1), MID(A288, ROW(INDIRECT("1:" &amp; LEN(A288))), 1))), "  ", " ")</f>
        <v xml:space="preserve"> Contributions Other</v>
      </c>
      <c r="C288" s="2" t="str">
        <f t="shared" si="5"/>
        <v>acfr:ContributionsOther</v>
      </c>
      <c r="D288" s="2" t="s">
        <v>1764</v>
      </c>
      <c r="E288" s="121" t="s">
        <v>2204</v>
      </c>
    </row>
    <row r="289" spans="1:5" ht="14">
      <c r="A289" s="121" t="s">
        <v>1940</v>
      </c>
      <c r="B289" s="2" t="str" cm="1">
        <f t="array" aca="1" ref="B289" ca="1">SUBSTITUTE(_xlfn.TEXTJOIN("", TRUE, IF(ISNUMBER(FIND(MID(A289, ROW(INDIRECT("1:" &amp; LEN(A289))), 1), UPPER(MID(A289, ROW(INDIRECT("1:" &amp; LEN(A289))), 1)))), " " &amp; MID(A289, ROW(INDIRECT("1:" &amp; LEN(A289))), 1), MID(A289, ROW(INDIRECT("1:" &amp; LEN(A289))), 1))), "  ", " ")</f>
        <v xml:space="preserve"> Contributions</v>
      </c>
      <c r="C289" s="2" t="str">
        <f t="shared" si="5"/>
        <v>acfr:Contributions</v>
      </c>
      <c r="D289" s="2" t="s">
        <v>1764</v>
      </c>
      <c r="E289" s="121" t="s">
        <v>1940</v>
      </c>
    </row>
    <row r="290" spans="1:5" ht="14">
      <c r="A290" s="121" t="s">
        <v>1654</v>
      </c>
      <c r="B290" s="2" t="str" cm="1">
        <f t="array" aca="1" ref="B290" ca="1">SUBSTITUTE(_xlfn.TEXTJOIN("", TRUE, IF(ISNUMBER(FIND(MID(A290, ROW(INDIRECT("1:" &amp; LEN(A290))), 1), UPPER(MID(A290, ROW(INDIRECT("1:" &amp; LEN(A290))), 1)))), " " &amp; MID(A290, ROW(INDIRECT("1:" &amp; LEN(A290))), 1), MID(A290, ROW(INDIRECT("1:" &amp; LEN(A290))), 1))), "  ", " ")</f>
        <v xml:space="preserve"> Transfers In</v>
      </c>
      <c r="C290" s="2" t="str">
        <f t="shared" si="5"/>
        <v>acfr:TransfersIn</v>
      </c>
      <c r="D290" s="2" t="s">
        <v>1764</v>
      </c>
      <c r="E290" s="121" t="s">
        <v>1653</v>
      </c>
    </row>
    <row r="291" spans="1:5" ht="14">
      <c r="A291" s="121" t="s">
        <v>1656</v>
      </c>
      <c r="B291" s="2" t="str" cm="1">
        <f t="array" aca="1" ref="B291" ca="1">SUBSTITUTE(_xlfn.TEXTJOIN("", TRUE, IF(ISNUMBER(FIND(MID(A291, ROW(INDIRECT("1:" &amp; LEN(A291))), 1), UPPER(MID(A291, ROW(INDIRECT("1:" &amp; LEN(A291))), 1)))), " " &amp; MID(A291, ROW(INDIRECT("1:" &amp; LEN(A291))), 1), MID(A291, ROW(INDIRECT("1:" &amp; LEN(A291))), 1))), "  ", " ")</f>
        <v xml:space="preserve"> Transfers Out</v>
      </c>
      <c r="C291" s="2" t="str">
        <f t="shared" si="5"/>
        <v>acfr:TransfersOut</v>
      </c>
      <c r="D291" s="2" t="s">
        <v>1764</v>
      </c>
      <c r="E291" s="121" t="s">
        <v>1655</v>
      </c>
    </row>
    <row r="292" spans="1:5" ht="14">
      <c r="A292" s="121" t="s">
        <v>1942</v>
      </c>
      <c r="B292" s="2" t="str" cm="1">
        <f t="array" aca="1" ref="B292" ca="1">SUBSTITUTE(_xlfn.TEXTJOIN("", TRUE, IF(ISNUMBER(FIND(MID(A292, ROW(INDIRECT("1:" &amp; LEN(A292))), 1), UPPER(MID(A292, ROW(INDIRECT("1:" &amp; LEN(A292))), 1)))), " " &amp; MID(A292, ROW(INDIRECT("1:" &amp; LEN(A292))), 1), MID(A292, ROW(INDIRECT("1:" &amp; LEN(A292))), 1))), "  ", " ")</f>
        <v xml:space="preserve"> Transfersof Capital Assets From To Other Funds</v>
      </c>
      <c r="C292" s="2" t="str">
        <f t="shared" si="5"/>
        <v>acfr:TransfersofCapitalAssetsFromToOtherFunds</v>
      </c>
      <c r="D292" s="2" t="s">
        <v>1764</v>
      </c>
      <c r="E292" s="121" t="s">
        <v>2206</v>
      </c>
    </row>
    <row r="293" spans="1:5" ht="14">
      <c r="A293" s="121" t="s">
        <v>1943</v>
      </c>
      <c r="B293" s="2" t="str" cm="1">
        <f t="array" aca="1" ref="B293" ca="1">SUBSTITUTE(_xlfn.TEXTJOIN("", TRUE, IF(ISNUMBER(FIND(MID(A293, ROW(INDIRECT("1:" &amp; LEN(A293))), 1), UPPER(MID(A293, ROW(INDIRECT("1:" &amp; LEN(A293))), 1)))), " " &amp; MID(A293, ROW(INDIRECT("1:" &amp; LEN(A293))), 1), MID(A293, ROW(INDIRECT("1:" &amp; LEN(A293))), 1))), "  ", " ")</f>
        <v xml:space="preserve"> Total Capital Contributions And Transfers</v>
      </c>
      <c r="C293" s="2" t="str">
        <f t="shared" si="5"/>
        <v>acfr:TotalCapitalContributionsAndTransfers</v>
      </c>
      <c r="D293" s="2" t="s">
        <v>1764</v>
      </c>
      <c r="E293" s="121" t="s">
        <v>2207</v>
      </c>
    </row>
    <row r="294" spans="1:5" ht="14">
      <c r="A294" s="121" t="s">
        <v>1662</v>
      </c>
      <c r="B294" s="2" t="str" cm="1">
        <f t="array" aca="1" ref="B294" ca="1">SUBSTITUTE(_xlfn.TEXTJOIN("", TRUE, IF(ISNUMBER(FIND(MID(A294, ROW(INDIRECT("1:" &amp; LEN(A294))), 1), UPPER(MID(A294, ROW(INDIRECT("1:" &amp; LEN(A294))), 1)))), " " &amp; MID(A294, ROW(INDIRECT("1:" &amp; LEN(A294))), 1), MID(A294, ROW(INDIRECT("1:" &amp; LEN(A294))), 1))), "  ", " ")</f>
        <v xml:space="preserve"> Other Financing Sources Lease Financing</v>
      </c>
      <c r="C294" s="2" t="str">
        <f t="shared" si="5"/>
        <v>acfr:OtherFinancingSourcesLeaseFinancing</v>
      </c>
      <c r="D294" s="2" t="s">
        <v>2210</v>
      </c>
      <c r="E294" s="121" t="s">
        <v>1661</v>
      </c>
    </row>
    <row r="295" spans="1:5" ht="14">
      <c r="A295" s="121" t="s">
        <v>1945</v>
      </c>
      <c r="B295" s="2" t="str" cm="1">
        <f t="array" aca="1" ref="B295" ca="1">SUBSTITUTE(_xlfn.TEXTJOIN("", TRUE, IF(ISNUMBER(FIND(MID(A295, ROW(INDIRECT("1:" &amp; LEN(A295))), 1), UPPER(MID(A295, ROW(INDIRECT("1:" &amp; LEN(A295))), 1)))), " " &amp; MID(A295, ROW(INDIRECT("1:" &amp; LEN(A295))), 1), MID(A295, ROW(INDIRECT("1:" &amp; LEN(A295))), 1))), "  ", " ")</f>
        <v xml:space="preserve"> Proceeds From Sale Of Bonds Notes</v>
      </c>
      <c r="C295" s="2" t="str">
        <f t="shared" si="5"/>
        <v>acfr:ProceedsFromSaleOfBondsNotes</v>
      </c>
      <c r="D295" s="2" t="s">
        <v>2210</v>
      </c>
      <c r="E295" s="121" t="s">
        <v>2209</v>
      </c>
    </row>
    <row r="296" spans="1:5" ht="14">
      <c r="A296" s="121" t="s">
        <v>1666</v>
      </c>
      <c r="B296" s="2" t="str" cm="1">
        <f t="array" aca="1" ref="B296" ca="1">SUBSTITUTE(_xlfn.TEXTJOIN("", TRUE, IF(ISNUMBER(FIND(MID(A296, ROW(INDIRECT("1:" &amp; LEN(A296))), 1), UPPER(MID(A296, ROW(INDIRECT("1:" &amp; LEN(A296))), 1)))), " " &amp; MID(A296, ROW(INDIRECT("1:" &amp; LEN(A296))), 1), MID(A296, ROW(INDIRECT("1:" &amp; LEN(A296))), 1))), "  ", " ")</f>
        <v xml:space="preserve"> Premium On Bonds Or Notes</v>
      </c>
      <c r="C296" s="2" t="str">
        <f t="shared" si="5"/>
        <v>acfr:PremiumOnBondsOrNotes</v>
      </c>
      <c r="D296" s="2" t="s">
        <v>2210</v>
      </c>
      <c r="E296" s="121" t="s">
        <v>1665</v>
      </c>
    </row>
    <row r="297" spans="1:5" ht="14">
      <c r="A297" s="121" t="s">
        <v>1668</v>
      </c>
      <c r="B297" s="2" t="str" cm="1">
        <f t="array" aca="1" ref="B297" ca="1">SUBSTITUTE(_xlfn.TEXTJOIN("", TRUE, IF(ISNUMBER(FIND(MID(A297, ROW(INDIRECT("1:" &amp; LEN(A297))), 1), UPPER(MID(A297, ROW(INDIRECT("1:" &amp; LEN(A297))), 1)))), " " &amp; MID(A297, ROW(INDIRECT("1:" &amp; LEN(A297))), 1), MID(A297, ROW(INDIRECT("1:" &amp; LEN(A297))), 1))), "  ", " ")</f>
        <v xml:space="preserve"> Bond Or Insurance Recoveries</v>
      </c>
      <c r="C297" s="2" t="str">
        <f t="shared" si="5"/>
        <v>acfr:BondOrInsuranceRecoveries</v>
      </c>
      <c r="D297" s="2" t="s">
        <v>2210</v>
      </c>
      <c r="E297" s="121" t="s">
        <v>1667</v>
      </c>
    </row>
    <row r="298" spans="1:5" ht="14">
      <c r="A298" s="121" t="s">
        <v>1946</v>
      </c>
      <c r="B298" s="2" t="str" cm="1">
        <f t="array" aca="1" ref="B298" ca="1">SUBSTITUTE(_xlfn.TEXTJOIN("", TRUE, IF(ISNUMBER(FIND(MID(A298, ROW(INDIRECT("1:" &amp; LEN(A298))), 1), UPPER(MID(A298, ROW(INDIRECT("1:" &amp; LEN(A298))), 1)))), " " &amp; MID(A298, ROW(INDIRECT("1:" &amp; LEN(A298))), 1), MID(A298, ROW(INDIRECT("1:" &amp; LEN(A298))), 1))), "  ", " ")</f>
        <v xml:space="preserve"> Other Financing Sources</v>
      </c>
      <c r="C298" s="2" t="str">
        <f t="shared" si="5"/>
        <v>acfr:OtherFinancingSources</v>
      </c>
      <c r="D298" s="2" t="s">
        <v>2210</v>
      </c>
      <c r="E298" s="121" t="s">
        <v>2210</v>
      </c>
    </row>
    <row r="299" spans="1:5" ht="14">
      <c r="A299" s="121" t="s">
        <v>1638</v>
      </c>
      <c r="B299" s="2" t="str" cm="1">
        <f t="array" aca="1" ref="B299" ca="1">SUBSTITUTE(_xlfn.TEXTJOIN("", TRUE, IF(ISNUMBER(FIND(MID(A299, ROW(INDIRECT("1:" &amp; LEN(A299))), 1), UPPER(MID(A299, ROW(INDIRECT("1:" &amp; LEN(A299))), 1)))), " " &amp; MID(A299, ROW(INDIRECT("1:" &amp; LEN(A299))), 1), MID(A299, ROW(INDIRECT("1:" &amp; LEN(A299))), 1))), "  ", " ")</f>
        <v xml:space="preserve"> Proceeds From Bond And Note Issuance</v>
      </c>
      <c r="C299" s="2" t="str">
        <f t="shared" si="5"/>
        <v>acfr:ProceedsFromBondAndNoteIssuance</v>
      </c>
      <c r="D299" s="2" t="s">
        <v>2210</v>
      </c>
      <c r="E299" s="121" t="s">
        <v>1637</v>
      </c>
    </row>
    <row r="300" spans="1:5" ht="14">
      <c r="A300" s="121" t="s">
        <v>1947</v>
      </c>
      <c r="B300" s="2" t="str" cm="1">
        <f t="array" aca="1" ref="B300" ca="1">SUBSTITUTE(_xlfn.TEXTJOIN("", TRUE, IF(ISNUMBER(FIND(MID(A300, ROW(INDIRECT("1:" &amp; LEN(A300))), 1), UPPER(MID(A300, ROW(INDIRECT("1:" &amp; LEN(A300))), 1)))), " " &amp; MID(A300, ROW(INDIRECT("1:" &amp; LEN(A300))), 1), MID(A300, ROW(INDIRECT("1:" &amp; LEN(A300))), 1))), "  ", " ")</f>
        <v xml:space="preserve"> Net Position Abstract</v>
      </c>
      <c r="C300" s="2" t="str">
        <f t="shared" si="5"/>
        <v>acfr:NetPositionAbstract</v>
      </c>
      <c r="E300" s="121" t="s">
        <v>2211</v>
      </c>
    </row>
    <row r="301" spans="1:5" ht="14">
      <c r="A301" s="121" t="s">
        <v>1948</v>
      </c>
      <c r="B301" s="2" t="str" cm="1">
        <f t="array" aca="1" ref="B301" ca="1">SUBSTITUTE(_xlfn.TEXTJOIN("", TRUE, IF(ISNUMBER(FIND(MID(A301, ROW(INDIRECT("1:" &amp; LEN(A301))), 1), UPPER(MID(A301, ROW(INDIRECT("1:" &amp; LEN(A301))), 1)))), " " &amp; MID(A301, ROW(INDIRECT("1:" &amp; LEN(A301))), 1), MID(A301, ROW(INDIRECT("1:" &amp; LEN(A301))), 1))), "  ", " ")</f>
        <v xml:space="preserve"> Change In Accounting Principle</v>
      </c>
      <c r="C301" s="2" t="str">
        <f t="shared" si="5"/>
        <v>acfr:ChangeInAccountingPrinciple</v>
      </c>
      <c r="D301" s="2" t="s">
        <v>189</v>
      </c>
      <c r="E301" s="121" t="s">
        <v>2212</v>
      </c>
    </row>
    <row r="302" spans="1:5" ht="14">
      <c r="A302" s="121" t="s">
        <v>1949</v>
      </c>
      <c r="B302" s="2" t="str" cm="1">
        <f t="array" aca="1" ref="B302" ca="1">SUBSTITUTE(_xlfn.TEXTJOIN("", TRUE, IF(ISNUMBER(FIND(MID(A302, ROW(INDIRECT("1:" &amp; LEN(A302))), 1), UPPER(MID(A302, ROW(INDIRECT("1:" &amp; LEN(A302))), 1)))), " " &amp; MID(A302, ROW(INDIRECT("1:" &amp; LEN(A302))), 1), MID(A302, ROW(INDIRECT("1:" &amp; LEN(A302))), 1))), "  ", " ")</f>
        <v xml:space="preserve"> Net Position Restated</v>
      </c>
      <c r="C302" s="2" t="str">
        <f t="shared" si="5"/>
        <v>acfr:NetPositionRestated</v>
      </c>
      <c r="D302" s="2" t="s">
        <v>189</v>
      </c>
      <c r="E302" s="121" t="s">
        <v>2213</v>
      </c>
    </row>
    <row r="303" spans="1:5" ht="14">
      <c r="A303" s="121" t="s">
        <v>1950</v>
      </c>
      <c r="B303" s="2" t="str" cm="1">
        <f t="array" aca="1" ref="B303" ca="1">SUBSTITUTE(_xlfn.TEXTJOIN("", TRUE, IF(ISNUMBER(FIND(MID(A303, ROW(INDIRECT("1:" &amp; LEN(A303))), 1), UPPER(MID(A303, ROW(INDIRECT("1:" &amp; LEN(A303))), 1)))), " " &amp; MID(A303, ROW(INDIRECT("1:" &amp; LEN(A303))), 1), MID(A303, ROW(INDIRECT("1:" &amp; LEN(A303))), 1))), "  ", " ")</f>
        <v xml:space="preserve"> Net Position</v>
      </c>
      <c r="C303" s="2" t="str">
        <f t="shared" si="5"/>
        <v>acfr:NetPosition</v>
      </c>
      <c r="D303" s="2" t="s">
        <v>189</v>
      </c>
      <c r="E303" s="121" t="s">
        <v>2214</v>
      </c>
    </row>
    <row r="304" spans="1:5" ht="14">
      <c r="A304" s="121" t="s">
        <v>1950</v>
      </c>
      <c r="B304" s="2" t="str" cm="1">
        <f t="array" aca="1" ref="B304" ca="1">SUBSTITUTE(_xlfn.TEXTJOIN("", TRUE, IF(ISNUMBER(FIND(MID(A304, ROW(INDIRECT("1:" &amp; LEN(A304))), 1), UPPER(MID(A304, ROW(INDIRECT("1:" &amp; LEN(A304))), 1)))), " " &amp; MID(A304, ROW(INDIRECT("1:" &amp; LEN(A304))), 1), MID(A304, ROW(INDIRECT("1:" &amp; LEN(A304))), 1))), "  ", " ")</f>
        <v xml:space="preserve"> Net Position</v>
      </c>
      <c r="C304" s="2" t="str">
        <f t="shared" si="5"/>
        <v>acfr:NetPosition</v>
      </c>
      <c r="D304" s="2" t="s">
        <v>189</v>
      </c>
      <c r="E304" s="121" t="s">
        <v>2215</v>
      </c>
    </row>
    <row r="305" spans="1:5" ht="14">
      <c r="A305" s="121" t="s">
        <v>1951</v>
      </c>
      <c r="B305" s="2" t="str" cm="1">
        <f t="array" aca="1" ref="B305" ca="1">SUBSTITUTE(_xlfn.TEXTJOIN("", TRUE, IF(ISNUMBER(FIND(MID(A305, ROW(INDIRECT("1:" &amp; LEN(A305))), 1), UPPER(MID(A305, ROW(INDIRECT("1:" &amp; LEN(A305))), 1)))), " " &amp; MID(A305, ROW(INDIRECT("1:" &amp; LEN(A305))), 1), MID(A305, ROW(INDIRECT("1:" &amp; LEN(A305))), 1))), "  ", " ")</f>
        <v xml:space="preserve"> Changes In Net Position</v>
      </c>
      <c r="C305" s="2" t="str">
        <f t="shared" si="5"/>
        <v>acfr:ChangesInNetPosition</v>
      </c>
      <c r="D305" s="2" t="s">
        <v>189</v>
      </c>
      <c r="E305" s="121" t="s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26" t="s">
        <v>12</v>
      </c>
      <c r="C25" s="127"/>
      <c r="D25" s="127"/>
      <c r="E25" s="128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34" customHeight="1">
      <c r="A3" s="4" t="s">
        <v>1075</v>
      </c>
      <c r="B3" s="32" t="s">
        <v>1107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1108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1109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1110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</vt:i4>
      </vt:variant>
    </vt:vector>
  </HeadingPairs>
  <TitlesOfParts>
    <vt:vector size="24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Balance Sheet</vt:lpstr>
      <vt:lpstr>GovFund Stmt of Rev Exp and Chg</vt:lpstr>
      <vt:lpstr>Net pos- Prop Funds</vt:lpstr>
      <vt:lpstr>Prop Fund Cash Flows</vt:lpstr>
      <vt:lpstr>Lookup PropFunds CashFlows</vt:lpstr>
      <vt:lpstr>PropFund Stmt of Rev Exp and Ch</vt:lpstr>
      <vt:lpstr>Lookup PropFunds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Ahmed, Sarrah</cp:lastModifiedBy>
  <dcterms:created xsi:type="dcterms:W3CDTF">2023-07-21T19:59:00Z</dcterms:created>
  <dcterms:modified xsi:type="dcterms:W3CDTF">2024-04-23T00:20:36Z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