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codeName="ThisWorkbook"/>
  <mc:AlternateContent xmlns:mc="http://schemas.openxmlformats.org/markup-compatibility/2006">
    <mc:Choice Requires="x15">
      <x15ac:absPath xmlns:x15ac="http://schemas.microsoft.com/office/spreadsheetml/2010/11/ac" url="/Users/byflow/Documents/Research/process-xbrl/static/input_files/"/>
    </mc:Choice>
  </mc:AlternateContent>
  <xr:revisionPtr revIDLastSave="0" documentId="13_ncr:1_{8EB8607D-4C2E-F541-9C2C-40FA22542E71}" xr6:coauthVersionLast="47" xr6:coauthVersionMax="47" xr10:uidLastSave="{00000000-0000-0000-0000-000000000000}"/>
  <bookViews>
    <workbookView xWindow="15320" yWindow="740" windowWidth="14920" windowHeight="18900" tabRatio="834" firstSheet="5" activeTab="6" xr2:uid="{00000000-000D-0000-FFFF-FFFF00000000}"/>
  </bookViews>
  <sheets>
    <sheet name="Label Dropdowns" sheetId="8" r:id="rId1"/>
    <sheet name="Statement of activities labels" sheetId="20" r:id="rId2"/>
    <sheet name="Master Info" sheetId="13" r:id="rId3"/>
    <sheet name="Statement of Net Position" sheetId="9" r:id="rId4"/>
    <sheet name="Statement of Activities" sheetId="19" r:id="rId5"/>
    <sheet name="GovFund Balance Sheet" sheetId="22" r:id="rId6"/>
    <sheet name="Reconciliation Table" sheetId="23" r:id="rId7"/>
    <sheet name="GovFund Stmt of Rev Exp and Chg" sheetId="15" r:id="rId8"/>
    <sheet name="Prop Fund Stmt of Net Position" sheetId="11" state="hidden" r:id="rId9"/>
    <sheet name="Prop Fund Stmt of Rev Exp Bal" sheetId="12" state="hidden" r:id="rId10"/>
  </sheets>
  <definedNames>
    <definedName name="_xlnm._FilterDatabase" localSheetId="7" hidden="1">'GovFund Stmt of Rev Exp and Chg'!#REF!</definedName>
    <definedName name="_xlnm._FilterDatabase" localSheetId="0" hidden="1">'Label Dropdowns'!$A$1:$C$522</definedName>
    <definedName name="_xlnm._FilterDatabase" localSheetId="4" hidden="1">'Statement of Activities'!$B$25:$B$36</definedName>
    <definedName name="_xlnm._FilterDatabase" localSheetId="3" hidden="1">'Statement of Net Position'!$B$25:$B$36</definedName>
    <definedName name="current_assets">'Label Dropdowns'!$B$2:$B$204</definedName>
    <definedName name="current_liabilities">'Label Dropdowns'!$B$205:$B$319</definedName>
    <definedName name="deferred_inflows">'Label Dropdowns'!$B$320:$B$342</definedName>
    <definedName name="deferred_outflows">'Label Dropdowns'!$B$343:$B$359</definedName>
    <definedName name="general_revenues">'Statement of activities labels'!$B$112:$B$203</definedName>
    <definedName name="net_position">'Label Dropdowns'!$B$360:$B$381</definedName>
    <definedName name="noncurrent_assets">'Label Dropdowns'!$B$382:$B$475</definedName>
    <definedName name="noncurrent_liabilities">'Label Dropdowns'!$B$476:$B$522</definedName>
    <definedName name="program_revenues">'Statement of activities labels'!$B$2:$B$111</definedName>
    <definedName name="transfers">'Statement of activities labels'!$B$204:$B$217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23" l="1"/>
  <c r="A11" i="22"/>
  <c r="B4" i="23"/>
  <c r="B1" i="23"/>
  <c r="J50" i="22"/>
  <c r="J51" i="22"/>
  <c r="J52" i="22"/>
  <c r="J53" i="22"/>
  <c r="J54" i="22"/>
  <c r="J55" i="22"/>
  <c r="A50" i="22"/>
  <c r="A51" i="22"/>
  <c r="A52" i="22"/>
  <c r="A53" i="22"/>
  <c r="A54" i="22"/>
  <c r="A55" i="22"/>
  <c r="J36" i="22"/>
  <c r="J37" i="22"/>
  <c r="J38" i="22"/>
  <c r="J39" i="22"/>
  <c r="J40" i="22"/>
  <c r="J41" i="22"/>
  <c r="J42" i="22"/>
  <c r="J43" i="22"/>
  <c r="I44" i="22"/>
  <c r="H44" i="22"/>
  <c r="G44" i="22"/>
  <c r="F44" i="22"/>
  <c r="E44" i="22"/>
  <c r="D44" i="22"/>
  <c r="C44" i="22"/>
  <c r="A43" i="22"/>
  <c r="A42" i="22"/>
  <c r="A41" i="22"/>
  <c r="A40" i="22"/>
  <c r="A39" i="22"/>
  <c r="A38" i="22"/>
  <c r="A37" i="22"/>
  <c r="A36" i="22"/>
  <c r="J35" i="22"/>
  <c r="A35" i="22"/>
  <c r="J34" i="22"/>
  <c r="J23" i="22"/>
  <c r="J24" i="22"/>
  <c r="J25" i="22"/>
  <c r="J26" i="22"/>
  <c r="J27" i="22"/>
  <c r="A27" i="22"/>
  <c r="A26" i="22"/>
  <c r="A25" i="22"/>
  <c r="A24" i="22"/>
  <c r="A23" i="22"/>
  <c r="J17" i="22"/>
  <c r="A17" i="22"/>
  <c r="J47" i="22" l="1"/>
  <c r="J48" i="22"/>
  <c r="J49" i="22"/>
  <c r="J56" i="22"/>
  <c r="J46" i="22"/>
  <c r="J28" i="22"/>
  <c r="J29" i="22"/>
  <c r="J30" i="22"/>
  <c r="J31" i="22"/>
  <c r="J22" i="22"/>
  <c r="J10" i="22"/>
  <c r="J11" i="22"/>
  <c r="J12" i="22"/>
  <c r="J13" i="22"/>
  <c r="J14" i="22"/>
  <c r="J15" i="22"/>
  <c r="J16" i="22"/>
  <c r="J18" i="22"/>
  <c r="J9" i="22"/>
  <c r="I57" i="22"/>
  <c r="I32" i="22"/>
  <c r="I19" i="22"/>
  <c r="C77" i="9"/>
  <c r="H57" i="22"/>
  <c r="G57" i="22"/>
  <c r="F57" i="22"/>
  <c r="E57" i="22"/>
  <c r="D57" i="22"/>
  <c r="C57" i="22"/>
  <c r="D32" i="22"/>
  <c r="E32" i="22"/>
  <c r="F32" i="22"/>
  <c r="G32" i="22"/>
  <c r="H32" i="22"/>
  <c r="C32" i="22"/>
  <c r="E19" i="22"/>
  <c r="F19" i="22"/>
  <c r="G19" i="22"/>
  <c r="H19" i="22"/>
  <c r="D19" i="22"/>
  <c r="C19" i="22"/>
  <c r="A56" i="22"/>
  <c r="A49" i="22"/>
  <c r="A48" i="22"/>
  <c r="A47" i="22"/>
  <c r="A46" i="22"/>
  <c r="A34" i="22"/>
  <c r="A31" i="22"/>
  <c r="A30" i="22"/>
  <c r="A29" i="22"/>
  <c r="A28" i="22"/>
  <c r="A22" i="22"/>
  <c r="A18" i="22"/>
  <c r="A16" i="22"/>
  <c r="A15" i="22"/>
  <c r="A14" i="22"/>
  <c r="A13" i="22"/>
  <c r="A12" i="22"/>
  <c r="A10" i="22"/>
  <c r="A9" i="22"/>
  <c r="B1" i="22"/>
  <c r="B4" i="22"/>
  <c r="I76" i="19"/>
  <c r="I77" i="19"/>
  <c r="I75" i="19"/>
  <c r="I67" i="19"/>
  <c r="I68" i="19"/>
  <c r="I69" i="19"/>
  <c r="I70" i="19"/>
  <c r="I66" i="19"/>
  <c r="I55" i="19"/>
  <c r="I56" i="19"/>
  <c r="I57" i="19"/>
  <c r="I58" i="19"/>
  <c r="I59" i="19"/>
  <c r="I60" i="19"/>
  <c r="I61" i="19"/>
  <c r="I62" i="19"/>
  <c r="I63" i="19"/>
  <c r="I54" i="19"/>
  <c r="I49" i="19"/>
  <c r="I42" i="19"/>
  <c r="I43" i="19"/>
  <c r="I44" i="19"/>
  <c r="I45" i="19"/>
  <c r="I46" i="19"/>
  <c r="I47" i="19"/>
  <c r="I48" i="19"/>
  <c r="I41" i="19"/>
  <c r="I26" i="19"/>
  <c r="I27" i="19"/>
  <c r="I28" i="19"/>
  <c r="I29" i="19"/>
  <c r="I30" i="19"/>
  <c r="I31" i="19"/>
  <c r="I32" i="19"/>
  <c r="I33" i="19"/>
  <c r="I34" i="19"/>
  <c r="I35" i="19"/>
  <c r="I36" i="19"/>
  <c r="I25" i="19"/>
  <c r="I10" i="19"/>
  <c r="I11" i="19"/>
  <c r="I12" i="19"/>
  <c r="I13" i="19"/>
  <c r="I14" i="19"/>
  <c r="I15" i="19"/>
  <c r="I16" i="19"/>
  <c r="I17" i="19"/>
  <c r="I18" i="19"/>
  <c r="I19" i="19"/>
  <c r="I20" i="19"/>
  <c r="I21" i="19"/>
  <c r="I22" i="19"/>
  <c r="I9" i="19"/>
  <c r="J44" i="22" l="1"/>
  <c r="J32" i="22"/>
  <c r="J19" i="22"/>
  <c r="J57" i="22"/>
  <c r="G41" i="19"/>
  <c r="H41" i="19"/>
  <c r="G42" i="19"/>
  <c r="H42" i="19"/>
  <c r="I50" i="19"/>
  <c r="G43" i="19"/>
  <c r="G50" i="19" s="1"/>
  <c r="H43" i="19"/>
  <c r="H50" i="19" s="1"/>
  <c r="G44" i="19"/>
  <c r="H44" i="19"/>
  <c r="G45" i="19"/>
  <c r="H45" i="19"/>
  <c r="G46" i="19"/>
  <c r="H46" i="19"/>
  <c r="G47" i="19"/>
  <c r="H47" i="19"/>
  <c r="G48" i="19"/>
  <c r="H48" i="19"/>
  <c r="G49" i="19"/>
  <c r="H49" i="19"/>
  <c r="A55" i="19" l="1"/>
  <c r="A54" i="19"/>
  <c r="H2" i="20" a="1"/>
  <c r="H2" i="20" s="1"/>
  <c r="A62" i="19"/>
  <c r="A67" i="19"/>
  <c r="A68" i="19"/>
  <c r="A69" i="19"/>
  <c r="A70" i="19"/>
  <c r="A66" i="19"/>
  <c r="A56" i="19"/>
  <c r="A57" i="19"/>
  <c r="A58" i="19"/>
  <c r="A59" i="19"/>
  <c r="A60" i="19"/>
  <c r="A61" i="19"/>
  <c r="A63" i="19"/>
  <c r="J46" i="19"/>
  <c r="J47" i="19"/>
  <c r="J48" i="19"/>
  <c r="G10" i="19"/>
  <c r="G11" i="19"/>
  <c r="G12" i="19"/>
  <c r="G13" i="19"/>
  <c r="G14" i="19"/>
  <c r="G15" i="19"/>
  <c r="G16" i="19"/>
  <c r="G17" i="19"/>
  <c r="G18" i="19"/>
  <c r="G19" i="19"/>
  <c r="G20" i="19"/>
  <c r="G21" i="19"/>
  <c r="G22" i="19"/>
  <c r="G9" i="19"/>
  <c r="G72" i="19"/>
  <c r="E92" i="9"/>
  <c r="E93" i="9"/>
  <c r="E80" i="9"/>
  <c r="E67" i="9"/>
  <c r="E54" i="9"/>
  <c r="E41" i="9"/>
  <c r="E25" i="9"/>
  <c r="B1" i="19"/>
  <c r="B1" i="9"/>
  <c r="H6" i="19"/>
  <c r="H33" i="19" s="1"/>
  <c r="I6" i="19"/>
  <c r="J6" i="19"/>
  <c r="J42" i="19" s="1"/>
  <c r="A42" i="19"/>
  <c r="A43" i="19"/>
  <c r="A44" i="19"/>
  <c r="A45" i="19"/>
  <c r="A46" i="19"/>
  <c r="A47" i="19"/>
  <c r="A48" i="19"/>
  <c r="A49" i="19"/>
  <c r="A41" i="19"/>
  <c r="A10" i="19"/>
  <c r="A11" i="19"/>
  <c r="A12" i="19"/>
  <c r="A13" i="19"/>
  <c r="A14" i="19"/>
  <c r="A15" i="19"/>
  <c r="A16" i="19"/>
  <c r="A17" i="19"/>
  <c r="A18" i="19"/>
  <c r="A19" i="19"/>
  <c r="A20" i="19"/>
  <c r="A21" i="19"/>
  <c r="A22" i="19"/>
  <c r="A26" i="19"/>
  <c r="A27" i="19"/>
  <c r="A28" i="19"/>
  <c r="A29" i="19"/>
  <c r="A30" i="19"/>
  <c r="A31" i="19"/>
  <c r="A32" i="19"/>
  <c r="A33" i="19"/>
  <c r="A34" i="19"/>
  <c r="A35" i="19"/>
  <c r="A36" i="19"/>
  <c r="A25" i="19"/>
  <c r="A9" i="19"/>
  <c r="G64" i="19"/>
  <c r="G71" i="19" s="1"/>
  <c r="I23" i="15"/>
  <c r="I36" i="15"/>
  <c r="I60" i="15"/>
  <c r="I70" i="15"/>
  <c r="B4" i="19"/>
  <c r="C50" i="19"/>
  <c r="C37" i="19"/>
  <c r="C23" i="19"/>
  <c r="D6" i="9"/>
  <c r="D37" i="9" s="1"/>
  <c r="E6" i="9"/>
  <c r="E11" i="9" s="1"/>
  <c r="F6" i="9"/>
  <c r="F23" i="9" s="1"/>
  <c r="A9" i="9"/>
  <c r="A10" i="9"/>
  <c r="A11" i="9"/>
  <c r="A12" i="9"/>
  <c r="A13" i="9"/>
  <c r="A14" i="9"/>
  <c r="A15" i="9"/>
  <c r="A16" i="9"/>
  <c r="A17" i="9"/>
  <c r="A18" i="9"/>
  <c r="A19" i="9"/>
  <c r="A20" i="9"/>
  <c r="A21" i="9"/>
  <c r="A22" i="9"/>
  <c r="C23" i="9"/>
  <c r="A25" i="9"/>
  <c r="A26" i="9"/>
  <c r="A27" i="9"/>
  <c r="A28" i="9"/>
  <c r="A29" i="9"/>
  <c r="A30" i="9"/>
  <c r="A31" i="9"/>
  <c r="A32" i="9"/>
  <c r="E32" i="9"/>
  <c r="A33" i="9"/>
  <c r="E33" i="9"/>
  <c r="A34" i="9"/>
  <c r="E34" i="9"/>
  <c r="A35" i="9"/>
  <c r="E35" i="9"/>
  <c r="A36" i="9"/>
  <c r="E36" i="9"/>
  <c r="C37" i="9"/>
  <c r="I37" i="15" l="1"/>
  <c r="J45" i="19"/>
  <c r="J44" i="19"/>
  <c r="H36" i="19"/>
  <c r="H28" i="19"/>
  <c r="H32" i="19"/>
  <c r="J49" i="19"/>
  <c r="H30" i="19"/>
  <c r="H25" i="19"/>
  <c r="H29" i="19"/>
  <c r="H72" i="19" s="1"/>
  <c r="H35" i="19"/>
  <c r="H27" i="19"/>
  <c r="H34" i="19"/>
  <c r="H26" i="19"/>
  <c r="J43" i="19"/>
  <c r="H31" i="19"/>
  <c r="J72" i="19"/>
  <c r="J41" i="19"/>
  <c r="H64" i="19"/>
  <c r="H71" i="19" s="1"/>
  <c r="I64" i="19"/>
  <c r="I71" i="19" s="1"/>
  <c r="I72" i="19"/>
  <c r="J64" i="19"/>
  <c r="J71" i="19"/>
  <c r="E10" i="9"/>
  <c r="C38" i="19"/>
  <c r="E9" i="9"/>
  <c r="D23" i="9"/>
  <c r="F37" i="9"/>
  <c r="G23" i="19"/>
  <c r="F37" i="19"/>
  <c r="F50" i="19"/>
  <c r="F23" i="19"/>
  <c r="E23" i="19"/>
  <c r="D37" i="19"/>
  <c r="D50" i="19"/>
  <c r="E37" i="19"/>
  <c r="E50" i="19"/>
  <c r="D23" i="19"/>
  <c r="E30" i="9"/>
  <c r="E26" i="9"/>
  <c r="E22" i="9"/>
  <c r="E18" i="9"/>
  <c r="E14" i="9"/>
  <c r="E29" i="9"/>
  <c r="E21" i="9"/>
  <c r="E17" i="9"/>
  <c r="E13" i="9"/>
  <c r="E28" i="9"/>
  <c r="E20" i="9"/>
  <c r="E16" i="9"/>
  <c r="E12" i="9"/>
  <c r="E31" i="9"/>
  <c r="E27" i="9"/>
  <c r="E19" i="9"/>
  <c r="E15" i="9"/>
  <c r="E81" i="9"/>
  <c r="J50" i="19" l="1"/>
  <c r="H37" i="19"/>
  <c r="I23" i="19"/>
  <c r="H38" i="19"/>
  <c r="G38" i="19"/>
  <c r="I37" i="19"/>
  <c r="F38" i="19"/>
  <c r="E38" i="19"/>
  <c r="D38" i="19"/>
  <c r="E23" i="9"/>
  <c r="E37" i="9"/>
  <c r="E44" i="9"/>
  <c r="E55" i="9"/>
  <c r="E83" i="9"/>
  <c r="E45" i="9"/>
  <c r="E56" i="9"/>
  <c r="E82" i="9"/>
  <c r="E43" i="9"/>
  <c r="E42" i="9"/>
  <c r="E70" i="9"/>
  <c r="E69" i="9"/>
  <c r="E94" i="9"/>
  <c r="E59" i="9"/>
  <c r="E68" i="9"/>
  <c r="E95" i="9"/>
  <c r="E58" i="9"/>
  <c r="E57" i="9"/>
  <c r="I38" i="19" l="1"/>
  <c r="D36" i="15"/>
  <c r="D70" i="15"/>
  <c r="E70" i="15"/>
  <c r="F70" i="15"/>
  <c r="G70" i="15"/>
  <c r="H70" i="15"/>
  <c r="C70" i="15"/>
  <c r="D60" i="15"/>
  <c r="E60" i="15"/>
  <c r="F60" i="15"/>
  <c r="G60" i="15"/>
  <c r="H60" i="15"/>
  <c r="C60" i="15"/>
  <c r="C36" i="15"/>
  <c r="J64" i="15"/>
  <c r="J65" i="15"/>
  <c r="J66" i="15"/>
  <c r="J67" i="15"/>
  <c r="J68" i="15"/>
  <c r="J69" i="15"/>
  <c r="J63" i="15"/>
  <c r="J52" i="15"/>
  <c r="J53" i="15"/>
  <c r="J54" i="15"/>
  <c r="J55" i="15"/>
  <c r="J56" i="15"/>
  <c r="J57" i="15"/>
  <c r="J58" i="15"/>
  <c r="J59" i="15"/>
  <c r="J51" i="15"/>
  <c r="J41" i="15"/>
  <c r="J42" i="15"/>
  <c r="J43" i="15"/>
  <c r="J44" i="15"/>
  <c r="J45" i="15"/>
  <c r="J46" i="15"/>
  <c r="J47" i="15"/>
  <c r="J48" i="15"/>
  <c r="J49" i="15"/>
  <c r="J50" i="15"/>
  <c r="J40" i="15"/>
  <c r="J28" i="15"/>
  <c r="J29" i="15"/>
  <c r="J30" i="15"/>
  <c r="J31" i="15"/>
  <c r="J32" i="15"/>
  <c r="J33" i="15"/>
  <c r="J34" i="15"/>
  <c r="J35" i="15"/>
  <c r="J27" i="15"/>
  <c r="J10" i="15"/>
  <c r="J11" i="15"/>
  <c r="J12" i="15"/>
  <c r="J13" i="15"/>
  <c r="J14" i="15"/>
  <c r="J15" i="15"/>
  <c r="J16" i="15"/>
  <c r="J17" i="15"/>
  <c r="J18" i="15"/>
  <c r="J19" i="15"/>
  <c r="J20" i="15"/>
  <c r="J21" i="15"/>
  <c r="J22" i="15"/>
  <c r="J9" i="15"/>
  <c r="H36" i="15"/>
  <c r="G36" i="15"/>
  <c r="H23" i="15"/>
  <c r="G23" i="15"/>
  <c r="F36" i="15"/>
  <c r="F23" i="15"/>
  <c r="E36" i="15"/>
  <c r="E23" i="15"/>
  <c r="B4" i="15"/>
  <c r="A69" i="15"/>
  <c r="A68" i="15"/>
  <c r="A67" i="15"/>
  <c r="A66" i="15"/>
  <c r="A65" i="15"/>
  <c r="A59" i="15"/>
  <c r="A58" i="15"/>
  <c r="A57" i="15"/>
  <c r="A56" i="15"/>
  <c r="A55" i="15"/>
  <c r="A54" i="15"/>
  <c r="A53" i="15"/>
  <c r="A52" i="15"/>
  <c r="A51" i="15"/>
  <c r="A50" i="15"/>
  <c r="A49" i="15"/>
  <c r="A48" i="15"/>
  <c r="A47" i="15"/>
  <c r="A46" i="15"/>
  <c r="A45" i="15"/>
  <c r="A44" i="15"/>
  <c r="A43" i="15"/>
  <c r="A42" i="15"/>
  <c r="A41" i="15"/>
  <c r="A40" i="15"/>
  <c r="A35" i="15"/>
  <c r="A34" i="15"/>
  <c r="A33" i="15"/>
  <c r="A32" i="15"/>
  <c r="A31" i="15"/>
  <c r="A30" i="15"/>
  <c r="A29" i="15"/>
  <c r="A28" i="15"/>
  <c r="A27" i="15"/>
  <c r="C23" i="15"/>
  <c r="A22" i="15"/>
  <c r="A21" i="15"/>
  <c r="A20" i="15"/>
  <c r="A19" i="15"/>
  <c r="A18" i="15"/>
  <c r="A17" i="15"/>
  <c r="A16" i="15"/>
  <c r="A15" i="15"/>
  <c r="A14" i="15"/>
  <c r="A13" i="15"/>
  <c r="A12" i="15"/>
  <c r="A11" i="15"/>
  <c r="A10" i="15"/>
  <c r="A9" i="15"/>
  <c r="D23" i="15"/>
  <c r="E71" i="9"/>
  <c r="E72" i="9"/>
  <c r="E73" i="9"/>
  <c r="E74" i="9"/>
  <c r="E60" i="9"/>
  <c r="E61" i="9"/>
  <c r="E62" i="9"/>
  <c r="E63" i="9"/>
  <c r="E64" i="9"/>
  <c r="C101" i="9"/>
  <c r="C89" i="9"/>
  <c r="C76" i="9"/>
  <c r="C50" i="9"/>
  <c r="C65" i="9"/>
  <c r="D101" i="9"/>
  <c r="B4" i="9"/>
  <c r="F37" i="15" l="1"/>
  <c r="E37" i="15"/>
  <c r="J60" i="15"/>
  <c r="J70" i="15"/>
  <c r="C38" i="9"/>
  <c r="D38" i="9"/>
  <c r="F38" i="9"/>
  <c r="E38" i="9"/>
  <c r="H37" i="15"/>
  <c r="C37" i="15"/>
  <c r="G37" i="15"/>
  <c r="D37" i="15"/>
  <c r="J36" i="15"/>
  <c r="J23" i="15"/>
  <c r="D76" i="9"/>
  <c r="E75" i="9"/>
  <c r="F50" i="9"/>
  <c r="F101" i="9"/>
  <c r="F76" i="9"/>
  <c r="F89" i="9"/>
  <c r="D50" i="9"/>
  <c r="D89" i="9"/>
  <c r="D65" i="9"/>
  <c r="J37" i="15" l="1"/>
  <c r="E76" i="9"/>
  <c r="D77" i="9"/>
  <c r="E77" i="9" s="1"/>
  <c r="E65" i="9"/>
  <c r="F65" i="9" s="1"/>
  <c r="F77" i="9" s="1"/>
  <c r="E100" i="12" l="1"/>
  <c r="A100" i="12"/>
  <c r="E99" i="12"/>
  <c r="A99" i="12"/>
  <c r="E98" i="12"/>
  <c r="A98" i="12"/>
  <c r="E97" i="12"/>
  <c r="A97" i="12"/>
  <c r="E96" i="12"/>
  <c r="A96" i="12"/>
  <c r="E95" i="12"/>
  <c r="A95" i="12"/>
  <c r="E94" i="12"/>
  <c r="A94" i="12"/>
  <c r="E93" i="12"/>
  <c r="A93" i="12"/>
  <c r="E92" i="12"/>
  <c r="A92" i="12"/>
  <c r="E88" i="12"/>
  <c r="A88" i="12"/>
  <c r="E87" i="12"/>
  <c r="A87" i="12"/>
  <c r="E86" i="12"/>
  <c r="A86" i="12"/>
  <c r="E85" i="12"/>
  <c r="A85" i="12"/>
  <c r="E84" i="12"/>
  <c r="A84" i="12"/>
  <c r="E83" i="12"/>
  <c r="A83" i="12"/>
  <c r="E82" i="12"/>
  <c r="A82" i="12"/>
  <c r="E81" i="12"/>
  <c r="A81" i="12"/>
  <c r="E80" i="12"/>
  <c r="A80" i="12"/>
  <c r="E75" i="12"/>
  <c r="A75" i="12"/>
  <c r="E74" i="12"/>
  <c r="A74" i="12"/>
  <c r="E73" i="12"/>
  <c r="A73" i="12"/>
  <c r="E72" i="12"/>
  <c r="A72" i="12"/>
  <c r="E71" i="12"/>
  <c r="A71" i="12"/>
  <c r="E70" i="12"/>
  <c r="A70" i="12"/>
  <c r="E69" i="12"/>
  <c r="A69" i="12"/>
  <c r="E68" i="12"/>
  <c r="A68" i="12"/>
  <c r="E67" i="12"/>
  <c r="A67" i="12"/>
  <c r="E64" i="12"/>
  <c r="A64" i="12"/>
  <c r="E63" i="12"/>
  <c r="A63" i="12"/>
  <c r="E62" i="12"/>
  <c r="A62" i="12"/>
  <c r="E61" i="12"/>
  <c r="A61" i="12"/>
  <c r="E60" i="12"/>
  <c r="A60" i="12"/>
  <c r="E59" i="12"/>
  <c r="A59" i="12"/>
  <c r="E58" i="12"/>
  <c r="A58" i="12"/>
  <c r="E57" i="12"/>
  <c r="A57" i="12"/>
  <c r="E56" i="12"/>
  <c r="A56" i="12"/>
  <c r="E55" i="12"/>
  <c r="A55" i="12"/>
  <c r="E54" i="12"/>
  <c r="A54" i="12"/>
  <c r="E49" i="12"/>
  <c r="A49" i="12"/>
  <c r="E48" i="12"/>
  <c r="A48" i="12"/>
  <c r="E47" i="12"/>
  <c r="A47" i="12"/>
  <c r="E46" i="12"/>
  <c r="A46" i="12"/>
  <c r="E45" i="12"/>
  <c r="A45" i="12"/>
  <c r="E44" i="12"/>
  <c r="A44" i="12"/>
  <c r="E43" i="12"/>
  <c r="A43" i="12"/>
  <c r="E42" i="12"/>
  <c r="A42" i="12"/>
  <c r="E41" i="12"/>
  <c r="A41" i="12"/>
  <c r="E36" i="12"/>
  <c r="A36" i="12"/>
  <c r="E35" i="12"/>
  <c r="A35" i="12"/>
  <c r="E34" i="12"/>
  <c r="A34" i="12"/>
  <c r="E33" i="12"/>
  <c r="A33" i="12"/>
  <c r="E32" i="12"/>
  <c r="A32" i="12"/>
  <c r="E31" i="12"/>
  <c r="A31" i="12"/>
  <c r="E30" i="12"/>
  <c r="A30" i="12"/>
  <c r="E29" i="12"/>
  <c r="A29" i="12"/>
  <c r="E28" i="12"/>
  <c r="A28" i="12"/>
  <c r="E27" i="12"/>
  <c r="A27" i="12"/>
  <c r="E26" i="12"/>
  <c r="A26" i="12"/>
  <c r="E25" i="12"/>
  <c r="A25" i="12"/>
  <c r="E22" i="12"/>
  <c r="A22" i="12"/>
  <c r="E21" i="12"/>
  <c r="A21" i="12"/>
  <c r="E20" i="12"/>
  <c r="A20" i="12"/>
  <c r="E19" i="12"/>
  <c r="A19" i="12"/>
  <c r="E18" i="12"/>
  <c r="A18" i="12"/>
  <c r="E17" i="12"/>
  <c r="A17" i="12"/>
  <c r="E16" i="12"/>
  <c r="A16" i="12"/>
  <c r="E15" i="12"/>
  <c r="A15" i="12"/>
  <c r="E14" i="12"/>
  <c r="A14" i="12"/>
  <c r="E13" i="12"/>
  <c r="A13" i="12"/>
  <c r="E12" i="12"/>
  <c r="A12" i="12"/>
  <c r="E11" i="12"/>
  <c r="A11" i="12"/>
  <c r="E10" i="12"/>
  <c r="A10" i="12"/>
  <c r="E9" i="12"/>
  <c r="A9" i="12"/>
  <c r="E101" i="11"/>
  <c r="A101" i="11"/>
  <c r="E100" i="11"/>
  <c r="A100" i="11"/>
  <c r="E99" i="11"/>
  <c r="A99" i="11"/>
  <c r="E98" i="11"/>
  <c r="A98" i="11"/>
  <c r="E97" i="11"/>
  <c r="A97" i="11"/>
  <c r="E96" i="11"/>
  <c r="A96" i="11"/>
  <c r="E95" i="11"/>
  <c r="A95" i="11"/>
  <c r="E94" i="11"/>
  <c r="A94" i="11"/>
  <c r="E93" i="11"/>
  <c r="A93" i="11"/>
  <c r="E89" i="11"/>
  <c r="A89" i="11"/>
  <c r="E88" i="11"/>
  <c r="A88" i="11"/>
  <c r="E87" i="11"/>
  <c r="A87" i="11"/>
  <c r="E86" i="11"/>
  <c r="A86" i="11"/>
  <c r="E85" i="11"/>
  <c r="A85" i="11"/>
  <c r="E84" i="11"/>
  <c r="A84" i="11"/>
  <c r="E83" i="11"/>
  <c r="A83" i="11"/>
  <c r="E82" i="11"/>
  <c r="A82" i="11"/>
  <c r="E81" i="11"/>
  <c r="A81" i="11"/>
  <c r="E76" i="11"/>
  <c r="A76" i="11"/>
  <c r="E75" i="11"/>
  <c r="A75" i="11"/>
  <c r="E74" i="11"/>
  <c r="A74" i="11"/>
  <c r="E73" i="11"/>
  <c r="A73" i="11"/>
  <c r="E72" i="11"/>
  <c r="A72" i="11"/>
  <c r="E71" i="11"/>
  <c r="A71" i="11"/>
  <c r="E70" i="11"/>
  <c r="A70" i="11"/>
  <c r="E69" i="11"/>
  <c r="A69" i="11"/>
  <c r="E68" i="11"/>
  <c r="A68" i="11"/>
  <c r="E65" i="11"/>
  <c r="A65" i="11"/>
  <c r="E64" i="11"/>
  <c r="A64" i="11"/>
  <c r="E63" i="11"/>
  <c r="A63" i="11"/>
  <c r="E62" i="11"/>
  <c r="A62" i="11"/>
  <c r="E61" i="11"/>
  <c r="A61" i="11"/>
  <c r="E60" i="11"/>
  <c r="A60" i="11"/>
  <c r="E59" i="11"/>
  <c r="A59" i="11"/>
  <c r="E58" i="11"/>
  <c r="A58" i="11"/>
  <c r="E57" i="11"/>
  <c r="A57" i="11"/>
  <c r="E56" i="11"/>
  <c r="A56" i="11"/>
  <c r="E55" i="11"/>
  <c r="A55" i="11"/>
  <c r="E50" i="11"/>
  <c r="A50" i="11"/>
  <c r="E49" i="11"/>
  <c r="A49" i="11"/>
  <c r="E48" i="11"/>
  <c r="A48" i="11"/>
  <c r="E47" i="11"/>
  <c r="A47" i="11"/>
  <c r="E46" i="11"/>
  <c r="A46" i="11"/>
  <c r="E45" i="11"/>
  <c r="A45" i="11"/>
  <c r="E44" i="11"/>
  <c r="A44" i="11"/>
  <c r="E43" i="11"/>
  <c r="A43" i="11"/>
  <c r="E42" i="11"/>
  <c r="A42" i="11"/>
  <c r="E37" i="11"/>
  <c r="A37" i="11"/>
  <c r="E36" i="11"/>
  <c r="A36" i="11"/>
  <c r="E35" i="11"/>
  <c r="A35" i="11"/>
  <c r="E34" i="11"/>
  <c r="A34" i="11"/>
  <c r="E33" i="11"/>
  <c r="A33" i="11"/>
  <c r="E32" i="11"/>
  <c r="A32" i="11"/>
  <c r="E31" i="11"/>
  <c r="A31" i="11"/>
  <c r="E30" i="11"/>
  <c r="A30" i="11"/>
  <c r="E29" i="11"/>
  <c r="A29" i="11"/>
  <c r="E28" i="11"/>
  <c r="A28" i="11"/>
  <c r="E27" i="11"/>
  <c r="A27" i="11"/>
  <c r="E26" i="11"/>
  <c r="A26" i="11"/>
  <c r="E23" i="11"/>
  <c r="A23" i="11"/>
  <c r="E22" i="11"/>
  <c r="A22" i="11"/>
  <c r="E21" i="11"/>
  <c r="A21" i="11"/>
  <c r="E20" i="11"/>
  <c r="A20" i="11"/>
  <c r="E19" i="11"/>
  <c r="A19" i="11"/>
  <c r="E18" i="11"/>
  <c r="A18" i="11"/>
  <c r="E17" i="11"/>
  <c r="A17" i="11"/>
  <c r="E16" i="11"/>
  <c r="A16" i="11"/>
  <c r="E15" i="11"/>
  <c r="A15" i="11"/>
  <c r="E14" i="11"/>
  <c r="A14" i="11"/>
  <c r="E13" i="11"/>
  <c r="A13" i="11"/>
  <c r="E12" i="11"/>
  <c r="A12" i="11"/>
  <c r="E11" i="11"/>
  <c r="A11" i="11"/>
  <c r="E10" i="11"/>
  <c r="A10" i="11"/>
  <c r="D66" i="11" a="1"/>
  <c r="C77" i="11" a="1"/>
  <c r="E101" i="12" a="1"/>
  <c r="C65" i="12" a="1"/>
  <c r="E102" i="11" a="1"/>
  <c r="D76" i="12" a="1"/>
  <c r="C89" i="12" a="1"/>
  <c r="C90" i="11" a="1"/>
  <c r="D24" i="11" a="1"/>
  <c r="C50" i="12" a="1"/>
  <c r="C101" i="12" a="1"/>
  <c r="D38" i="11" a="1"/>
  <c r="D51" i="11" a="1"/>
  <c r="D65" i="12" a="1"/>
  <c r="C76" i="12" a="1"/>
  <c r="D77" i="11" a="1"/>
  <c r="C51" i="11" a="1"/>
  <c r="C24" i="11" a="1"/>
  <c r="D101" i="12" a="1"/>
  <c r="C38" i="11" a="1"/>
  <c r="C102" i="11" a="1"/>
  <c r="D90" i="11" a="1"/>
  <c r="C66" i="11" a="1"/>
  <c r="D102" i="11" a="1"/>
  <c r="D89" i="12" a="1"/>
  <c r="D50" i="12" a="1"/>
  <c r="D50" i="12" l="1"/>
  <c r="C76" i="12"/>
  <c r="C65" i="12"/>
  <c r="C101" i="12"/>
  <c r="D76" i="12"/>
  <c r="D65" i="12"/>
  <c r="D101" i="12"/>
  <c r="C89" i="12"/>
  <c r="D89" i="12"/>
  <c r="E101" i="12"/>
  <c r="C50" i="12"/>
  <c r="C102" i="11"/>
  <c r="D102" i="11"/>
  <c r="C51" i="11"/>
  <c r="C24" i="11"/>
  <c r="D51" i="11"/>
  <c r="C77" i="11"/>
  <c r="D24" i="11"/>
  <c r="C66" i="11"/>
  <c r="D77" i="11"/>
  <c r="C90" i="11"/>
  <c r="D66" i="11"/>
  <c r="C38" i="11"/>
  <c r="D90" i="11"/>
  <c r="E102" i="11"/>
  <c r="D38" i="11"/>
  <c r="A95" i="9"/>
  <c r="A96" i="9"/>
  <c r="E96" i="9"/>
  <c r="A97" i="9"/>
  <c r="E97" i="9"/>
  <c r="A98" i="9"/>
  <c r="E98" i="9"/>
  <c r="A84" i="9"/>
  <c r="E84" i="9"/>
  <c r="A85" i="9"/>
  <c r="E85" i="9"/>
  <c r="A86" i="9"/>
  <c r="E86" i="9"/>
  <c r="A87" i="9"/>
  <c r="E87" i="9"/>
  <c r="A71" i="9"/>
  <c r="A72" i="9"/>
  <c r="A73" i="9"/>
  <c r="A74" i="9"/>
  <c r="A58" i="9"/>
  <c r="A59" i="9"/>
  <c r="A60" i="9"/>
  <c r="A61" i="9"/>
  <c r="A45" i="9"/>
  <c r="A46" i="9"/>
  <c r="E46" i="9"/>
  <c r="A47" i="9"/>
  <c r="E47" i="9"/>
  <c r="A48" i="9"/>
  <c r="E48" i="9"/>
  <c r="E50" i="12" l="1"/>
  <c r="C77" i="12"/>
  <c r="E65" i="12"/>
  <c r="E76" i="12"/>
  <c r="E89" i="12"/>
  <c r="D77" i="12"/>
  <c r="E77" i="11"/>
  <c r="D78" i="11"/>
  <c r="C78" i="11"/>
  <c r="E66" i="11"/>
  <c r="D39" i="11"/>
  <c r="E38" i="11"/>
  <c r="E24" i="11"/>
  <c r="C39" i="11"/>
  <c r="E51" i="11"/>
  <c r="E90" i="11"/>
  <c r="E77" i="12" l="1"/>
  <c r="E39" i="11"/>
  <c r="E78" i="11"/>
  <c r="A93" i="9"/>
  <c r="A94" i="9"/>
  <c r="A81" i="9"/>
  <c r="A82" i="9"/>
  <c r="A83" i="9"/>
  <c r="A68" i="9"/>
  <c r="A42" i="9"/>
  <c r="A43" i="9"/>
  <c r="A44" i="9"/>
  <c r="A63" i="9" l="1"/>
  <c r="A100" i="9"/>
  <c r="A99" i="9"/>
  <c r="A92" i="9"/>
  <c r="A88" i="9"/>
  <c r="A80" i="9"/>
  <c r="A75" i="9"/>
  <c r="A70" i="9"/>
  <c r="A69" i="9"/>
  <c r="A67" i="9"/>
  <c r="A64" i="9"/>
  <c r="A55" i="9"/>
  <c r="A56" i="9"/>
  <c r="A57" i="9"/>
  <c r="A62" i="9"/>
  <c r="A54" i="9"/>
  <c r="A49" i="9"/>
  <c r="A41" i="9"/>
  <c r="E99" i="9"/>
  <c r="E100" i="9"/>
  <c r="E88" i="9"/>
  <c r="E89" i="9" s="1"/>
  <c r="E49" i="9"/>
  <c r="E50" i="9" s="1"/>
  <c r="E101" i="9" l="1"/>
  <c r="D38" i="12" l="1"/>
  <c r="C38" i="12"/>
  <c r="E38" i="12" s="1"/>
  <c r="D37" i="12"/>
  <c r="D37" i="12" a="1"/>
  <c r="D23" i="12"/>
  <c r="D23" i="12" a="1"/>
  <c r="C23" i="12"/>
  <c r="C23" i="12" a="1"/>
  <c r="E23" i="12"/>
  <c r="C37" i="12"/>
  <c r="C37" i="12" a="1"/>
  <c r="E37"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<sst xmlns="http://schemas.openxmlformats.org/spreadsheetml/2006/main" count="2653" uniqueCount="1772">
  <si>
    <t>Statement of Net Position</t>
  </si>
  <si>
    <t>XBRL Element</t>
  </si>
  <si>
    <t>Governmental Activities</t>
  </si>
  <si>
    <t>Total</t>
  </si>
  <si>
    <t>ASSETS</t>
  </si>
  <si>
    <t>Current Assets:</t>
  </si>
  <si>
    <t>acfr:AccountsReceivableNetOfAllowance</t>
  </si>
  <si>
    <t>acfr:AccruedInterestReceivable</t>
  </si>
  <si>
    <t>acfr:InternalBalance</t>
  </si>
  <si>
    <t>acfr:PrepaidExpenses</t>
  </si>
  <si>
    <t>acfr:CurrentAssets</t>
  </si>
  <si>
    <t>Total Current Assets</t>
  </si>
  <si>
    <t>Noncurrent Assets:</t>
  </si>
  <si>
    <t>acfr:OtherNoncurrentAssets</t>
  </si>
  <si>
    <t>acfr:NotesReceivable</t>
  </si>
  <si>
    <t>acfr:CapitalAssetsNotBeingDepreciated</t>
  </si>
  <si>
    <t>acfr:CapitalAssetsBeingDepreciatedNet</t>
  </si>
  <si>
    <t>acfr:NoncurrentAssets</t>
  </si>
  <si>
    <t>Total Noncurrent Assets</t>
  </si>
  <si>
    <t>acfr:Assets</t>
  </si>
  <si>
    <t>Total Assets</t>
  </si>
  <si>
    <t>DEFERRED OUTFLOWS OF RESOURCES</t>
  </si>
  <si>
    <t>acfr:DeferredOutflowsOfResourcesPension</t>
  </si>
  <si>
    <t>acfr:DeferredOutflowsOfResourcesOPEB</t>
  </si>
  <si>
    <t>acfr:DeferredOutflowsOfResources</t>
  </si>
  <si>
    <t>Total Deferred Outflows of Resources</t>
  </si>
  <si>
    <t>LIABILITIES</t>
  </si>
  <si>
    <t>acfr:AccountsPayable</t>
  </si>
  <si>
    <t>acfr:DepositsHeldforOthers</t>
  </si>
  <si>
    <t>acfr:AccruedWagesPayable</t>
  </si>
  <si>
    <t>acfr:UnearnedRevenue</t>
  </si>
  <si>
    <t>acfr:CompensatedAbsencesPayableCurrent</t>
  </si>
  <si>
    <t>acfr:OtherCurrentLiabilities</t>
  </si>
  <si>
    <t>acfr:CurrentLiabilities</t>
  </si>
  <si>
    <t>Total Current Liabilities</t>
  </si>
  <si>
    <t>acfr:CompensatedAbsencesPayableNonCurrent</t>
  </si>
  <si>
    <t>acfr:NetOPEBLiability</t>
  </si>
  <si>
    <t>acfr:NetPensionLiability</t>
  </si>
  <si>
    <t>acfr:NoncurrentLiabilities</t>
  </si>
  <si>
    <t>Total Noncurrent Liabilities</t>
  </si>
  <si>
    <t>acfr:Liabilities</t>
  </si>
  <si>
    <t>Total Liabilities</t>
  </si>
  <si>
    <t>DEFERRED INFLOWS OF RESOURCES</t>
  </si>
  <si>
    <t>acfr:DeferredInflowsOfResourcesPension</t>
  </si>
  <si>
    <t>acfr:DeferredInflowsOfResourcesOPEB</t>
  </si>
  <si>
    <t>acfr:DeferredInflowsOfResources</t>
  </si>
  <si>
    <t>Total Deferred Inflows of Resources</t>
  </si>
  <si>
    <t>NET POSITION</t>
  </si>
  <si>
    <t>acfr:NetInvestmentInCapitalAssets</t>
  </si>
  <si>
    <t>acfr:RestrictedNetPosition</t>
  </si>
  <si>
    <t>acfr:UnrestrictedNetPosition</t>
  </si>
  <si>
    <t>acfr:NetPosition</t>
  </si>
  <si>
    <t>Total Net Position</t>
  </si>
  <si>
    <t>acfr:DeferredRevenue</t>
  </si>
  <si>
    <t>acfr:Land</t>
  </si>
  <si>
    <t>Land</t>
  </si>
  <si>
    <t>acfr:DueToOthers</t>
  </si>
  <si>
    <t>Label with Spaces</t>
  </si>
  <si>
    <t>Category</t>
  </si>
  <si>
    <t>noncurrent_assets</t>
  </si>
  <si>
    <t>current_assets</t>
  </si>
  <si>
    <t>current_liabilities</t>
  </si>
  <si>
    <t>deferred_outflows</t>
  </si>
  <si>
    <t>noncurrent_liabilities</t>
  </si>
  <si>
    <t>deferred_inflows</t>
  </si>
  <si>
    <t>net_position</t>
  </si>
  <si>
    <t>Computer Software</t>
  </si>
  <si>
    <t>Patents</t>
  </si>
  <si>
    <t>Timber Rights</t>
  </si>
  <si>
    <t>Trademarks</t>
  </si>
  <si>
    <t>Water Rights</t>
  </si>
  <si>
    <t>Easements Right Of Way</t>
  </si>
  <si>
    <t>Lease Assets Right Of Use</t>
  </si>
  <si>
    <t>Intangible Assets</t>
  </si>
  <si>
    <t>Investments Abtract</t>
  </si>
  <si>
    <t>Cash And Cash Equivalents And Investments</t>
  </si>
  <si>
    <t>Trade Receivable</t>
  </si>
  <si>
    <t>Trade Receivable Allowance</t>
  </si>
  <si>
    <t>Trade Receivable Net Of Allowance</t>
  </si>
  <si>
    <t>Claims And Judgments Receivable</t>
  </si>
  <si>
    <t>Claims And Judgments Receivable Allowance</t>
  </si>
  <si>
    <t>Claims And Judgments Receivable Net Of Allowance</t>
  </si>
  <si>
    <t>Tenant Accounts Receivable</t>
  </si>
  <si>
    <t>Tenant Accounts Receivable Allowance</t>
  </si>
  <si>
    <t>Tenant Accounts Receivable Net Of Allowances</t>
  </si>
  <si>
    <t>Investments With State Treasury</t>
  </si>
  <si>
    <t>Investments With Fiscal Agents</t>
  </si>
  <si>
    <t>Deposits With Fiscal Agents</t>
  </si>
  <si>
    <t>Investments Held By Third Parties</t>
  </si>
  <si>
    <t>Buildings And Equipment</t>
  </si>
  <si>
    <t>Tuition And Fees Receivable</t>
  </si>
  <si>
    <t>Tuition And Fees Allowances</t>
  </si>
  <si>
    <t>Tuition And Fees Receivable Net Of Allowance</t>
  </si>
  <si>
    <t>Cash And Cash Equivalents And Investments Abtract _ 1</t>
  </si>
  <si>
    <t>Interest And Penalties Receivable On Taxes</t>
  </si>
  <si>
    <t>Advances Receivable</t>
  </si>
  <si>
    <t>Court Orders Receivable</t>
  </si>
  <si>
    <t>Service Fees Receivable</t>
  </si>
  <si>
    <t>Forfeiture Certificate Recording Fees Receivable</t>
  </si>
  <si>
    <t>Other Receivables</t>
  </si>
  <si>
    <t>Payments In Lieu Of Taxes Receivable</t>
  </si>
  <si>
    <t>Local Unit Share Of Assessment Improvement Costs Receivable</t>
  </si>
  <si>
    <t>Due From Primary Government</t>
  </si>
  <si>
    <t>Due From Retirement System</t>
  </si>
  <si>
    <t>Due From Employees</t>
  </si>
  <si>
    <t>Due From Related Parties</t>
  </si>
  <si>
    <t>Due From Component Unit</t>
  </si>
  <si>
    <t>Lottery Ticket Inventories</t>
  </si>
  <si>
    <t>Prepaid Expenses</t>
  </si>
  <si>
    <t>Prepaid Deposits</t>
  </si>
  <si>
    <t>Prepaids And Other Assets</t>
  </si>
  <si>
    <t>Regulatory Assets Current</t>
  </si>
  <si>
    <t>Unbilled Revenue</t>
  </si>
  <si>
    <t>Securities Lending Collateral Assets</t>
  </si>
  <si>
    <t>Derivative Instruments Assets Current</t>
  </si>
  <si>
    <t>Assets Held For Sale</t>
  </si>
  <si>
    <t>Advances To Developers</t>
  </si>
  <si>
    <t>Contractors Advances</t>
  </si>
  <si>
    <t>Current Assets Custom</t>
  </si>
  <si>
    <t>Other Current Assets</t>
  </si>
  <si>
    <t>Current Assets</t>
  </si>
  <si>
    <t>Inventory Road Materials</t>
  </si>
  <si>
    <t>Inventory Equipment Materials And Parts</t>
  </si>
  <si>
    <t>Inventory</t>
  </si>
  <si>
    <t>Special Assessment Taxes Receivable</t>
  </si>
  <si>
    <t>Special Assessment Taxes Receivable Unavailable</t>
  </si>
  <si>
    <t>Assessments Receivable</t>
  </si>
  <si>
    <t>Assessments Receivable Allowance</t>
  </si>
  <si>
    <t>Assessments Receivable Net Of Allowance</t>
  </si>
  <si>
    <t>Due To Fiduciary Funds</t>
  </si>
  <si>
    <t>Due To Proprietary Funds</t>
  </si>
  <si>
    <t>Due To General Fund</t>
  </si>
  <si>
    <t>Due To Other Funds</t>
  </si>
  <si>
    <t>Notes Receivable</t>
  </si>
  <si>
    <t>Notes Receivable Allowance</t>
  </si>
  <si>
    <t>Notes Receivable Net Of Allowance</t>
  </si>
  <si>
    <t>Utilities And Water Receivable</t>
  </si>
  <si>
    <t>Delinquent Utility Bills Receivable</t>
  </si>
  <si>
    <t>Utilities And Water Receivable Allowance</t>
  </si>
  <si>
    <t>Utilities And Water Receivable Net Of Allowance</t>
  </si>
  <si>
    <t>Certificates Of Deposit Noncurrent</t>
  </si>
  <si>
    <t>Due From State Government Noncurrent</t>
  </si>
  <si>
    <t>Due From Other Governments Noncurrent</t>
  </si>
  <si>
    <t>Due From Component Unit Noncurrent</t>
  </si>
  <si>
    <t>Connection Fees Receivable Noncurrent</t>
  </si>
  <si>
    <t>Installment Receivable Noncurrent</t>
  </si>
  <si>
    <t>Capital And Lateral Assets Receivable</t>
  </si>
  <si>
    <t>Long Term Contracts Receivable</t>
  </si>
  <si>
    <t>Delinquent Taxes Receivable Noncurrent</t>
  </si>
  <si>
    <t>Accrued Interest On Delinquent Taxes</t>
  </si>
  <si>
    <t>Special Assessment Receivable Noncurrent</t>
  </si>
  <si>
    <t>Inventory Non Current</t>
  </si>
  <si>
    <t>Derivative Instruments Assets Non Current</t>
  </si>
  <si>
    <t>Lottery Prize Reserves</t>
  </si>
  <si>
    <t>Assets Held By Other Governments</t>
  </si>
  <si>
    <t>Due From Federal Government Noncurrent</t>
  </si>
  <si>
    <t>Regulatory Assets Non Current</t>
  </si>
  <si>
    <t>Net Pension Asset</t>
  </si>
  <si>
    <t>Net OPEB Asset</t>
  </si>
  <si>
    <t>Unamortized Discounts On Bonds Sold By Local Unit</t>
  </si>
  <si>
    <t>Noncurrent Assets Custom</t>
  </si>
  <si>
    <t>Other Noncurrent Assets</t>
  </si>
  <si>
    <t>Noncurrent Assets</t>
  </si>
  <si>
    <t>Other Assets</t>
  </si>
  <si>
    <t>Land Contracts Receivable</t>
  </si>
  <si>
    <t>Land Contracts Receivables Allowance</t>
  </si>
  <si>
    <t>Land Contracts Receivables Net Of Allowance</t>
  </si>
  <si>
    <t>Loans And Notes Receivable</t>
  </si>
  <si>
    <t>Loans And Notes Receivable Allowance</t>
  </si>
  <si>
    <t>Loans And Notes Receivable Net Of Allowance</t>
  </si>
  <si>
    <t>Cash And Cash Equivalents</t>
  </si>
  <si>
    <t>Bonds Payable Due In More Than One Year Payable From Restricted Assets</t>
  </si>
  <si>
    <t>Long Term Debt Due In More Than One Year Payable From Restricted Assets</t>
  </si>
  <si>
    <t>Net Pension Liability Payable From Restricted Assets</t>
  </si>
  <si>
    <t>Family Self Suffciency Escrows</t>
  </si>
  <si>
    <t>Accounts Payable Noncurrent Payable From Restricted Assets</t>
  </si>
  <si>
    <t>Advances From Other Funds Noncurrent Payable From Restricted Assets</t>
  </si>
  <si>
    <t>Payable From Restricted Assets Custom</t>
  </si>
  <si>
    <t>Other Noncurrent Liabilities Payable From Restricted Assets</t>
  </si>
  <si>
    <t>Noncurrent Liabilities Payable From Restricted Assets</t>
  </si>
  <si>
    <t>Payable From Restricted Assets</t>
  </si>
  <si>
    <t>Connection Fees Receivable</t>
  </si>
  <si>
    <t>Connection Fees Receivable Allowance</t>
  </si>
  <si>
    <t>Connection Fees Receivable Net Of Allowance</t>
  </si>
  <si>
    <t>Penalties Receivable</t>
  </si>
  <si>
    <t>Penalties Receivable Allowance</t>
  </si>
  <si>
    <t>Penalties Receivable Net Of Allowance</t>
  </si>
  <si>
    <t>Net Investment In Capital Assets</t>
  </si>
  <si>
    <t>Unrestricted Net Position</t>
  </si>
  <si>
    <t>Net Position</t>
  </si>
  <si>
    <t>Road Equipment</t>
  </si>
  <si>
    <t>Shop Equipment</t>
  </si>
  <si>
    <t>Engineering Equipment</t>
  </si>
  <si>
    <t>Yard And Storage Equipment</t>
  </si>
  <si>
    <t>Office Equipment And Furniture</t>
  </si>
  <si>
    <t>Equipment</t>
  </si>
  <si>
    <t>Machinery And Equipment</t>
  </si>
  <si>
    <t>Advances To Other Governments</t>
  </si>
  <si>
    <t>Advances To Primary Government</t>
  </si>
  <si>
    <t>Advances To Other Funds</t>
  </si>
  <si>
    <t>Advances To Component Unit</t>
  </si>
  <si>
    <t>Advances Noncurrent</t>
  </si>
  <si>
    <t>Accrued Unemployment</t>
  </si>
  <si>
    <t>Compensated Absences Payable Non Current</t>
  </si>
  <si>
    <t>Environmental And Disposal Liabilities</t>
  </si>
  <si>
    <t>Accrued Liabilities Noncurrent</t>
  </si>
  <si>
    <t>Due To State Due In More Than One Year</t>
  </si>
  <si>
    <t>Unearned Revenue Noncurrent</t>
  </si>
  <si>
    <t>Estimated Liability For Landfill Post Closure Care Costs</t>
  </si>
  <si>
    <t>Noncurrent Portion Of Uninsured Claim Liability</t>
  </si>
  <si>
    <t>Accrued Expenses Noncurrent</t>
  </si>
  <si>
    <t>Bond Payable Due In More Than One Year</t>
  </si>
  <si>
    <t>General Obligation Bonds Payable Due In More Than One Year</t>
  </si>
  <si>
    <t>Installment Debt Payable Due In More Than One Year</t>
  </si>
  <si>
    <t>Unlimited Tax Bonds Principal Due In More Than One Year</t>
  </si>
  <si>
    <t>Limited Tax Bonds Principal Due In More Than One Year</t>
  </si>
  <si>
    <t>Intergovernmental Agreement Payable Due In More Than One Year</t>
  </si>
  <si>
    <t>Asset Retirement Obligations Due In More Than One Year</t>
  </si>
  <si>
    <t>Bond Premiums Payable Due In More Than One Year</t>
  </si>
  <si>
    <t>Unamortized Premium On Bonds Due In More Than One Year</t>
  </si>
  <si>
    <t>Notes Payable Due In More Than One Year</t>
  </si>
  <si>
    <t>Loans Payable Due In More Than One Year</t>
  </si>
  <si>
    <t>Loan Guarantee Liabilities</t>
  </si>
  <si>
    <t>Leases Payable Due In More Than One Year</t>
  </si>
  <si>
    <t>Revenue Bonds Payable Due In More Than One Year</t>
  </si>
  <si>
    <t>Long Term Debt Due In More Than One Year</t>
  </si>
  <si>
    <t>Vested Employee Benefits Payable Due In More Than One Year</t>
  </si>
  <si>
    <t>Contracts Payable Due In More Than One Year</t>
  </si>
  <si>
    <t>Performance Bonds Payable Due In More Than One Year</t>
  </si>
  <si>
    <t>Lottery Prize Liability Noncurrent</t>
  </si>
  <si>
    <t>Regulatory Liability Non Current</t>
  </si>
  <si>
    <t>Deferred Revenue</t>
  </si>
  <si>
    <t>Derivative Instruments Liability Non Current</t>
  </si>
  <si>
    <t>Retainage Payable Noncurrent</t>
  </si>
  <si>
    <t>Claims And Judgments Payable Noncurrent</t>
  </si>
  <si>
    <t>Customer Deposits Noncurrent</t>
  </si>
  <si>
    <t>Accrued Landfill Closure And Postclosure Care Costs</t>
  </si>
  <si>
    <t>Pollution Remediation Obligation</t>
  </si>
  <si>
    <t>Self Insurance Liabilities Net Of Current Portion</t>
  </si>
  <si>
    <t>Net Pension Liability</t>
  </si>
  <si>
    <t>Net OPEB Liability</t>
  </si>
  <si>
    <t>Noncurrent Liabilities Custom</t>
  </si>
  <si>
    <t>Other Noncurrent Liabilities</t>
  </si>
  <si>
    <t>Noncurrent Liabilities</t>
  </si>
  <si>
    <t>Customer And Other Government Receivables</t>
  </si>
  <si>
    <t>Customer And Other Government Receivable Allowance</t>
  </si>
  <si>
    <t>Customer And Other Government Receivables Net Of Allowance</t>
  </si>
  <si>
    <t>Works Of Art</t>
  </si>
  <si>
    <t>Capital Assets Not Being Depreciated Custom</t>
  </si>
  <si>
    <t>Other Capital Assets Not Being Depreciated</t>
  </si>
  <si>
    <t>Capital Assets Not Being Depreciated</t>
  </si>
  <si>
    <t>Accumulated Depreciationand Amortization</t>
  </si>
  <si>
    <t>Capital Assets Being Depreciated Net Of Accumulated Depreciation And Amortization Custom</t>
  </si>
  <si>
    <t>Other Capital Assets Being Depreciated Net Of Accumulated Depreciation And Amortization</t>
  </si>
  <si>
    <t>Capital Assets Being Depreciated Net</t>
  </si>
  <si>
    <t>Other Capital Assets</t>
  </si>
  <si>
    <t>Investments Endowment</t>
  </si>
  <si>
    <t>Investments In Joint Ventures</t>
  </si>
  <si>
    <t>Investments Of Surplus Funds</t>
  </si>
  <si>
    <t>Investments In Subsidiaries</t>
  </si>
  <si>
    <t>Investments In Associates</t>
  </si>
  <si>
    <t>Other Investments</t>
  </si>
  <si>
    <t>Long Term Investments</t>
  </si>
  <si>
    <t>Accrued Interest And Penalties</t>
  </si>
  <si>
    <t>Cash Overdrafts</t>
  </si>
  <si>
    <t>Cash Bonds Payable</t>
  </si>
  <si>
    <t>Court Orders Payable</t>
  </si>
  <si>
    <t>Payroll Deductions Payable</t>
  </si>
  <si>
    <t>Penalties Payable</t>
  </si>
  <si>
    <t>Short Term Debt Payable</t>
  </si>
  <si>
    <t>Grants Payable</t>
  </si>
  <si>
    <t>Vouchers Payable</t>
  </si>
  <si>
    <t>Drain Orders Payable</t>
  </si>
  <si>
    <t>Annuities Payable</t>
  </si>
  <si>
    <t>Taxes Payable</t>
  </si>
  <si>
    <t>Retainage Payable</t>
  </si>
  <si>
    <t>Unclaimed Money</t>
  </si>
  <si>
    <t>Garnishments Payable</t>
  </si>
  <si>
    <t>Patients Or Inmates Trust Money Payable</t>
  </si>
  <si>
    <t>Restitutions Payable</t>
  </si>
  <si>
    <t>Undistributed Receipts</t>
  </si>
  <si>
    <t>Undistributed Tax Collections</t>
  </si>
  <si>
    <t>Receipts Refundable</t>
  </si>
  <si>
    <t>Checks Written Against Future Deposits</t>
  </si>
  <si>
    <t>Regulatory Liability Current</t>
  </si>
  <si>
    <t>Customer Deposits</t>
  </si>
  <si>
    <t>Deposits Heldfor Others</t>
  </si>
  <si>
    <t>Performance Deposits Payable</t>
  </si>
  <si>
    <t>Due To Primary Government</t>
  </si>
  <si>
    <t>Due To Component Unit</t>
  </si>
  <si>
    <t>Due To Employees</t>
  </si>
  <si>
    <t>Due To Fiscal Agent</t>
  </si>
  <si>
    <t>Due To Former Employees</t>
  </si>
  <si>
    <t>Due To Intermediate School Districts</t>
  </si>
  <si>
    <t>Due To Community College</t>
  </si>
  <si>
    <t>Due To Special Education</t>
  </si>
  <si>
    <t>Due To Court Wards</t>
  </si>
  <si>
    <t>Due To Taxpayers Tax Overpayments And Duplicate Payments</t>
  </si>
  <si>
    <t>Due To Education</t>
  </si>
  <si>
    <t>Due To Related Parties</t>
  </si>
  <si>
    <t>Due To Others</t>
  </si>
  <si>
    <t>Internal Balances Payable</t>
  </si>
  <si>
    <t>Escrow Deposits</t>
  </si>
  <si>
    <t>Refundable Deposits Bonds</t>
  </si>
  <si>
    <t>Lottery Prizes Payable</t>
  </si>
  <si>
    <t>Lottery Prize Liability Current</t>
  </si>
  <si>
    <t>Unearned Revenue</t>
  </si>
  <si>
    <t>Unearned Ticket Sales</t>
  </si>
  <si>
    <t>Current Liabilities Custom</t>
  </si>
  <si>
    <t>Other Current Liabilities</t>
  </si>
  <si>
    <t>Current Liabilities</t>
  </si>
  <si>
    <t>Other Accounts Receivable</t>
  </si>
  <si>
    <t>Other Accounts Receivable Allowance</t>
  </si>
  <si>
    <t>Other Accounts Receivable Net</t>
  </si>
  <si>
    <t>Accounts Receivable</t>
  </si>
  <si>
    <t>Accounts Receivable Allowance</t>
  </si>
  <si>
    <t>Accounts Receivable Net Of Allowance</t>
  </si>
  <si>
    <t>Accrued Interest Payable From Restricted Assets</t>
  </si>
  <si>
    <t>Bonds Payable Due Within One Year Payable From Restricted Assets</t>
  </si>
  <si>
    <t>Revenue Bonds Payable Due Within One Year Payable From Restricted Assets</t>
  </si>
  <si>
    <t>Long Term Debt Due Within One Year Payable From Restricted Assets</t>
  </si>
  <si>
    <t>Customer Deposits Payable From Restricted Assets</t>
  </si>
  <si>
    <t>Contracts Payable Due Within One Year Payable From Restricted Assets</t>
  </si>
  <si>
    <t>Accounts Payable Payable From Restricted Assets</t>
  </si>
  <si>
    <t>Tenant Security Deposits Payable From Resticted Assets</t>
  </si>
  <si>
    <t>Due To Other Agencies Payable From Resticted Assets</t>
  </si>
  <si>
    <t>Advances From Other Funds Payable From Restricted Assets</t>
  </si>
  <si>
    <t>Unearned Revenue Payable From Resticted Assets</t>
  </si>
  <si>
    <t>Other Current Liabilities Payable From Resticted Assets</t>
  </si>
  <si>
    <t>Current Liabilities Payable From Restricted Assets</t>
  </si>
  <si>
    <t>Leases Receivable</t>
  </si>
  <si>
    <t>Leases Receivable Allowance</t>
  </si>
  <si>
    <t>Leases Receivable Net Of Allowance</t>
  </si>
  <si>
    <t>Cash On Hand</t>
  </si>
  <si>
    <t>Cash</t>
  </si>
  <si>
    <t>Receivable</t>
  </si>
  <si>
    <t>Allowance For Receivables</t>
  </si>
  <si>
    <t>Receivables</t>
  </si>
  <si>
    <t>Land Improvements Non Depreciating</t>
  </si>
  <si>
    <t>Land Improvements Depreciating</t>
  </si>
  <si>
    <t>Land And Improvements</t>
  </si>
  <si>
    <t>Pooled Cash And Investments</t>
  </si>
  <si>
    <t>Other Current Investments</t>
  </si>
  <si>
    <t>Investments Current</t>
  </si>
  <si>
    <t>Government Claims Receivable</t>
  </si>
  <si>
    <t>Government Claims Receivable Allowance</t>
  </si>
  <si>
    <t>Government Claims Receivable Net Of Allowance</t>
  </si>
  <si>
    <t>Due To Cities</t>
  </si>
  <si>
    <t>Due To Counties</t>
  </si>
  <si>
    <t>Due To Libraries</t>
  </si>
  <si>
    <t>Due To Road Commissions</t>
  </si>
  <si>
    <t>Due To Schools</t>
  </si>
  <si>
    <t>Due To Townships</t>
  </si>
  <si>
    <t>Due To Villages</t>
  </si>
  <si>
    <t>Due To State Government</t>
  </si>
  <si>
    <t>Due To Federal Government</t>
  </si>
  <si>
    <t>Due To Other Governments</t>
  </si>
  <si>
    <t>Dup _ 1 _ Due To Governments</t>
  </si>
  <si>
    <t>Cash Savings</t>
  </si>
  <si>
    <t>Cash Payroll Bank Account</t>
  </si>
  <si>
    <t>Cash Checking</t>
  </si>
  <si>
    <t>Cash In Bank</t>
  </si>
  <si>
    <t>Grants And Contracts Receivable</t>
  </si>
  <si>
    <t>Grants And Contracts Receivable Allowance</t>
  </si>
  <si>
    <t>Grants And Contracts Receivable Net Of Allowance</t>
  </si>
  <si>
    <t>Advances From Other Funds Noncurrent</t>
  </si>
  <si>
    <t>Advances From Other Governments Noncurrent</t>
  </si>
  <si>
    <t>Advances From Primary Government Noncurrent</t>
  </si>
  <si>
    <t>Advances From State Noncurrent</t>
  </si>
  <si>
    <t>Advances From Federal Government Noncurrent</t>
  </si>
  <si>
    <t>Advances Special Assessment Districts</t>
  </si>
  <si>
    <t>Other Advances</t>
  </si>
  <si>
    <t>Advances Received Noncurrent</t>
  </si>
  <si>
    <t>Accumulated Depreciation Buildings Building Additions And Improvements</t>
  </si>
  <si>
    <t>Accumulated Depreciation Road Equipment</t>
  </si>
  <si>
    <t>Accumulated Depreciation Shop Equipment</t>
  </si>
  <si>
    <t>Accumulated Depreciation Engineering Equipment</t>
  </si>
  <si>
    <t>Accumulated Depreciation Yard And Storage Equipment</t>
  </si>
  <si>
    <t>Accumulated Depreciation Office Equipment And Furniture</t>
  </si>
  <si>
    <t>Accumulated Depreciation Vehicles</t>
  </si>
  <si>
    <t>Accumulated Depreciation Books And Related Materials</t>
  </si>
  <si>
    <t>Accumulated Depreciation Water System</t>
  </si>
  <si>
    <t>Accumulated Depreciation Sewer System</t>
  </si>
  <si>
    <t>Accumulated Depreciation Land Improvements</t>
  </si>
  <si>
    <t>Accumulated Depreciation Depletable Assets ISTHISTHERIGHTPLACE</t>
  </si>
  <si>
    <t>Accumulated Depreciation</t>
  </si>
  <si>
    <t>Grants And Contracts Receivable Noncurrent</t>
  </si>
  <si>
    <t>Allowance For Grants And Contracts Receivable Noncurrent</t>
  </si>
  <si>
    <t>Grants And Contracts Receivable Net Of Allowance Noncurrent</t>
  </si>
  <si>
    <t>Inter Governmental Receivable</t>
  </si>
  <si>
    <t>Inter Governmental Receivable Allowance</t>
  </si>
  <si>
    <t>Inter Governmental Receivable Net Of Allowance</t>
  </si>
  <si>
    <t>Uninsured Claim Liability Current Portion</t>
  </si>
  <si>
    <t>Land Contracts Payable</t>
  </si>
  <si>
    <t>Bonds Payable Due Within One Year</t>
  </si>
  <si>
    <t>Unamortized Premium On Bonds Principal Due Within One Year</t>
  </si>
  <si>
    <t>General Obligation Bonds Payable Due Within One Year</t>
  </si>
  <si>
    <t>Self Insurance Liabilities Current Portion</t>
  </si>
  <si>
    <t>Claims And Judgments Payable Due Within One Year</t>
  </si>
  <si>
    <t>Notes Payable Due Within One Year</t>
  </si>
  <si>
    <t>Loans Payable Due Within One Year</t>
  </si>
  <si>
    <t>Leases Payable Due Within One Year</t>
  </si>
  <si>
    <t>Revenue Bonds Payable Due Within One Year</t>
  </si>
  <si>
    <t>Unlimited Tax Bonds Principal Due Within One Year</t>
  </si>
  <si>
    <t>Limited Tax Bonds Principal Due Within One Year</t>
  </si>
  <si>
    <t>Intergovernmental Agreement Payable Principal Due Within One Year</t>
  </si>
  <si>
    <t>Asset Retirement Obligations Principal Due Within One Year</t>
  </si>
  <si>
    <t>Performance Bonds Payable Due Within One Year</t>
  </si>
  <si>
    <t>Installment Debt Principal Due Within One Year</t>
  </si>
  <si>
    <t>Long Term Debt Due Within One Year</t>
  </si>
  <si>
    <t>Vested Employee Benefits Payable Due Within One Year</t>
  </si>
  <si>
    <t>Contracts Payable Due Within One Year</t>
  </si>
  <si>
    <t>Securities Lending Obligations Liability</t>
  </si>
  <si>
    <t>Derivative Instruments Liability Current</t>
  </si>
  <si>
    <t>Noncurrent Liabilities Due Within One Year</t>
  </si>
  <si>
    <t>Bond Premium Principal Due Within One Year</t>
  </si>
  <si>
    <t>Construction In Progress</t>
  </si>
  <si>
    <t>Land And Construction In Progress</t>
  </si>
  <si>
    <t>Accounts Receivable Noncurrent</t>
  </si>
  <si>
    <t>Accounts Receivable Noncurrent Allowance</t>
  </si>
  <si>
    <t>Accounts Receivable Net Noncurrent</t>
  </si>
  <si>
    <t>Accrued Interest Receivable</t>
  </si>
  <si>
    <t>Interest Receivable Allowances</t>
  </si>
  <si>
    <t>Accrued Interest Receivable Net Of Allowance</t>
  </si>
  <si>
    <t>Intangible Assets Net Of Accumulated Amortization</t>
  </si>
  <si>
    <t>Property Taxes Receivable</t>
  </si>
  <si>
    <t>Property Taxes Receivable Allowance</t>
  </si>
  <si>
    <t>Property Taxes Receivable Net Of Allowance</t>
  </si>
  <si>
    <t>Accounts Receivable Unbilled</t>
  </si>
  <si>
    <t>Accounts Receivable Unbilled Allowance</t>
  </si>
  <si>
    <t>Accounts Receivable Unbilled Net Of Allowance</t>
  </si>
  <si>
    <t>Advances From Other Funds</t>
  </si>
  <si>
    <t>Advances From Other Governments</t>
  </si>
  <si>
    <t>Advances From Grantors</t>
  </si>
  <si>
    <t>Advances Current</t>
  </si>
  <si>
    <t>Property Plant And Equipment Net Of Depreciation</t>
  </si>
  <si>
    <t>Loans Receivable</t>
  </si>
  <si>
    <t>Loans Receivable Allowance</t>
  </si>
  <si>
    <t>Loans Receivable Net Of Allowance</t>
  </si>
  <si>
    <t>Assets Held For Sale Noncurrent</t>
  </si>
  <si>
    <t>Land Held For Resale</t>
  </si>
  <si>
    <t>Payroll Taxes Payable</t>
  </si>
  <si>
    <t>Other Accounts Payable</t>
  </si>
  <si>
    <t>Accounts Payable</t>
  </si>
  <si>
    <t>Restricted Net Position For Debt Service</t>
  </si>
  <si>
    <t>Restricted Net Position For Capital Projects</t>
  </si>
  <si>
    <t>Restricted Net Position For General Government</t>
  </si>
  <si>
    <t>Restricted Net Position For Law Enforcement</t>
  </si>
  <si>
    <t>Restricted Net Position For Housing Services</t>
  </si>
  <si>
    <t>Restricted Net Position For Community Development</t>
  </si>
  <si>
    <t>Restricted Net Position For Health And Sanitation</t>
  </si>
  <si>
    <t>Restricted Net Position For Public Ways And Facilities</t>
  </si>
  <si>
    <t>Restricted Net Position For Public Safety</t>
  </si>
  <si>
    <t>Restricted Net Position For Public Works</t>
  </si>
  <si>
    <t>Restricted Net Position For Parks And Recreation</t>
  </si>
  <si>
    <t>Restricted Net Position For Recreation And Culture</t>
  </si>
  <si>
    <t>Restricted Net Position For Grants</t>
  </si>
  <si>
    <t>Restricted Net Position For Donor Restricted</t>
  </si>
  <si>
    <t>Restricted Net Position For Prizes</t>
  </si>
  <si>
    <t>Restricted Net Position For Other</t>
  </si>
  <si>
    <t>Restricted Components Of Net Position Custom</t>
  </si>
  <si>
    <t>Other Restricted Components Of Net Position</t>
  </si>
  <si>
    <t>Restricted Net Position</t>
  </si>
  <si>
    <t>Due From Fiduciary Funds</t>
  </si>
  <si>
    <t>Due From Custodial Funds</t>
  </si>
  <si>
    <t>Due From Enterprise Funds</t>
  </si>
  <si>
    <t>Due From Tax Collection Funds</t>
  </si>
  <si>
    <t>Internal Balance</t>
  </si>
  <si>
    <t>Due From Other Funds</t>
  </si>
  <si>
    <t>Notes And Loans Receivable Noncurrent</t>
  </si>
  <si>
    <t>Allowance For Notes And Loans Receivable Noncurrent</t>
  </si>
  <si>
    <t>Notes And Loans Receivable Net Noncurrent</t>
  </si>
  <si>
    <t>Due From Cities</t>
  </si>
  <si>
    <t>Due From Counties</t>
  </si>
  <si>
    <t>Due From Libraries</t>
  </si>
  <si>
    <t>Due From Road Commissions</t>
  </si>
  <si>
    <t>Due From Schools</t>
  </si>
  <si>
    <t>Due From Townships Except Road Agreements</t>
  </si>
  <si>
    <t>Due From Villages</t>
  </si>
  <si>
    <t>Due From State Government</t>
  </si>
  <si>
    <t>Due From Federal Government</t>
  </si>
  <si>
    <t>Due From Townships Road Agreements</t>
  </si>
  <si>
    <t>Due From Other Governments</t>
  </si>
  <si>
    <t>Due From Government</t>
  </si>
  <si>
    <t>Buildings</t>
  </si>
  <si>
    <t>Leasehold Improvements</t>
  </si>
  <si>
    <t>Improvements Other Than Buildings</t>
  </si>
  <si>
    <t>Buildings And Improvements</t>
  </si>
  <si>
    <t>Accrued Vacation Payable</t>
  </si>
  <si>
    <t>Accrued Sick Leave Payable</t>
  </si>
  <si>
    <t>Compensated Absences Payable Current</t>
  </si>
  <si>
    <t>Deferred Inflows Of Resources Taxes Levied For A Subsequent Period</t>
  </si>
  <si>
    <t>Deferred Inflows From Deferred Amount On Refunding</t>
  </si>
  <si>
    <t>Deferred Inflows Of Resources Property Taxes</t>
  </si>
  <si>
    <t>Deferred Inflows Of Resources Drain Orders</t>
  </si>
  <si>
    <t>Deferred Inflows Of Resources Sales Of Future Revenues</t>
  </si>
  <si>
    <t>Deferred Inflows Of Resources Leases</t>
  </si>
  <si>
    <t>Deferred Inflows Of Resources Debt</t>
  </si>
  <si>
    <t>Deferred Inflows Of Resources OPEB</t>
  </si>
  <si>
    <t>Deferred Inflows Of Resources Pension And OPEB Items</t>
  </si>
  <si>
    <t>Deferred Inflows Of Resources OPEB Changes In Assumptions</t>
  </si>
  <si>
    <t>Deferred Inflows Of Resources OPEB Contributions Made After Measurement Date</t>
  </si>
  <si>
    <t>Deferred Inflowsof Resources OPEB Difference Expected And Actual</t>
  </si>
  <si>
    <t>Deferred Inflowsof Resources OPEB Net Dif Projected And Actual Earnings Pension Plan Investments</t>
  </si>
  <si>
    <t>Deferred Inflows From OPEB Changes In Proportion</t>
  </si>
  <si>
    <t>Deferred Inflows Of Resources Pension</t>
  </si>
  <si>
    <t>Deferred Inflows Of Resources Pension Changes In Assumptions</t>
  </si>
  <si>
    <t>Deferred Inflows Of Resources Pension Contributions Made After Measurement Date</t>
  </si>
  <si>
    <t>Deferred Inflowsof Resources Pension Difference Expected And Actual</t>
  </si>
  <si>
    <t>Deferred Inflowsof Resources Pension Net Dif Projected And Actual Earnings Pension Plan Investments</t>
  </si>
  <si>
    <t>Deferred Inflows From Pension Changes In Proportion</t>
  </si>
  <si>
    <t>Deferred Inflows Of Resources Custom</t>
  </si>
  <si>
    <t>Other Deferred Inflows Of Resources</t>
  </si>
  <si>
    <t>Deferred Inflows Of Resources</t>
  </si>
  <si>
    <t>Land Construction In Progress And Other Non Depreciable Assets</t>
  </si>
  <si>
    <t>Taxes Receivable Personal Property Current Levy</t>
  </si>
  <si>
    <t>Taxes Receivable Real Property Current Levy</t>
  </si>
  <si>
    <t>Taxes Receivable Delinquent Real Property</t>
  </si>
  <si>
    <t>Taxes Receivable Delinquent Personal Property</t>
  </si>
  <si>
    <t>Special Assessments Receivable Delinquent</t>
  </si>
  <si>
    <t>Delinquent Taxes Receivable</t>
  </si>
  <si>
    <t>Income Tax Receivable</t>
  </si>
  <si>
    <t>Sales Tax Receivable</t>
  </si>
  <si>
    <t>Other Taxes Receivable</t>
  </si>
  <si>
    <t>Taxes Receivable</t>
  </si>
  <si>
    <t>Other Accounts Payable And Accrued Liabilities</t>
  </si>
  <si>
    <t>Accounts Payable And Accrued Liabilities</t>
  </si>
  <si>
    <t>Bond Interest Payable</t>
  </si>
  <si>
    <t>Accrued Interest Payable</t>
  </si>
  <si>
    <t>Deferred Outflows Of Resources Debt</t>
  </si>
  <si>
    <t>Deferred Outflows Of Resources OPEB</t>
  </si>
  <si>
    <t>Deferred Outflows Of Resources OPEB Changes In Assumptions</t>
  </si>
  <si>
    <t>Deferred Outflows Of Resources OPEB Contributions Made After Measurement Date</t>
  </si>
  <si>
    <t>Deferred Outflowsof Resources OPEB Difference Expected And Actual</t>
  </si>
  <si>
    <t>Deferred Outflows Of Resources OPEB Net Dif Projected And Actual Earnings Pension Plan Investments</t>
  </si>
  <si>
    <t>Deferred Outflows From OPEB Changes In Proportion</t>
  </si>
  <si>
    <t>Deferred Outflows Of Resources Other</t>
  </si>
  <si>
    <t>Deferred Outflows Of Resources Pension</t>
  </si>
  <si>
    <t>Deferred Outflows Of Resources Pension Changes In Assumptions</t>
  </si>
  <si>
    <t>Deferred Outflows Of Resources Pension Contributions Made After Measurement Date</t>
  </si>
  <si>
    <t>Deferred Outflowsof Resources Pension Difference Expected And Actual</t>
  </si>
  <si>
    <t>Deferred Outflows Of Resources Pension Net Dif Projected And Actual Earnings Pension Plan Investments</t>
  </si>
  <si>
    <t>Deferred Outflows From Pension Changes In Proportion</t>
  </si>
  <si>
    <t>Deferred Outflows Of Resources Custom</t>
  </si>
  <si>
    <t>Other Deferred Outflows Of Resources</t>
  </si>
  <si>
    <t>Deferred Outflows Of Resources</t>
  </si>
  <si>
    <t>Cash And Cash Equivalents With Fiscal And Escrow And Other Agents</t>
  </si>
  <si>
    <t>Cash And Cash Equivalents With Treasurer</t>
  </si>
  <si>
    <t>Cash And Cash Equivalents With Trustee</t>
  </si>
  <si>
    <t>Cash And Cash Equivalents Others</t>
  </si>
  <si>
    <t>Deposits Receivable</t>
  </si>
  <si>
    <t>Deposits Receivable Allowance</t>
  </si>
  <si>
    <t>Deposits Receivable Net Of Allowance</t>
  </si>
  <si>
    <t>Restricted Cash And Cash Equivalents</t>
  </si>
  <si>
    <t>Restricted Cash And Investments</t>
  </si>
  <si>
    <t>Investments Restricted</t>
  </si>
  <si>
    <t>Restricted Accounts Receivable Net Of Allowance</t>
  </si>
  <si>
    <t>Restricted Certificates Of Deposit</t>
  </si>
  <si>
    <t>Restricted Bond And Interest Redemption</t>
  </si>
  <si>
    <t>Restricted Bond Reserve</t>
  </si>
  <si>
    <t>Restricted Cash Repairs Replacement And Improvements Reserve</t>
  </si>
  <si>
    <t>Restricted Receivables And Deposits</t>
  </si>
  <si>
    <t>Restricted Cash Debt Service</t>
  </si>
  <si>
    <t>Restricted Cash Debt Retirement</t>
  </si>
  <si>
    <t>Restricted Assets Custom</t>
  </si>
  <si>
    <t>Other Restricted Assets</t>
  </si>
  <si>
    <t>Restricted Cash</t>
  </si>
  <si>
    <t>Restricted Assets</t>
  </si>
  <si>
    <t>Accrued Wages And Related Liabilities Payable</t>
  </si>
  <si>
    <t>Accrued Wages Payable</t>
  </si>
  <si>
    <t>Accrued Tuition And Fees</t>
  </si>
  <si>
    <t>Accrued Connection Fees</t>
  </si>
  <si>
    <t>Accrued Expenses Payable</t>
  </si>
  <si>
    <t>Other Accrued Expenses</t>
  </si>
  <si>
    <t>Accrued Liabilities</t>
  </si>
  <si>
    <t>Leases Accumulated Amortization</t>
  </si>
  <si>
    <t>Accumulated Amortization</t>
  </si>
  <si>
    <t>Mains And Connections</t>
  </si>
  <si>
    <t>Meters</t>
  </si>
  <si>
    <t>Utility</t>
  </si>
  <si>
    <t>Infrastructure</t>
  </si>
  <si>
    <t>Leases Receivable Noncurrent</t>
  </si>
  <si>
    <t>Allowance For Leases Receivable Noncurrent</t>
  </si>
  <si>
    <t>Leases Receivable Net Noncurrent</t>
  </si>
  <si>
    <t>Certificates Of Deposit</t>
  </si>
  <si>
    <t>Cash Equivalents</t>
  </si>
  <si>
    <t>acfr:AccountsReceivable</t>
  </si>
  <si>
    <t>acfr:AccountsReceivableAllowance</t>
  </si>
  <si>
    <t>acfr:AccountsReceivableNetNoncurrent</t>
  </si>
  <si>
    <t>acfr:AccountsReceivableNoncurrent</t>
  </si>
  <si>
    <t>acfr:AccountsReceivableNoncurrentAllowance</t>
  </si>
  <si>
    <t>acfr:AccountsReceivableUnbilled</t>
  </si>
  <si>
    <t>acfr:AccountsReceivableUnbilledAllowance</t>
  </si>
  <si>
    <t>acfr:AccountsReceivableUnbilledNetOfAllowance</t>
  </si>
  <si>
    <t>acfr:AccruedInterestReceivableNetOfAllowance</t>
  </si>
  <si>
    <t>acfr:AdvancesReceivable</t>
  </si>
  <si>
    <t>acfr:AdvancesToDevelopers</t>
  </si>
  <si>
    <t>acfr:AllowanceForGrantsAndContractsReceivableNoncurrent</t>
  </si>
  <si>
    <t>acfr:AllowanceForLeasesReceivableNoncurrent</t>
  </si>
  <si>
    <t>acfr:AllowanceForNotesAndLoansReceivableNoncurrent</t>
  </si>
  <si>
    <t>acfr:AllowanceForReceivables</t>
  </si>
  <si>
    <t>acfr:AssessmentsReceivable</t>
  </si>
  <si>
    <t>acfr:AssessmentsReceivableAllowance</t>
  </si>
  <si>
    <t>acfr:AssessmentsReceivableNetOfAllowance</t>
  </si>
  <si>
    <t>acfr:AssetRetirementObligationsPrincipalDueWithinOneYear</t>
  </si>
  <si>
    <t>acfr:AssetsHeldForSale</t>
  </si>
  <si>
    <t>acfr:BondPremiumPrincipalDueWithinOneYear</t>
  </si>
  <si>
    <t>acfr:BondsPayableDueWithinOneYear</t>
  </si>
  <si>
    <t>acfr:Cash</t>
  </si>
  <si>
    <t>acfr:CashAndCashEquivalents</t>
  </si>
  <si>
    <t>acfr:CashAndCashEquivalentsAndInvestments</t>
  </si>
  <si>
    <t>acfr:CashAndCashEquivalentsAndInvestmentsAbtract_1</t>
  </si>
  <si>
    <t>acfr:CashAndCashEquivalentsOthers</t>
  </si>
  <si>
    <t>acfr:CashAndCashEquivalentsWithFiscalAndEscrowAndOtherAgents</t>
  </si>
  <si>
    <t>acfr:CashAndCashEquivalentsWithTreasurer</t>
  </si>
  <si>
    <t>acfr:CashAndCashEquivalentsWithTrustee</t>
  </si>
  <si>
    <t>acfr:CashChecking</t>
  </si>
  <si>
    <t>acfr:CashEquivalents</t>
  </si>
  <si>
    <t>acfr:CashInBank</t>
  </si>
  <si>
    <t>acfr:CashOnHand</t>
  </si>
  <si>
    <t>acfr:CashPayrollBankAccount</t>
  </si>
  <si>
    <t>acfr:CashSavings</t>
  </si>
  <si>
    <t>acfr:CertificatesOfDeposit</t>
  </si>
  <si>
    <t>acfr:ClaimsAndJudgmentsPayableDueWithinOneYear</t>
  </si>
  <si>
    <t>acfr:ClaimsAndJudgmentsReceivable</t>
  </si>
  <si>
    <t>acfr:ClaimsAndJudgmentsReceivableAllowance</t>
  </si>
  <si>
    <t>acfr:ClaimsAndJudgmentsReceivableNetOfAllowance</t>
  </si>
  <si>
    <t>acfr:ComputerSoftware</t>
  </si>
  <si>
    <t>acfr:ConnectionFeesReceivable</t>
  </si>
  <si>
    <t>acfr:ConnectionFeesReceivableAllowance</t>
  </si>
  <si>
    <t>acfr:ConnectionFeesReceivableNetOfAllowance</t>
  </si>
  <si>
    <t>acfr:ContractorsAdvances</t>
  </si>
  <si>
    <t>acfr:ContractsPayableDueWithinOneYear</t>
  </si>
  <si>
    <t>acfr:CourtOrdersReceivable</t>
  </si>
  <si>
    <t>acfr:CurrentAssetsCustom</t>
  </si>
  <si>
    <t>acfr:CustomerAndOtherGovernmentReceivableAllowance</t>
  </si>
  <si>
    <t>acfr:CustomerAndOtherGovernmentReceivables</t>
  </si>
  <si>
    <t>acfr:CustomerAndOtherGovernmentReceivablesNetOfAllowance</t>
  </si>
  <si>
    <t>acfr:DelinquentTaxesReceivable</t>
  </si>
  <si>
    <t>acfr:DelinquentUtilityBillsReceivable</t>
  </si>
  <si>
    <t>acfr:DepositsReceivable</t>
  </si>
  <si>
    <t>acfr:DepositsReceivableAllowance</t>
  </si>
  <si>
    <t>acfr:DepositsReceivableNetOfAllowance</t>
  </si>
  <si>
    <t>acfr:DepositsWithFiscalAgents</t>
  </si>
  <si>
    <t>acfr:DerivativeInstrumentsAssetsCurrent</t>
  </si>
  <si>
    <t>acfr:DerivativeInstrumentsLiabilityCurrent</t>
  </si>
  <si>
    <t>acfr:DueFromCities</t>
  </si>
  <si>
    <t>acfr:DueFromComponentUnit</t>
  </si>
  <si>
    <t>acfr:DueFromCounties</t>
  </si>
  <si>
    <t>acfr:DueFromCustodialFunds</t>
  </si>
  <si>
    <t>acfr:DueFromEmployees</t>
  </si>
  <si>
    <t>acfr:DueFromEnterpriseFunds</t>
  </si>
  <si>
    <t>acfr:DueFromFederalGovernment</t>
  </si>
  <si>
    <t>acfr:DueFromFiduciaryFunds</t>
  </si>
  <si>
    <t>acfr:DueFromGovernment</t>
  </si>
  <si>
    <t>acfr:DueFromLibraries</t>
  </si>
  <si>
    <t>acfr:DueFromOtherFunds</t>
  </si>
  <si>
    <t>acfr:DueFromOtherGovernments</t>
  </si>
  <si>
    <t>acfr:DueFromPrimaryGovernment</t>
  </si>
  <si>
    <t>acfr:DueFromRelatedParties</t>
  </si>
  <si>
    <t>acfr:DueFromRetirementSystem</t>
  </si>
  <si>
    <t>acfr:DueFromRoadCommissions</t>
  </si>
  <si>
    <t>acfr:DueFromSchools</t>
  </si>
  <si>
    <t>acfr:DueFromStateGovernment</t>
  </si>
  <si>
    <t>acfr:DueFromTaxCollectionFunds</t>
  </si>
  <si>
    <t>acfr:DueFromTownshipsExceptRoadAgreements</t>
  </si>
  <si>
    <t>acfr:DueFromTownshipsRoadAgreements</t>
  </si>
  <si>
    <t>acfr:DueFromVillages</t>
  </si>
  <si>
    <t>acfr:EasementsRightOfWay</t>
  </si>
  <si>
    <t>acfr:ForfeitureCertificateRecordingFeesReceivable</t>
  </si>
  <si>
    <t>acfr:GeneralObligationBondsPayableDueWithinOneYear</t>
  </si>
  <si>
    <t>acfr:GovernmentClaimsReceivable</t>
  </si>
  <si>
    <t>acfr:GovernmentClaimsReceivableAllowance</t>
  </si>
  <si>
    <t>acfr:GovernmentClaimsReceivableNetOfAllowance</t>
  </si>
  <si>
    <t>acfr:GrantsAndContractsReceivable</t>
  </si>
  <si>
    <t>acfr:GrantsAndContractsReceivableAllowance</t>
  </si>
  <si>
    <t>acfr:GrantsAndContractsReceivableNetOfAllowance</t>
  </si>
  <si>
    <t>acfr:GrantsAndContractsReceivableNetOfAllowanceNoncurrent</t>
  </si>
  <si>
    <t>acfr:GrantsAndContractsReceivableNoncurrent</t>
  </si>
  <si>
    <t>acfr:IncomeTaxReceivable</t>
  </si>
  <si>
    <t>acfr:InstallmentDebtPrincipalDueWithinOneYear</t>
  </si>
  <si>
    <t>acfr:IntangibleAssets</t>
  </si>
  <si>
    <t>acfr:IntangibleAssetsNetOfAccumulatedAmortization</t>
  </si>
  <si>
    <t>acfr:InterGovernmentalReceivable</t>
  </si>
  <si>
    <t>acfr:InterGovernmentalReceivableAllowance</t>
  </si>
  <si>
    <t>acfr:InterGovernmentalReceivableNetOfAllowance</t>
  </si>
  <si>
    <t>acfr:InterestAndPenaltiesReceivableOnTaxes</t>
  </si>
  <si>
    <t>acfr:InterestReceivableAllowances</t>
  </si>
  <si>
    <t>acfr:IntergovernmentalAgreementPayablePrincipalDueWithinOneYear</t>
  </si>
  <si>
    <t>acfr:Inventory</t>
  </si>
  <si>
    <t>acfr:InventoryEquipmentMaterialsAndParts</t>
  </si>
  <si>
    <t>acfr:InventoryRoadMaterials</t>
  </si>
  <si>
    <t>acfr:InvestmentsAbtract</t>
  </si>
  <si>
    <t>acfr:InvestmentsCurrent</t>
  </si>
  <si>
    <t>acfr:InvestmentsHeldByThirdParties</t>
  </si>
  <si>
    <t>acfr:InvestmentsRestricted</t>
  </si>
  <si>
    <t>acfr:InvestmentsWithFiscalAgents</t>
  </si>
  <si>
    <t>acfr:InvestmentsWithStateTreasury</t>
  </si>
  <si>
    <t>acfr:LandContractsPayable</t>
  </si>
  <si>
    <t>acfr:LandContractsReceivable</t>
  </si>
  <si>
    <t>acfr:LandContractsReceivablesAllowance</t>
  </si>
  <si>
    <t>acfr:LandContractsReceivablesNetOfAllowance</t>
  </si>
  <si>
    <t>acfr:LeaseAssetsRightOfUse</t>
  </si>
  <si>
    <t>acfr:LeasesPayableDueWithinOneYear</t>
  </si>
  <si>
    <t>acfr:LeasesReceivable</t>
  </si>
  <si>
    <t>acfr:LeasesReceivableAllowance</t>
  </si>
  <si>
    <t>acfr:LeasesReceivableNetNoncurrent</t>
  </si>
  <si>
    <t>acfr:LeasesReceivableNetOfAllowance</t>
  </si>
  <si>
    <t>acfr:LeasesReceivableNoncurrent</t>
  </si>
  <si>
    <t>acfr:LimitedTaxBondsPrincipalDueWithinOneYear</t>
  </si>
  <si>
    <t>acfr:LoansAndNotesReceivable</t>
  </si>
  <si>
    <t>acfr:LoansAndNotesReceivableAllowance</t>
  </si>
  <si>
    <t>acfr:LoansAndNotesReceivableNetOfAllowance</t>
  </si>
  <si>
    <t>acfr:LoansPayableDueWithinOneYear</t>
  </si>
  <si>
    <t>acfr:LoansReceivable</t>
  </si>
  <si>
    <t>acfr:LoansReceivableAllowance</t>
  </si>
  <si>
    <t>acfr:LoansReceivableNetOfAllowance</t>
  </si>
  <si>
    <t>acfr:LocalUnitShareOfAssessmentImprovementCostsReceivable</t>
  </si>
  <si>
    <t>acfr:LongTermDebtDueWithinOneYear</t>
  </si>
  <si>
    <t>acfr:LotteryTicketInventories</t>
  </si>
  <si>
    <t>acfr:NoncurrentLiabilitiesDueWithinOneYear</t>
  </si>
  <si>
    <t>acfr:NotesAndLoansReceivableNetNoncurrent</t>
  </si>
  <si>
    <t>acfr:NotesAndLoansReceivableNoncurrent</t>
  </si>
  <si>
    <t>acfr:NotesPayableDueWithinOneYear</t>
  </si>
  <si>
    <t>acfr:NotesReceivableAllowance</t>
  </si>
  <si>
    <t>acfr:NotesReceivableNetOfAllowance</t>
  </si>
  <si>
    <t>acfr:OtherAccountsReceivable</t>
  </si>
  <si>
    <t>acfr:OtherAccountsReceivableAllowance</t>
  </si>
  <si>
    <t>acfr:OtherAccountsReceivableNet</t>
  </si>
  <si>
    <t>acfr:OtherCurrentAssets</t>
  </si>
  <si>
    <t>acfr:OtherCurrentInvestments</t>
  </si>
  <si>
    <t>acfr:OtherReceivables</t>
  </si>
  <si>
    <t>acfr:OtherRestrictedAssets</t>
  </si>
  <si>
    <t>acfr:OtherTaxesReceivable</t>
  </si>
  <si>
    <t>acfr:Patents</t>
  </si>
  <si>
    <t>acfr:PaymentsInLieuOfTaxesReceivable</t>
  </si>
  <si>
    <t>acfr:PenaltiesReceivable</t>
  </si>
  <si>
    <t>acfr:PenaltiesReceivableAllowance</t>
  </si>
  <si>
    <t>acfr:PenaltiesReceivableNetOfAllowance</t>
  </si>
  <si>
    <t>acfr:PerformanceBondsPayableDueWithinOneYear</t>
  </si>
  <si>
    <t>acfr:PooledCashAndInvestments</t>
  </si>
  <si>
    <t>acfr:PrepaidDeposits</t>
  </si>
  <si>
    <t>acfr:PrepaidsAndOtherAssets</t>
  </si>
  <si>
    <t>acfr:PropertyTaxesReceivable</t>
  </si>
  <si>
    <t>acfr:PropertyTaxesReceivableAllowance</t>
  </si>
  <si>
    <t>acfr:PropertyTaxesReceivableNetOfAllowance</t>
  </si>
  <si>
    <t>acfr:Receivable</t>
  </si>
  <si>
    <t>acfr:Receivables</t>
  </si>
  <si>
    <t>acfr:RegulatoryAssetsCurrent</t>
  </si>
  <si>
    <t>acfr:RestrictedAccountsReceivableNetOfAllowance</t>
  </si>
  <si>
    <t>acfr:RestrictedAssets</t>
  </si>
  <si>
    <t>acfr:RestrictedAssetsCustom</t>
  </si>
  <si>
    <t>acfr:RestrictedBondAndInterestRedemption</t>
  </si>
  <si>
    <t>acfr:RestrictedBondReserve</t>
  </si>
  <si>
    <t>acfr:RestrictedCash</t>
  </si>
  <si>
    <t>acfr:RestrictedCashAndCashEquivalents</t>
  </si>
  <si>
    <t>acfr:RestrictedCashAndInvestments</t>
  </si>
  <si>
    <t>acfr:RestrictedCashDebtRetirement</t>
  </si>
  <si>
    <t>acfr:RestrictedCashDebtService</t>
  </si>
  <si>
    <t>acfr:RestrictedCashRepairsReplacementAndImprovementsReserve</t>
  </si>
  <si>
    <t>acfr:RestrictedCertificatesOfDeposit</t>
  </si>
  <si>
    <t>acfr:RestrictedReceivablesAndDeposits</t>
  </si>
  <si>
    <t>acfr:RevenueBondsPayableDueWithinOneYear</t>
  </si>
  <si>
    <t>acfr:SalesTaxReceivable</t>
  </si>
  <si>
    <t>acfr:SecuritiesLendingCollateralAssets</t>
  </si>
  <si>
    <t>acfr:SecuritiesLendingObligationsLiability</t>
  </si>
  <si>
    <t>acfr:SelfInsuranceLiabilitiesCurrentPortion</t>
  </si>
  <si>
    <t>acfr:ServiceFeesReceivable</t>
  </si>
  <si>
    <t>acfr:SpecialAssessmentTaxesReceivable</t>
  </si>
  <si>
    <t>acfr:SpecialAssessmentTaxesReceivableUnavailable</t>
  </si>
  <si>
    <t>acfr:SpecialAssessmentsReceivableDelinquent</t>
  </si>
  <si>
    <t>acfr:TaxesReceivable</t>
  </si>
  <si>
    <t>acfr:TaxesReceivableDelinquentPersonalProperty</t>
  </si>
  <si>
    <t>acfr:TaxesReceivableDelinquentRealProperty</t>
  </si>
  <si>
    <t>acfr:TaxesReceivablePersonalPropertyCurrentLevy</t>
  </si>
  <si>
    <t>acfr:TaxesReceivableRealPropertyCurrentLevy</t>
  </si>
  <si>
    <t>acfr:TenantAccountsReceivable</t>
  </si>
  <si>
    <t>acfr:TenantAccountsReceivableAllowance</t>
  </si>
  <si>
    <t>acfr:TenantAccountsReceivableNetOfAllowances</t>
  </si>
  <si>
    <t>acfr:TimberRights</t>
  </si>
  <si>
    <t>acfr:TradeReceivable</t>
  </si>
  <si>
    <t>acfr:TradeReceivableAllowance</t>
  </si>
  <si>
    <t>acfr:TradeReceivableNetOfAllowance</t>
  </si>
  <si>
    <t>acfr:Trademarks</t>
  </si>
  <si>
    <t>acfr:TuitionAndFeesAllowances</t>
  </si>
  <si>
    <t>acfr:TuitionAndFeesReceivable</t>
  </si>
  <si>
    <t>acfr:TuitionAndFeesReceivableNetOfAllowance</t>
  </si>
  <si>
    <t>acfr:UnamortizedPremiumOnBondsPrincipalDueWithinOneYear</t>
  </si>
  <si>
    <t>acfr:UnbilledRevenue</t>
  </si>
  <si>
    <t>acfr:UninsuredClaimLiabilityCurrentPortion</t>
  </si>
  <si>
    <t>acfr:UnlimitedTaxBondsPrincipalDueWithinOneYear</t>
  </si>
  <si>
    <t>acfr:UtilitiesAndWaterReceivable</t>
  </si>
  <si>
    <t>acfr:UtilitiesAndWaterReceivableAllowance</t>
  </si>
  <si>
    <t>acfr:UtilitiesAndWaterReceivableNetOfAllowance</t>
  </si>
  <si>
    <t>acfr:VestedEmployeeBenefitsPayableDueWithinOneYear</t>
  </si>
  <si>
    <t>acfr:WaterRights</t>
  </si>
  <si>
    <t>acfr:AccountsPayableAndAccruedLiabilities</t>
  </si>
  <si>
    <t>acfr:AccountsPayableNoncurrentPayableFromRestrictedAssets</t>
  </si>
  <si>
    <t>acfr:AccountsPayablePayableFromRestrictedAssets</t>
  </si>
  <si>
    <t>acfr:AccruedConnectionFees</t>
  </si>
  <si>
    <t>acfr:AccruedExpensesPayable</t>
  </si>
  <si>
    <t>acfr:AccruedInterestAndPenalties</t>
  </si>
  <si>
    <t>acfr:AccruedInterestPayable</t>
  </si>
  <si>
    <t>acfr:AccruedInterestPayableFromRestrictedAssets</t>
  </si>
  <si>
    <t>acfr:AccruedLiabilities</t>
  </si>
  <si>
    <t>acfr:AccruedSickLeavePayable</t>
  </si>
  <si>
    <t>acfr:AccruedTuitionAndFees</t>
  </si>
  <si>
    <t>acfr:AccruedVacationPayable</t>
  </si>
  <si>
    <t>acfr:AccruedWagesAndRelatedLiabilitiesPayable</t>
  </si>
  <si>
    <t>acfr:AdvancesCurrent</t>
  </si>
  <si>
    <t>acfr:AdvancesFromFederalGovernmentNoncurrent</t>
  </si>
  <si>
    <t>acfr:AdvancesFromGrantors</t>
  </si>
  <si>
    <t>acfr:AdvancesFromOtherFunds</t>
  </si>
  <si>
    <t>acfr:AdvancesFromOtherFundsNoncurrent</t>
  </si>
  <si>
    <t>acfr:AdvancesFromOtherFundsNoncurrentPayableFromRestrictedAssets</t>
  </si>
  <si>
    <t>acfr:AdvancesFromOtherFundsPayableFromRestrictedAssets</t>
  </si>
  <si>
    <t>acfr:AdvancesFromOtherGovernments</t>
  </si>
  <si>
    <t>acfr:AdvancesFromOtherGovernmentsNoncurrent</t>
  </si>
  <si>
    <t>acfr:AdvancesFromPrimaryGovernmentNoncurrent</t>
  </si>
  <si>
    <t>acfr:AdvancesFromStateNoncurrent</t>
  </si>
  <si>
    <t>acfr:AdvancesReceivedNoncurrent</t>
  </si>
  <si>
    <t>acfr:AdvancesSpecialAssessmentDistricts</t>
  </si>
  <si>
    <t>acfr:AnnuitiesPayable</t>
  </si>
  <si>
    <t>acfr:BondInterestPayable</t>
  </si>
  <si>
    <t>acfr:BondsPayableDueInMoreThanOneYearPayableFromRestrictedAssets</t>
  </si>
  <si>
    <t>acfr:BondsPayableDueWithinOneYearPayableFromRestrictedAssets</t>
  </si>
  <si>
    <t>acfr:CashBondsPayable</t>
  </si>
  <si>
    <t>acfr:CashOverdrafts</t>
  </si>
  <si>
    <t>acfr:ChecksWrittenAgainstFutureDeposits</t>
  </si>
  <si>
    <t>acfr:ContractsPayableDueWithinOneYearPayableFromRestrictedAssets</t>
  </si>
  <si>
    <t>acfr:CourtOrdersPayable</t>
  </si>
  <si>
    <t>acfr:CurrentLiabilitiesCustom</t>
  </si>
  <si>
    <t>acfr:CurrentLiabilitiesPayableFromRestrictedAssets</t>
  </si>
  <si>
    <t>acfr:CustomerDeposits</t>
  </si>
  <si>
    <t>acfr:CustomerDepositsPayableFromRestrictedAssets</t>
  </si>
  <si>
    <t>acfr:DrainOrdersPayable</t>
  </si>
  <si>
    <t>acfr:DueToCities</t>
  </si>
  <si>
    <t>acfr:DueToCommunityCollege</t>
  </si>
  <si>
    <t>acfr:DueToComponentUnit</t>
  </si>
  <si>
    <t>acfr:DueToCounties</t>
  </si>
  <si>
    <t>acfr:DueToCourtWards</t>
  </si>
  <si>
    <t>acfr:DueToEducation</t>
  </si>
  <si>
    <t>acfr:DueToEmployees</t>
  </si>
  <si>
    <t>acfr:DueToFederalGovernment</t>
  </si>
  <si>
    <t>acfr:DueToFiduciaryFunds</t>
  </si>
  <si>
    <t>acfr:DueToFiscalAgent</t>
  </si>
  <si>
    <t>acfr:DueToFormerEmployees</t>
  </si>
  <si>
    <t>acfr:DueToGeneralFund</t>
  </si>
  <si>
    <t>acfr:DueToIntermediateSchoolDistricts</t>
  </si>
  <si>
    <t>acfr:DueToLibraries</t>
  </si>
  <si>
    <t>acfr:DueToOtherAgenciesPayableFromRestictedAssets</t>
  </si>
  <si>
    <t>acfr:DueToOtherFunds</t>
  </si>
  <si>
    <t>acfr:DueToOtherGovernments</t>
  </si>
  <si>
    <t>acfr:DueToPrimaryGovernment</t>
  </si>
  <si>
    <t>acfr:DueToProprietaryFunds</t>
  </si>
  <si>
    <t>acfr:DueToRelatedParties</t>
  </si>
  <si>
    <t>acfr:DueToRoadCommissions</t>
  </si>
  <si>
    <t>acfr:DueToSchools</t>
  </si>
  <si>
    <t>acfr:DueToSpecialEducation</t>
  </si>
  <si>
    <t>acfr:DueToStateGovernment</t>
  </si>
  <si>
    <t>acfr:DueToTaxpayersTaxOverpaymentsAndDuplicatePayments</t>
  </si>
  <si>
    <t>acfr:DueToTownships</t>
  </si>
  <si>
    <t>acfr:DueToVillages</t>
  </si>
  <si>
    <t>acfr:Dup_1_DueToGovernments</t>
  </si>
  <si>
    <t>acfr:EscrowDeposits</t>
  </si>
  <si>
    <t>acfr:FamilySelfSuffciencyEscrows</t>
  </si>
  <si>
    <t>acfr:GarnishmentsPayable</t>
  </si>
  <si>
    <t>acfr:GrantsPayable</t>
  </si>
  <si>
    <t>acfr:InternalBalancesPayable</t>
  </si>
  <si>
    <t>acfr:LongTermDebtDueInMoreThanOneYearPayableFromRestrictedAssets</t>
  </si>
  <si>
    <t>acfr:LongTermDebtDueWithinOneYearPayableFromRestrictedAssets</t>
  </si>
  <si>
    <t>acfr:LotteryPrizeLiabilityCurrent</t>
  </si>
  <si>
    <t>acfr:LotteryPrizesPayable</t>
  </si>
  <si>
    <t>acfr:NetPensionLiabilityPayableFromRestrictedAssets</t>
  </si>
  <si>
    <t>acfr:NoncurrentLiabilitiesPayableFromRestrictedAssets</t>
  </si>
  <si>
    <t>acfr:OtherAccountsPayable</t>
  </si>
  <si>
    <t>acfr:OtherAccountsPayableAndAccruedLiabilities</t>
  </si>
  <si>
    <t>acfr:OtherAccruedExpenses</t>
  </si>
  <si>
    <t>acfr:OtherAdvances</t>
  </si>
  <si>
    <t>acfr:OtherCurrentLiabilitiesPayableFromRestictedAssets</t>
  </si>
  <si>
    <t>acfr:OtherNoncurrentLiabilitiesPayableFromRestrictedAssets</t>
  </si>
  <si>
    <t>acfr:PatientsOrInmatesTrustMoneyPayable</t>
  </si>
  <si>
    <t>acfr:PayableFromRestrictedAssets</t>
  </si>
  <si>
    <t>acfr:PayableFromRestrictedAssetsCustom</t>
  </si>
  <si>
    <t>acfr:PayrollDeductionsPayable</t>
  </si>
  <si>
    <t>acfr:PayrollTaxesPayable</t>
  </si>
  <si>
    <t>acfr:PenaltiesPayable</t>
  </si>
  <si>
    <t>acfr:PerformanceDepositsPayable</t>
  </si>
  <si>
    <t>acfr:ReceiptsRefundable</t>
  </si>
  <si>
    <t>acfr:RefundableDepositsBonds</t>
  </si>
  <si>
    <t>acfr:RegulatoryLiabilityCurrent</t>
  </si>
  <si>
    <t>acfr:RestitutionsPayable</t>
  </si>
  <si>
    <t>acfr:RetainagePayable</t>
  </si>
  <si>
    <t>acfr:RevenueBondsPayableDueWithinOneYearPayableFromRestrictedAssets</t>
  </si>
  <si>
    <t>acfr:ShortTermDebtPayable</t>
  </si>
  <si>
    <t>acfr:TaxesPayable</t>
  </si>
  <si>
    <t>acfr:TenantSecurityDepositsPayableFromRestictedAssets</t>
  </si>
  <si>
    <t>acfr:UnclaimedMoney</t>
  </si>
  <si>
    <t>acfr:UndistributedReceipts</t>
  </si>
  <si>
    <t>acfr:UndistributedTaxCollections</t>
  </si>
  <si>
    <t>acfr:UnearnedRevenuePayableFromRestictedAssets</t>
  </si>
  <si>
    <t>acfr:UnearnedTicketSales</t>
  </si>
  <si>
    <t>acfr:VouchersPayable</t>
  </si>
  <si>
    <t>acfr:DeferredInflowsFromDeferredAmountOnRefunding</t>
  </si>
  <si>
    <t>acfr:DeferredInflowsFromOPEBChangesInProportion</t>
  </si>
  <si>
    <t>acfr:DeferredInflowsFromPensionChangesInProportion</t>
  </si>
  <si>
    <t>acfr:DeferredInflowsOfResourcesCustom</t>
  </si>
  <si>
    <t>acfr:DeferredInflowsOfResourcesDebt</t>
  </si>
  <si>
    <t>acfr:DeferredInflowsOfResourcesDrainOrders</t>
  </si>
  <si>
    <t>acfr:DeferredInflowsOfResourcesLeases</t>
  </si>
  <si>
    <t>acfr:DeferredInflowsOfResourcesOPEBChangesInAssumptions</t>
  </si>
  <si>
    <t>acfr:DeferredInflowsOfResourcesOPEBContributionsMadeAfterMeasurementDate</t>
  </si>
  <si>
    <t>acfr:DeferredInflowsOfResourcesPensionAndOPEBItems</t>
  </si>
  <si>
    <t>acfr:DeferredInflowsOfResourcesPensionChangesInAssumptions</t>
  </si>
  <si>
    <t>acfr:DeferredInflowsOfResourcesPensionContributionsMadeAfterMeasurementDate</t>
  </si>
  <si>
    <t>acfr:DeferredInflowsOfResourcesPropertyTaxes</t>
  </si>
  <si>
    <t>acfr:DeferredInflowsOfResourcesSalesOfFutureRevenues</t>
  </si>
  <si>
    <t>acfr:DeferredInflowsOfResourcesTaxesLeviedForASubsequentPeriod</t>
  </si>
  <si>
    <t>acfr:DeferredInflowsofResourcesOPEBDifferenceExpectedAndActual</t>
  </si>
  <si>
    <t>acfr:DeferredInflowsofResourcesOPEBNetDifProjectedAndActualEarningsPensionPlanInvestments</t>
  </si>
  <si>
    <t>acfr:DeferredInflowsofResourcesPensionDifferenceExpectedAndActual</t>
  </si>
  <si>
    <t>acfr:DeferredInflowsofResourcesPensionNetDifProjectedAndActualEarningsPensionPlanInvestments</t>
  </si>
  <si>
    <t>acfr:OtherDeferredInflowsOfResources</t>
  </si>
  <si>
    <t>acfr:DeferredOutflowsFromOPEBChangesInProportion</t>
  </si>
  <si>
    <t>acfr:DeferredOutflowsFromPensionChangesInProportion</t>
  </si>
  <si>
    <t>acfr:DeferredOutflowsOfResourcesCustom</t>
  </si>
  <si>
    <t>acfr:DeferredOutflowsOfResourcesDebt</t>
  </si>
  <si>
    <t>acfr:DeferredOutflowsOfResourcesOPEBChangesInAssumptions</t>
  </si>
  <si>
    <t>acfr:DeferredOutflowsOfResourcesOPEBContributionsMadeAfterMeasurementDate</t>
  </si>
  <si>
    <t>acfr:DeferredOutflowsOfResourcesOPEBNetDifProjectedAndActualEarningsPensionPlanInvestments</t>
  </si>
  <si>
    <t>acfr:DeferredOutflowsOfResourcesOther</t>
  </si>
  <si>
    <t>acfr:DeferredOutflowsOfResourcesPensionChangesInAssumptions</t>
  </si>
  <si>
    <t>acfr:DeferredOutflowsOfResourcesPensionContributionsMadeAfterMeasurementDate</t>
  </si>
  <si>
    <t>acfr:DeferredOutflowsOfResourcesPensionNetDifProjectedAndActualEarningsPensionPlanInvestments</t>
  </si>
  <si>
    <t>acfr:DeferredOutflowsofResourcesOPEBDifferenceExpectedAndActual</t>
  </si>
  <si>
    <t>acfr:DeferredOutflowsofResourcesPensionDifferenceExpectedAndActual</t>
  </si>
  <si>
    <t>acfr:OtherDeferredOutflowsOfResources</t>
  </si>
  <si>
    <t>acfr:OtherRestrictedComponentsOfNetPosition</t>
  </si>
  <si>
    <t>acfr:RestrictedComponentsOfNetPositionCustom</t>
  </si>
  <si>
    <t>acfr:RestrictedNetPositionForCapitalProjects</t>
  </si>
  <si>
    <t>acfr:RestrictedNetPositionForCommunityDevelopment</t>
  </si>
  <si>
    <t>acfr:RestrictedNetPositionForDebtService</t>
  </si>
  <si>
    <t>acfr:RestrictedNetPositionForDonorRestricted</t>
  </si>
  <si>
    <t>acfr:RestrictedNetPositionForGeneralGovernment</t>
  </si>
  <si>
    <t>acfr:RestrictedNetPositionForGrants</t>
  </si>
  <si>
    <t>acfr:RestrictedNetPositionForHealthAndSanitation</t>
  </si>
  <si>
    <t>acfr:RestrictedNetPositionForHousingServices</t>
  </si>
  <si>
    <t>acfr:RestrictedNetPositionForLawEnforcement</t>
  </si>
  <si>
    <t>acfr:RestrictedNetPositionForOther</t>
  </si>
  <si>
    <t>acfr:RestrictedNetPositionForParksAndRecreation</t>
  </si>
  <si>
    <t>acfr:RestrictedNetPositionForPrizes</t>
  </si>
  <si>
    <t>acfr:RestrictedNetPositionForPublicSafety</t>
  </si>
  <si>
    <t>acfr:RestrictedNetPositionForPublicWaysAndFacilities</t>
  </si>
  <si>
    <t>acfr:RestrictedNetPositionForPublicWorks</t>
  </si>
  <si>
    <t>acfr:RestrictedNetPositionForRecreationAndCulture</t>
  </si>
  <si>
    <t>acfr:AccruedInterestOnDelinquentTaxes</t>
  </si>
  <si>
    <t>acfr:AccumulatedAmortization</t>
  </si>
  <si>
    <t>acfr:AccumulatedDepreciation</t>
  </si>
  <si>
    <t>acfr:AccumulatedDepreciationBooksAndRelatedMaterials</t>
  </si>
  <si>
    <t>acfr:AccumulatedDepreciationBuildingsBuildingAdditionsAndImprovements</t>
  </si>
  <si>
    <t>acfr:AccumulatedDepreciationDepletableAssetsISTHISTHERIGHTPLACE</t>
  </si>
  <si>
    <t>acfr:AccumulatedDepreciationEngineeringEquipment</t>
  </si>
  <si>
    <t>acfr:AccumulatedDepreciationLandImprovements</t>
  </si>
  <si>
    <t>acfr:AccumulatedDepreciationOfficeEquipmentAndFurniture</t>
  </si>
  <si>
    <t>acfr:AccumulatedDepreciationRoadEquipment</t>
  </si>
  <si>
    <t>acfr:AccumulatedDepreciationSewerSystem</t>
  </si>
  <si>
    <t>acfr:AccumulatedDepreciationShopEquipment</t>
  </si>
  <si>
    <t>acfr:AccumulatedDepreciationVehicles</t>
  </si>
  <si>
    <t>acfr:AccumulatedDepreciationWaterSystem</t>
  </si>
  <si>
    <t>acfr:AccumulatedDepreciationYardAndStorageEquipment</t>
  </si>
  <si>
    <t>acfr:AccumulatedDepreciationandAmortization</t>
  </si>
  <si>
    <t>acfr:AssetsHeldByOtherGovernments</t>
  </si>
  <si>
    <t>acfr:AssetsHeldForSaleNoncurrent</t>
  </si>
  <si>
    <t>acfr:Buildings</t>
  </si>
  <si>
    <t>acfr:BuildingsAndEquipment</t>
  </si>
  <si>
    <t>acfr:BuildingsAndImprovements</t>
  </si>
  <si>
    <t>acfr:CapitalAndLateralAssetsReceivable</t>
  </si>
  <si>
    <t>acfr:CapitalAssetsBeingDepreciatedNetOfAccumulatedDepreciationAndAmortizationCustom</t>
  </si>
  <si>
    <t>acfr:CapitalAssetsNotBeingDepreciatedCustom</t>
  </si>
  <si>
    <t>acfr:CertificatesOfDepositNoncurrent</t>
  </si>
  <si>
    <t>acfr:ConnectionFeesReceivableNoncurrent</t>
  </si>
  <si>
    <t>acfr:ConstructionInProgress</t>
  </si>
  <si>
    <t>acfr:DelinquentTaxesReceivableNoncurrent</t>
  </si>
  <si>
    <t>acfr:DerivativeInstrumentsAssetsNonCurrent</t>
  </si>
  <si>
    <t>acfr:DueFromComponentUnitNoncurrent</t>
  </si>
  <si>
    <t>acfr:DueFromFederalGovernmentNoncurrent</t>
  </si>
  <si>
    <t>acfr:DueFromOtherGovernmentsNoncurrent</t>
  </si>
  <si>
    <t>acfr:DueFromStateGovernmentNoncurrent</t>
  </si>
  <si>
    <t>acfr:EngineeringEquipment</t>
  </si>
  <si>
    <t>acfr:Equipment</t>
  </si>
  <si>
    <t>acfr:ImprovementsOtherThanBuildings</t>
  </si>
  <si>
    <t>acfr:Infrastructure</t>
  </si>
  <si>
    <t>acfr:InstallmentReceivableNoncurrent</t>
  </si>
  <si>
    <t>acfr:InventoryNonCurrent</t>
  </si>
  <si>
    <t>acfr:InvestmentsEndowment</t>
  </si>
  <si>
    <t>acfr:InvestmentsInAssociates</t>
  </si>
  <si>
    <t>acfr:InvestmentsInJointVentures</t>
  </si>
  <si>
    <t>acfr:InvestmentsInSubsidiaries</t>
  </si>
  <si>
    <t>acfr:InvestmentsOfSurplusFunds</t>
  </si>
  <si>
    <t>acfr:LandAndConstructionInProgress</t>
  </si>
  <si>
    <t>acfr:LandAndImprovements</t>
  </si>
  <si>
    <t>acfr:LandConstructionInProgressAndOtherNonDepreciableAssets</t>
  </si>
  <si>
    <t>acfr:LandHeldForResale</t>
  </si>
  <si>
    <t>acfr:LandImprovementsDepreciating</t>
  </si>
  <si>
    <t>acfr:LandImprovementsNonDepreciating</t>
  </si>
  <si>
    <t>acfr:LeaseholdImprovements</t>
  </si>
  <si>
    <t>acfr:LeasesAccumulatedAmortization</t>
  </si>
  <si>
    <t>acfr:LongTermContractsReceivable</t>
  </si>
  <si>
    <t>acfr:LongTermInvestments</t>
  </si>
  <si>
    <t>acfr:LotteryPrizeReserves</t>
  </si>
  <si>
    <t>acfr:MachineryAndEquipment</t>
  </si>
  <si>
    <t>acfr:MainsAndConnections</t>
  </si>
  <si>
    <t>acfr:Meters</t>
  </si>
  <si>
    <t>acfr:NetOPEBAsset</t>
  </si>
  <si>
    <t>acfr:NetPensionAsset</t>
  </si>
  <si>
    <t>acfr:NoncurrentAssetsCustom</t>
  </si>
  <si>
    <t>acfr:OfficeEquipmentAndFurniture</t>
  </si>
  <si>
    <t>acfr:OtherAssets</t>
  </si>
  <si>
    <t>acfr:OtherCapitalAssets</t>
  </si>
  <si>
    <t>acfr:OtherCapitalAssetsBeingDepreciatedNetOfAccumulatedDepreciationAndAmortization</t>
  </si>
  <si>
    <t>acfr:OtherCapitalAssetsNotBeingDepreciated</t>
  </si>
  <si>
    <t>acfr:OtherInvestments</t>
  </si>
  <si>
    <t>acfr:PropertyPlantAndEquipmentNetOfDepreciation</t>
  </si>
  <si>
    <t>acfr:RegulatoryAssetsNonCurrent</t>
  </si>
  <si>
    <t>acfr:RoadEquipment</t>
  </si>
  <si>
    <t>acfr:ShopEquipment</t>
  </si>
  <si>
    <t>acfr:SpecialAssessmentReceivableNoncurrent</t>
  </si>
  <si>
    <t>acfr:UnamortizedDiscountsOnBondsSoldByLocalUnit</t>
  </si>
  <si>
    <t>acfr:Utility</t>
  </si>
  <si>
    <t>acfr:WorksOfArt</t>
  </si>
  <si>
    <t>acfr:YardAndStorageEquipment</t>
  </si>
  <si>
    <t>acfr:AccruedExpensesNoncurrent</t>
  </si>
  <si>
    <t>acfr:AccruedLandfillClosureAndPostclosureCareCosts</t>
  </si>
  <si>
    <t>acfr:AccruedLiabilitiesNoncurrent</t>
  </si>
  <si>
    <t>acfr:AccruedUnemployment</t>
  </si>
  <si>
    <t>acfr:AdvancesNoncurrent</t>
  </si>
  <si>
    <t>acfr:AdvancesToComponentUnit</t>
  </si>
  <si>
    <t>acfr:AdvancesToOtherFunds</t>
  </si>
  <si>
    <t>acfr:AdvancesToOtherGovernments</t>
  </si>
  <si>
    <t>acfr:AdvancesToPrimaryGovernment</t>
  </si>
  <si>
    <t>acfr:AssetRetirementObligationsDueInMoreThanOneYear</t>
  </si>
  <si>
    <t>acfr:BondPayableDueInMoreThanOneYear</t>
  </si>
  <si>
    <t>acfr:BondPremiumsPayableDueInMoreThanOneYear</t>
  </si>
  <si>
    <t>acfr:ClaimsAndJudgmentsPayableNoncurrent</t>
  </si>
  <si>
    <t>acfr:ContractsPayableDueInMoreThanOneYear</t>
  </si>
  <si>
    <t>acfr:CustomerDepositsNoncurrent</t>
  </si>
  <si>
    <t>acfr:DerivativeInstrumentsLiabilityNonCurrent</t>
  </si>
  <si>
    <t>acfr:DueToStateDueInMoreThanOneYear</t>
  </si>
  <si>
    <t>acfr:EnvironmentalAndDisposalLiabilities</t>
  </si>
  <si>
    <t>acfr:EstimatedLiabilityForLandfillPostClosureCareCosts</t>
  </si>
  <si>
    <t>acfr:GeneralObligationBondsPayableDueInMoreThanOneYear</t>
  </si>
  <si>
    <t>acfr:InstallmentDebtPayableDueInMoreThanOneYear</t>
  </si>
  <si>
    <t>acfr:IntergovernmentalAgreementPayableDueInMoreThanOneYear</t>
  </si>
  <si>
    <t>acfr:LeasesPayableDueInMoreThanOneYear</t>
  </si>
  <si>
    <t>acfr:LimitedTaxBondsPrincipalDueInMoreThanOneYear</t>
  </si>
  <si>
    <t>acfr:LoanGuaranteeLiabilities</t>
  </si>
  <si>
    <t>acfr:LoansPayableDueInMoreThanOneYear</t>
  </si>
  <si>
    <t>acfr:LongTermDebtDueInMoreThanOneYear</t>
  </si>
  <si>
    <t>acfr:LotteryPrizeLiabilityNoncurrent</t>
  </si>
  <si>
    <t>acfr:NoncurrentLiabilitiesCustom</t>
  </si>
  <si>
    <t>acfr:NoncurrentPortionOfUninsuredClaimLiability</t>
  </si>
  <si>
    <t>acfr:NotesPayableDueInMoreThanOneYear</t>
  </si>
  <si>
    <t>acfr:OtherNoncurrentLiabilities</t>
  </si>
  <si>
    <t>acfr:PerformanceBondsPayableDueInMoreThanOneYear</t>
  </si>
  <si>
    <t>acfr:PollutionRemediationObligation</t>
  </si>
  <si>
    <t>acfr:RegulatoryLiabilityNonCurrent</t>
  </si>
  <si>
    <t>acfr:RetainagePayableNoncurrent</t>
  </si>
  <si>
    <t>acfr:RevenueBondsPayableDueInMoreThanOneYear</t>
  </si>
  <si>
    <t>acfr:SelfInsuranceLiabilitiesNetOfCurrentPortion</t>
  </si>
  <si>
    <t>acfr:UnamortizedPremiumOnBondsDueInMoreThanOneYear</t>
  </si>
  <si>
    <t>acfr:UnearnedRevenueNoncurrent</t>
  </si>
  <si>
    <t>acfr:UnlimitedTaxBondsPrincipalDueInMoreThanOneYear</t>
  </si>
  <si>
    <t>acfr:VestedEmployeeBenefitsPayableDueInMoreThanOneYear</t>
  </si>
  <si>
    <t>XBRL Label</t>
  </si>
  <si>
    <t>Municipality</t>
  </si>
  <si>
    <t>Statement</t>
  </si>
  <si>
    <t>Date</t>
  </si>
  <si>
    <t>Scope (ie. Government-Wide)</t>
  </si>
  <si>
    <t>Current Liabilities:</t>
  </si>
  <si>
    <t>Noncurrent Liabilities:</t>
  </si>
  <si>
    <t>City of Clayton</t>
  </si>
  <si>
    <t>Governmental Funds</t>
  </si>
  <si>
    <t>Statement of Revenues, Expenditures and Changes in Fund Balance</t>
  </si>
  <si>
    <t>General Fund</t>
  </si>
  <si>
    <t>REVENUES</t>
  </si>
  <si>
    <t>acfr:RevenuesModifiedAccrual</t>
  </si>
  <si>
    <t>Total Revenues</t>
  </si>
  <si>
    <t>EXPENDITURES</t>
  </si>
  <si>
    <t>Current:</t>
  </si>
  <si>
    <t>acfr:ExpendituresModifiedAccrual</t>
  </si>
  <si>
    <t>Total Expenditures</t>
  </si>
  <si>
    <t>acfr:ExcessDeficiencyOfRevenuesOverUnderExpenditures</t>
  </si>
  <si>
    <t>Excess (Deficiency) of Revenues Over (Under) Expenditures</t>
  </si>
  <si>
    <t>OTHER FINANCING SOURCES (USES)</t>
  </si>
  <si>
    <t>acfr:OtherFinancingSourcesModifiedAccrual</t>
  </si>
  <si>
    <t>Total Other Financing Sources (Uses)</t>
  </si>
  <si>
    <t>acfr:NetChangeInFundBalance</t>
  </si>
  <si>
    <t>Net Change in Fund Balances</t>
  </si>
  <si>
    <t>FUND BALANCES</t>
  </si>
  <si>
    <t>acfr:FundBalance</t>
  </si>
  <si>
    <t>Beginning of year, restated</t>
  </si>
  <si>
    <t>End of fiscal year</t>
  </si>
  <si>
    <t>Proprietary Funds</t>
  </si>
  <si>
    <t>Business-type Activities - Endeavor Hall</t>
  </si>
  <si>
    <t>Governmental Activities - Internal Service Funds</t>
  </si>
  <si>
    <t>Scope</t>
  </si>
  <si>
    <t>Government-Wide</t>
  </si>
  <si>
    <t>Statement of Revenues, Expenses and Changes in Net Position</t>
  </si>
  <si>
    <t>OERATING REVENUE</t>
  </si>
  <si>
    <t>Total Operating Revenue</t>
  </si>
  <si>
    <t>OERATING EXPENSE</t>
  </si>
  <si>
    <t>End of Fiscal Year Date</t>
  </si>
  <si>
    <t>Business-Type Activities? (Y/N)</t>
  </si>
  <si>
    <t>Component Units? (Y/N)</t>
  </si>
  <si>
    <t>Y</t>
  </si>
  <si>
    <t>Select fund type or delete column</t>
  </si>
  <si>
    <t>Type fund name</t>
  </si>
  <si>
    <t>Statement of Activities</t>
  </si>
  <si>
    <t>Expenses</t>
  </si>
  <si>
    <t>Charges for Services</t>
  </si>
  <si>
    <t>Operating Grants and Contributions</t>
  </si>
  <si>
    <t>Capital Grants and Contributions</t>
  </si>
  <si>
    <t>Total Governmental Activities</t>
  </si>
  <si>
    <t>Total Primary Government</t>
  </si>
  <si>
    <t>PRIMARY GOVERNMENT</t>
  </si>
  <si>
    <t>Governmental Activities:</t>
  </si>
  <si>
    <t>Business-type Activities:</t>
  </si>
  <si>
    <t>COMPONENT UNITS</t>
  </si>
  <si>
    <t>Total Component Units</t>
  </si>
  <si>
    <t>Total Business-type Activities</t>
  </si>
  <si>
    <t>Program Revenues</t>
  </si>
  <si>
    <t>Net (Expense) Revenue and Changes in Net Position</t>
  </si>
  <si>
    <t>acfr:GeneralRevenuesNet</t>
  </si>
  <si>
    <t>Total General Revenues</t>
  </si>
  <si>
    <t>Change in Net Position</t>
  </si>
  <si>
    <t>Net position (deficit), beginning of year</t>
  </si>
  <si>
    <t>Net position (deficit), end of year</t>
  </si>
  <si>
    <t>acfr:ChangesInNetPosition</t>
  </si>
  <si>
    <t>acfr:NetPositionAtBeginningOfPeriodAfterAdjustments</t>
  </si>
  <si>
    <t>GENERAL REVENUES AND TRANSFERS</t>
  </si>
  <si>
    <t>General revenues:</t>
  </si>
  <si>
    <t>Total General Revenues and Transfers</t>
  </si>
  <si>
    <t>Total Transfers</t>
  </si>
  <si>
    <t>Transfers:</t>
  </si>
  <si>
    <t>RevenueUsedForGeneralGovernmentServicesLegislativeAndExecutive</t>
  </si>
  <si>
    <t>RevenueUsedForGeneralGovernmentServicesJudicial</t>
  </si>
  <si>
    <t>RevenueUsedForGeneralGovernmentServicesAdministration</t>
  </si>
  <si>
    <t>RevenueUsedForGeneralGovernmentServicesOther</t>
  </si>
  <si>
    <t>RevenueForGeneralGovernment</t>
  </si>
  <si>
    <t>RevenueUsedForSecurityOfPersonsAndPropertyServices</t>
  </si>
  <si>
    <t>RevenueForCourtEquity</t>
  </si>
  <si>
    <t>RevenueForDrugCaseInformationManagement</t>
  </si>
  <si>
    <t>RevenueForDrunkDrivingCaseFlowAssistance</t>
  </si>
  <si>
    <t>RevenueForCrimeVictimsRights</t>
  </si>
  <si>
    <t>RevenueForIndigentDefense</t>
  </si>
  <si>
    <t>RevenueForPublicSafetyServices</t>
  </si>
  <si>
    <t>RevenueUsedForHighwaysAndStreets</t>
  </si>
  <si>
    <t>RevenueUsedForPublicHealthAndSanitationServices</t>
  </si>
  <si>
    <t>RevenueUsedForMedicalCareFacility</t>
  </si>
  <si>
    <t>RevenueUsedForAmbulance</t>
  </si>
  <si>
    <t>RevenueUsedForStateHealthBenefit</t>
  </si>
  <si>
    <t>RevenueForHealth</t>
  </si>
  <si>
    <t>RevenueForWelfare</t>
  </si>
  <si>
    <t>RevenueForHealthAndWelfare</t>
  </si>
  <si>
    <t>RevenueUsedForElectricityAndPowerServices</t>
  </si>
  <si>
    <t>RevenueUsedForPublicUtilities</t>
  </si>
  <si>
    <t>RevenueUsedForCommunityServices</t>
  </si>
  <si>
    <t>RevenueUsedForCommunityDevelopment</t>
  </si>
  <si>
    <t>RevenueUsedForEconomicDevelopmentServices</t>
  </si>
  <si>
    <t>RevenueUsedForOtherDevelopmentServices</t>
  </si>
  <si>
    <t>RevenueForCommunityDevelopmentBlockGrants</t>
  </si>
  <si>
    <t>RevenueForLocalCommunityStabilizationShare</t>
  </si>
  <si>
    <t>RevenueForCommunityAndEconomicDevelopmentServices</t>
  </si>
  <si>
    <t>RevenueUsedForLibrary</t>
  </si>
  <si>
    <t>RevenueUsedForGolf</t>
  </si>
  <si>
    <t>RevenueUsedForHarborServices</t>
  </si>
  <si>
    <t>RevenueUsedForConventionCenterServices</t>
  </si>
  <si>
    <t>RevenueForParksAndRecreation</t>
  </si>
  <si>
    <t>Revenues for Cultural Activities</t>
  </si>
  <si>
    <t>RevenuesForCulturalActivities</t>
  </si>
  <si>
    <t>RevenueForCultureAndRecreation</t>
  </si>
  <si>
    <t>RevenueUsedForConservationServices</t>
  </si>
  <si>
    <t>RevenueUsedForAirportServices</t>
  </si>
  <si>
    <t>RevenueForTransitServices</t>
  </si>
  <si>
    <t>RevenueUsedForSanitarySewerServices</t>
  </si>
  <si>
    <t>RevenueUsedForWaterSupplyServices</t>
  </si>
  <si>
    <t>RevenueUsedForStormSewerServices</t>
  </si>
  <si>
    <t>RevenueForSanitation</t>
  </si>
  <si>
    <t>RevenueUsedForPublicWorksServices</t>
  </si>
  <si>
    <t>ChargesForServicesCourtRelatedCharges</t>
  </si>
  <si>
    <t>ChargesForServicesFees</t>
  </si>
  <si>
    <t>ChargesForServicesCourtFilingFees</t>
  </si>
  <si>
    <t>ChargesForServicesJuryDemandFees</t>
  </si>
  <si>
    <t>ChargesForServicesWritOfGarnishmentRestitutionAttachmentOrExecution</t>
  </si>
  <si>
    <t>ChargesForServicesAttorneyFeeReimbursement</t>
  </si>
  <si>
    <t>ChargesForServicesGuardianAdLitemReimbursement</t>
  </si>
  <si>
    <t>ChargesForServicesProbationOversightFee</t>
  </si>
  <si>
    <t>ChargesForServicesEstateInventoryFee</t>
  </si>
  <si>
    <t>ChargesForServicesFriendOfTheCourtStatutoryHandlingFee</t>
  </si>
  <si>
    <t>ChargesForServicesFriendOfTheCourtServiceFee</t>
  </si>
  <si>
    <t>ChargesForServicesMiscellaneousCourtCostsAndFees</t>
  </si>
  <si>
    <t>ChargesForServicesServicesRendered</t>
  </si>
  <si>
    <t>ChargesForServicesBuildingInspectionFees</t>
  </si>
  <si>
    <t>ChargesForServicesAmbulanceTransportFees</t>
  </si>
  <si>
    <t>ChargesForServicesTitleSearchFee</t>
  </si>
  <si>
    <t>ChargesForServicesPreForfeitureMailingNoticeCost</t>
  </si>
  <si>
    <t>ChargesForServicesSales</t>
  </si>
  <si>
    <t>ChargesForServicesUseAndAdmissionFees</t>
  </si>
  <si>
    <t>ChargesForServicesRevenueFromParkingFacilities</t>
  </si>
  <si>
    <t>ChargesForServices</t>
  </si>
  <si>
    <t>Revenue for Traffic Violations</t>
  </si>
  <si>
    <t>ChargesForServicesTrafficViolations</t>
  </si>
  <si>
    <t>Revenue for Ordinance Fines and Costs</t>
  </si>
  <si>
    <t>ChargesForServicesOrdinanceFinesAndCosts</t>
  </si>
  <si>
    <t>Revenue for Statute Costs</t>
  </si>
  <si>
    <t>ChargesForServicesStatuteCosts</t>
  </si>
  <si>
    <t>Revenue for Bond Forfeitures and Bond Costs</t>
  </si>
  <si>
    <t>ChargesForServicesBondForfeituresAndBondCosts</t>
  </si>
  <si>
    <t>Revenues from Fines and Forfeitures and Penalties</t>
  </si>
  <si>
    <t>RevenueFromFinesAndForfeituresAndPenalties</t>
  </si>
  <si>
    <t>Revenue for Business Licenses and Permits</t>
  </si>
  <si>
    <t>ChargesForServicesBusinessLicensesAndPermits</t>
  </si>
  <si>
    <t>Revenue for Cable TV Franchise Fees</t>
  </si>
  <si>
    <t>ChargesForServicesCableTVFranchiseFees</t>
  </si>
  <si>
    <t>Revenue for Non Business Licenses and Permits</t>
  </si>
  <si>
    <t>ChargesForServicesNonBusinessLicensesAndPermits</t>
  </si>
  <si>
    <t>Revenue for Licenses and Permits and Franchise Fees</t>
  </si>
  <si>
    <t>ChargesForServicesLicensesAndPermitsAndFranchiseFees</t>
  </si>
  <si>
    <t>RevenueUsedForPublicSchoolsServices</t>
  </si>
  <si>
    <t>RevenueUsedForPublicWaysAndFacilitiesServices</t>
  </si>
  <si>
    <t>RevenueUsedForPublicAssistanceServices</t>
  </si>
  <si>
    <t>RevenueForSpecialElectionReimbursement</t>
  </si>
  <si>
    <t>RevenueUsedForElections</t>
  </si>
  <si>
    <t>RevenueForSurveyAndRemonumentation</t>
  </si>
  <si>
    <t>RevenueUsedForPlanningAndZoning</t>
  </si>
  <si>
    <t>RevenueUsedForCemetery</t>
  </si>
  <si>
    <t>RevenueUsedForEquipmentAndEquipmentRental</t>
  </si>
  <si>
    <t>RevenueUsedForPropertyMaintenance</t>
  </si>
  <si>
    <t>RevenueUsedForHomestead</t>
  </si>
  <si>
    <t>RevenueUsedForBuildingAuthority</t>
  </si>
  <si>
    <t>RevenueUsedForTelecommunications</t>
  </si>
  <si>
    <t>RevenueForFacilitiesMaintenance</t>
  </si>
  <si>
    <t>RevenueUsedForTownshipProperties</t>
  </si>
  <si>
    <t>RevenueUsedForEducationServices</t>
  </si>
  <si>
    <t>RevenueUsedForHigherEducation</t>
  </si>
  <si>
    <t>RevenueUsedForUnemploymentCompensation</t>
  </si>
  <si>
    <t>RevenueUsedForGarageServices</t>
  </si>
  <si>
    <t>RevenueUsedForJailStoresCommissaryServices</t>
  </si>
  <si>
    <t>RevenueUsedForContingencyServices</t>
  </si>
  <si>
    <t>RevenueUsedForOtherPublicServices</t>
  </si>
  <si>
    <t>Revenue Sharing</t>
  </si>
  <si>
    <t>RevenueSharing</t>
  </si>
  <si>
    <t>RevenueUsedForOtherPrograms</t>
  </si>
  <si>
    <t>ProgramRevenues</t>
  </si>
  <si>
    <t>ExpensesForGeneralGovernmentServicesLegislativeAndExecutive</t>
  </si>
  <si>
    <t>ExpensesForGeneralGovernmentServicesJudicial</t>
  </si>
  <si>
    <t>ExpensesForGeneralGovernmentServicesAdministration</t>
  </si>
  <si>
    <t>ExpensesForGeneralGovernmentServicesOther</t>
  </si>
  <si>
    <t>ExpensesForGeneralGovernmentServices</t>
  </si>
  <si>
    <t>ExpensesForSecurityOfPersonsAndPropertyServices</t>
  </si>
  <si>
    <t>ExpensesForCourtOfEquity</t>
  </si>
  <si>
    <t>ExpensesForDrugCaseInformationManagement</t>
  </si>
  <si>
    <t>ExpensesForDrunkDrivingCaseFlowAssistance</t>
  </si>
  <si>
    <t>ExpensesForCrimeVictimsRights</t>
  </si>
  <si>
    <t>ExpensesForIndigentDefense</t>
  </si>
  <si>
    <t>ExpensesForPublicSafetyServices</t>
  </si>
  <si>
    <t>ExpensesForStreetsAndHighways</t>
  </si>
  <si>
    <t>ExpensesForPublicHealthAndSanitationServices</t>
  </si>
  <si>
    <t>ExpensesForMedicalCareFacility</t>
  </si>
  <si>
    <t>ExpensesForAmbulance</t>
  </si>
  <si>
    <t>ExpensesForStateHealthBenefitPlan</t>
  </si>
  <si>
    <t>ExpensesForWelfare</t>
  </si>
  <si>
    <t>ExpensesForHealth</t>
  </si>
  <si>
    <t>ExpensesForHealthAndWelfare</t>
  </si>
  <si>
    <t>ExpensesForElectricityAndPowerServices</t>
  </si>
  <si>
    <t>ExpensesForPublicUtilities</t>
  </si>
  <si>
    <t>ExpensesForCommunityServices</t>
  </si>
  <si>
    <t>ExpensesForCommunityDevelopment</t>
  </si>
  <si>
    <t>ExpensesForEconomicDevelopmentServices</t>
  </si>
  <si>
    <t>ExpensesForOtherDevelopmentServices</t>
  </si>
  <si>
    <t>ExpensesForCommunityDevelopmentBlockGrants</t>
  </si>
  <si>
    <t>ExpensesForLocalCommunityStabilizationShare</t>
  </si>
  <si>
    <t>ExpensesForCommunityAndEconomicDevelopmentServices</t>
  </si>
  <si>
    <t>ExpensesForLibrary</t>
  </si>
  <si>
    <t>ExpensesForGolf</t>
  </si>
  <si>
    <t>ExpensesForHarborServices</t>
  </si>
  <si>
    <t>ExpensesForConventionCenterServices</t>
  </si>
  <si>
    <t>ExpensesForParksAndRecreation</t>
  </si>
  <si>
    <t>ExpensesForCulturalActivities</t>
  </si>
  <si>
    <t>ExpensesForRecreationAndCulture</t>
  </si>
  <si>
    <t>ExpensesForWaterSupplyServices</t>
  </si>
  <si>
    <t>ExpensesForAirportsServices</t>
  </si>
  <si>
    <t>ExpensesForTransportationServices</t>
  </si>
  <si>
    <t>ExpensesForSanitarySewerServices</t>
  </si>
  <si>
    <t>ExpensesForStormSewerServices</t>
  </si>
  <si>
    <t>ExpensesForSanitation</t>
  </si>
  <si>
    <t>ExpensesForPublicWorksServices</t>
  </si>
  <si>
    <t>ExpensesForHousingAndCommunityDevelopment</t>
  </si>
  <si>
    <t>ExpensesForConservationServices</t>
  </si>
  <si>
    <t>ExpensesForPublicSchoolsServices</t>
  </si>
  <si>
    <t>ExpensesForSpecialElectionReimbursement</t>
  </si>
  <si>
    <t>ExpensesForLotteryPrizeAwards</t>
  </si>
  <si>
    <t>ExpensesForElections</t>
  </si>
  <si>
    <t>ExpensesForPublicWaysAndFacilitiesServices</t>
  </si>
  <si>
    <t>ExpensesForPublicAssistanceServices</t>
  </si>
  <si>
    <t>ExpensesForSurveyAndRemonumentation</t>
  </si>
  <si>
    <t>ExpensesForPlanningAndZoning</t>
  </si>
  <si>
    <t>ExpensesForCemetery</t>
  </si>
  <si>
    <t>ExpensesForEquipmentAndEquipmentRental</t>
  </si>
  <si>
    <t>ExpensesForPropertyMaintenance</t>
  </si>
  <si>
    <t>ExpensesForHomestead</t>
  </si>
  <si>
    <t>ExpensesForBuildingAuthority</t>
  </si>
  <si>
    <t>ExpensesForTelecommunications</t>
  </si>
  <si>
    <t>ExpensesForFinancialAndTaxAdministrationInformationTechnology</t>
  </si>
  <si>
    <t>ExpensesForFacilitiesMaintenance</t>
  </si>
  <si>
    <t>ExpensesForTownshipProperties</t>
  </si>
  <si>
    <t>ExpensesForEducationServices</t>
  </si>
  <si>
    <t>ExpensesForHigherEducation</t>
  </si>
  <si>
    <t>ExpensesForUnemploymentCompensation</t>
  </si>
  <si>
    <t>ExpensesForGaragesServices</t>
  </si>
  <si>
    <t>ExpensesForJailStoresCommissaryServices</t>
  </si>
  <si>
    <t>ExpensesForContingencyServices</t>
  </si>
  <si>
    <t>ExpensesForOtherPublicServices</t>
  </si>
  <si>
    <t>CapitalOutlay</t>
  </si>
  <si>
    <t>DepreciationExpense</t>
  </si>
  <si>
    <t>DebtServicePrincipalRepayment</t>
  </si>
  <si>
    <t>DebtServiceInterestAndFiscalCharges</t>
  </si>
  <si>
    <t>DebtService</t>
  </si>
  <si>
    <t>DepreciationUnallocated</t>
  </si>
  <si>
    <t>CostOfIssueOfBondsAndSecurities</t>
  </si>
  <si>
    <t>OtherExpenses</t>
  </si>
  <si>
    <t>Revenue</t>
  </si>
  <si>
    <t>Expense</t>
  </si>
  <si>
    <t>Capital Outlay</t>
  </si>
  <si>
    <t>Depreciation Expense</t>
  </si>
  <si>
    <t>Debt Service, Principal Repayment</t>
  </si>
  <si>
    <t>Debt Service, Interest and Fiscal Charges</t>
  </si>
  <si>
    <t>Debt Service</t>
  </si>
  <si>
    <t>Depreciation Unallocated</t>
  </si>
  <si>
    <t>Cost of Issue of Bonds and Securities</t>
  </si>
  <si>
    <t>NetExpenseRevenueForLegislativeAndExecutive</t>
  </si>
  <si>
    <t>NetExpenseRevenueForJudicial</t>
  </si>
  <si>
    <t>NetExpenseRevenueForGovernmentAdministration</t>
  </si>
  <si>
    <t>NetExpenseRevenueGeneralGovernmentServicesOther</t>
  </si>
  <si>
    <t>NetExpenseRevenueGeneralGovernmentServices</t>
  </si>
  <si>
    <t>NetExpenseRevenueForSecurityOfPersonsAndPropertyServices</t>
  </si>
  <si>
    <t>NetExpenseRevenuePublicSafetyProtectiveServices</t>
  </si>
  <si>
    <t>NetExpenseRevenueCourtOfEquity</t>
  </si>
  <si>
    <t>NetExpenseRevenueDrugCaseInformationManagement</t>
  </si>
  <si>
    <t>NetExpenseRevenueForDrunkDrivingCaseFlowAssistance</t>
  </si>
  <si>
    <t>NetExpenseRevenueCrimeVictimsRights</t>
  </si>
  <si>
    <t>NetExpenseRevenueIndigentDefense</t>
  </si>
  <si>
    <t>NetExpenseRevenueForPublicSafetyServices</t>
  </si>
  <si>
    <t>NetExpenseRevenueForHighwaysAndStreets</t>
  </si>
  <si>
    <t>NetExpenseRevenueForPublicHealthAndSanitationServices</t>
  </si>
  <si>
    <t>NetExpenseRevenueForMedicalCareFacility</t>
  </si>
  <si>
    <t>NetExpenseRevenueForAmbulance</t>
  </si>
  <si>
    <t>NetExpenseRevenueHealth</t>
  </si>
  <si>
    <t>NetExpenseRevenueStateHealthBenefitPlan</t>
  </si>
  <si>
    <t>NetExpenseRevenueForWelfare</t>
  </si>
  <si>
    <t>NetExpenseRevenueHealthAndWelfare</t>
  </si>
  <si>
    <t>NetExpenseRevenueForElectricityAndPowerServices</t>
  </si>
  <si>
    <t>NetExpenseRevenuePublicUtilities</t>
  </si>
  <si>
    <t>NetExpenseRevenueForCommunityServices</t>
  </si>
  <si>
    <t>NetExpenseRevenueForCommunityDevelopment</t>
  </si>
  <si>
    <t>NetExpenseRevenueForEconomicDevelopmentServices</t>
  </si>
  <si>
    <t>NetExpenseRevenueForOtherDevelopmentServices</t>
  </si>
  <si>
    <t>NetExpenseRevenueForCommunityDevelopmentBlockGrants</t>
  </si>
  <si>
    <t>NetExpenseRevenueForLocalCommunityStabilizationShare</t>
  </si>
  <si>
    <t>NetExpenseRevenueCommunityAndEconomicDevelopmentServices</t>
  </si>
  <si>
    <t>NetExpenseRevenueForLibrary</t>
  </si>
  <si>
    <t>NetExpenseRevenueForGolf</t>
  </si>
  <si>
    <t>NetExpenseRevenueForHarborServices</t>
  </si>
  <si>
    <t>NetExpenseRevenueForConventionCenterServices</t>
  </si>
  <si>
    <t>NetExpenseRevenueForCulturalActivities</t>
  </si>
  <si>
    <t>NetExpenseRevenueForParksAndRecreation</t>
  </si>
  <si>
    <t>NetExpenseRevenueForRecreationAndCulture</t>
  </si>
  <si>
    <t>NetExpenseRevenueForWaterSupplyServices</t>
  </si>
  <si>
    <t>NetExpenseRevenueForAirportsServices</t>
  </si>
  <si>
    <t>NetExpenseRevenueForTransportationServices</t>
  </si>
  <si>
    <t>NetExpenseRevenueForSanitarySewerServices</t>
  </si>
  <si>
    <t>NetExpenseRevenueForStormSewerServices</t>
  </si>
  <si>
    <t>NetExpenseRevenueForSanitation</t>
  </si>
  <si>
    <t>NetExpenseRevenueForPublicWorksServices</t>
  </si>
  <si>
    <t>NetExpenseRevenueCourtRelatedCharges</t>
  </si>
  <si>
    <t>NetExpenseRevenueFees</t>
  </si>
  <si>
    <t>NetExpenseRevenueCourtFilingFees</t>
  </si>
  <si>
    <t>NetExpenseRevenueJuryDemandFees</t>
  </si>
  <si>
    <t>NetExpenseRevenueWritOfGarnishmentRestitutionAttachmentOrExecution</t>
  </si>
  <si>
    <t>NetExpenseRevenueAttorneyFeeReimbursement</t>
  </si>
  <si>
    <t>NetExpenseRevenueGuardianAdLitemReimbursement</t>
  </si>
  <si>
    <t>NetExpenseRevenueProbationOversightFee</t>
  </si>
  <si>
    <t>NetExpenseRevenueEstateInventoryFee</t>
  </si>
  <si>
    <t>NetExpenseRevenueFriendOfTheCourtStatutoryHandlingFee</t>
  </si>
  <si>
    <t>NetExpenseRevenueFriendOfTheCourtServiceFee</t>
  </si>
  <si>
    <t>NetExpenseRevenueMiscellaneousCourtCostsAndFees</t>
  </si>
  <si>
    <t>NetExpenseRevenueServicesRendered</t>
  </si>
  <si>
    <t>NetExpenseRevenueBuildingInspectionFees</t>
  </si>
  <si>
    <t>NetExpenseRevenueAmbulanceTransportFees</t>
  </si>
  <si>
    <t>NetExpenseRevenueTitleSearchFee</t>
  </si>
  <si>
    <t>NetExpenseRevenuePreForfeitureMailingNoticeCost</t>
  </si>
  <si>
    <t>NetExpenseRevenueSales</t>
  </si>
  <si>
    <t>NetExpenseRevenueUseAndAdmissionFees</t>
  </si>
  <si>
    <t>NetExpenseRevenueChargesForServicesRevenueFromParkingFacilities</t>
  </si>
  <si>
    <t>NetExpenseRevenueChargesForServices</t>
  </si>
  <si>
    <t>NetExpenseRevenueTrafficViolations</t>
  </si>
  <si>
    <t>NetExpenseRevenueOrdinanceFinesAndCosts</t>
  </si>
  <si>
    <t>NetExpenseRevenueStatuteCosts</t>
  </si>
  <si>
    <t>NetExpenseRevenueBondForfeituresAndBondCosts</t>
  </si>
  <si>
    <t>NetExpenseRevenueFinesAndForfeituresAndPenalties</t>
  </si>
  <si>
    <t>NetExpenseRevenueChargesForServicesBusinessLicensesAndPermits</t>
  </si>
  <si>
    <t>NetExpenseRevenueChargesForServicesCableTVFranchiseFees</t>
  </si>
  <si>
    <t>NetExpenseRevenueChargesForServicesNonBusinessLicensesAndPermits</t>
  </si>
  <si>
    <t>NetExpenseRevenueChargesForServicesLicensesAndPermitsAndFranchiseFees</t>
  </si>
  <si>
    <t>NetExpenseRevenueForHousingAndCommunityDevelopmentServices</t>
  </si>
  <si>
    <t>NetExpenseRevenueForConservationServices</t>
  </si>
  <si>
    <t>NetExpenseRevenueForPublicSchoolsServices</t>
  </si>
  <si>
    <t>NetExpenseRevenueForSpecialElectionReimbursement</t>
  </si>
  <si>
    <t>NetExpenseRevenueLotteryPrizes</t>
  </si>
  <si>
    <t>NetExpenseRevenueForElections</t>
  </si>
  <si>
    <t>NetExpenseRevenueForPublicWaysAndFacilitiesServices</t>
  </si>
  <si>
    <t>NetExpenseRevenueForPublicAssistanceServices</t>
  </si>
  <si>
    <t>NetExpenseRevenueForSurveyAndRemonumentation</t>
  </si>
  <si>
    <t>NetExpenseRevenueForPlanningAndZoning</t>
  </si>
  <si>
    <t>NetExpenseRevenueForCemetery</t>
  </si>
  <si>
    <t>NetExpenseRevenueForEquipmentAndEquipmentRental</t>
  </si>
  <si>
    <t>NetExpenseRevenueForPropertyMaintenance</t>
  </si>
  <si>
    <t>NetExpenseRevenueForHomestead</t>
  </si>
  <si>
    <t>NetExpenseRevenueForBuildingAuthority</t>
  </si>
  <si>
    <t>NetExpenseRevenueForTelecommunications</t>
  </si>
  <si>
    <t>NetExpenseRevenueForFacilitiesMaintenance</t>
  </si>
  <si>
    <t>NetExpenseRevenueForTownshipProperties</t>
  </si>
  <si>
    <t>NetExpenseRevenueForEducationServices</t>
  </si>
  <si>
    <t>NetExpenseRevenueForHigherEducation</t>
  </si>
  <si>
    <t>NetExpenseRevenueForUnemploymentCompensation</t>
  </si>
  <si>
    <t>NetExpenseRevenueForGaragesServices</t>
  </si>
  <si>
    <t>NetExpenseRevenueForJailStoresCommissaryServices</t>
  </si>
  <si>
    <t>NetExpenseRevenueForContingencyServices</t>
  </si>
  <si>
    <t>NetExpenseRevenueForOtherPublicServices</t>
  </si>
  <si>
    <t>NetExpenseRevenueForRevenueSharing</t>
  </si>
  <si>
    <t>NetExpenseRevenueForCapitalOutlay</t>
  </si>
  <si>
    <t>NetExpenseRevenueForDebtServicePrincipalRepayment</t>
  </si>
  <si>
    <t>NetExpenseRevenueForDebtServiceInterestAndFiscalCharges</t>
  </si>
  <si>
    <t>NetExpenseRevenueDebtService</t>
  </si>
  <si>
    <t>NetExpenseRevenueForDepreciationUnallocated</t>
  </si>
  <si>
    <t>NetExpenseRevenueForCostOfIssueOfBondsAndSecurities</t>
  </si>
  <si>
    <t>OtherNetExpenseRevenue</t>
  </si>
  <si>
    <t>NetExpenseRevenue</t>
  </si>
  <si>
    <t>Net Expense (Revenue)</t>
  </si>
  <si>
    <t>Legislative and Executive</t>
  </si>
  <si>
    <t>Judicial</t>
  </si>
  <si>
    <t>General Government Administration</t>
  </si>
  <si>
    <t>General Government Services, Other</t>
  </si>
  <si>
    <t>General Government</t>
  </si>
  <si>
    <t>Security of Persons and Property Services</t>
  </si>
  <si>
    <t>Court Equity</t>
  </si>
  <si>
    <t>Drug Case Information Management</t>
  </si>
  <si>
    <t>Drunk Driving Case Flow Assistance</t>
  </si>
  <si>
    <t>Crime Victims Rights</t>
  </si>
  <si>
    <t>Indigent Defense</t>
  </si>
  <si>
    <t>Public Safety Services</t>
  </si>
  <si>
    <t>Highways and Streets</t>
  </si>
  <si>
    <t>Public Health and Sanitation Services</t>
  </si>
  <si>
    <t>Medical Care Facility</t>
  </si>
  <si>
    <t>Ambulance</t>
  </si>
  <si>
    <t>State Health Benefit</t>
  </si>
  <si>
    <t>Health</t>
  </si>
  <si>
    <t>Welfare</t>
  </si>
  <si>
    <t>Health and Welfare</t>
  </si>
  <si>
    <t>Electricity and Power Services</t>
  </si>
  <si>
    <t>Public Utilities</t>
  </si>
  <si>
    <t>Community Services</t>
  </si>
  <si>
    <t>Community Development</t>
  </si>
  <si>
    <t>Economic Development Services</t>
  </si>
  <si>
    <t>Other Development Services</t>
  </si>
  <si>
    <t>Community Development Block Grants</t>
  </si>
  <si>
    <t>Local Community Stabilization Share</t>
  </si>
  <si>
    <t>Community and Economic Development Services</t>
  </si>
  <si>
    <t>Library</t>
  </si>
  <si>
    <t>Golf</t>
  </si>
  <si>
    <t>Harbor Services</t>
  </si>
  <si>
    <t>Convention Center Services</t>
  </si>
  <si>
    <t>Parks and Recreation</t>
  </si>
  <si>
    <t>Recreation and Culture</t>
  </si>
  <si>
    <t>Conservation Services</t>
  </si>
  <si>
    <t>Airport Services</t>
  </si>
  <si>
    <t>Transportation Services</t>
  </si>
  <si>
    <t>Sanitary Sewer Services</t>
  </si>
  <si>
    <t>Water Supply Services</t>
  </si>
  <si>
    <t>Storm Sewer Services</t>
  </si>
  <si>
    <t>Sanitation</t>
  </si>
  <si>
    <t>Public Works Services</t>
  </si>
  <si>
    <t>Court Related Charges</t>
  </si>
  <si>
    <t>Fees</t>
  </si>
  <si>
    <t>Court Filing Fees</t>
  </si>
  <si>
    <t>Jury Demand Fees</t>
  </si>
  <si>
    <t>Writ of Garnishment, Restitution, Attachment or Execution</t>
  </si>
  <si>
    <t>Attorney Fee Reimbursement</t>
  </si>
  <si>
    <t>Guardian Ad Litem Reimbursement</t>
  </si>
  <si>
    <t>Probation Oversight Fee</t>
  </si>
  <si>
    <t>Estate Inventory Fee</t>
  </si>
  <si>
    <t>Friend of the Court Statutory Handling Fee</t>
  </si>
  <si>
    <t>Friend of the Court Service Fee</t>
  </si>
  <si>
    <t>Miscellaneous Court Costs and Fees</t>
  </si>
  <si>
    <t>Services Rendered</t>
  </si>
  <si>
    <t>Building Inspection Fees</t>
  </si>
  <si>
    <t>Ambulance Transport Fees</t>
  </si>
  <si>
    <t>Title Search Fee</t>
  </si>
  <si>
    <t>Pre Forfeiture Mailing Notice Cost</t>
  </si>
  <si>
    <t>Sales</t>
  </si>
  <si>
    <t>Use and Admission Fees</t>
  </si>
  <si>
    <t>Parking Fees</t>
  </si>
  <si>
    <t>Traffic Violations</t>
  </si>
  <si>
    <t>Ordinance Fines and Costs</t>
  </si>
  <si>
    <t>Statute Costs</t>
  </si>
  <si>
    <t>Bond Forfeitures and Bond Costs</t>
  </si>
  <si>
    <t>Business Licenses and Permits</t>
  </si>
  <si>
    <t>Cable TV Franchise Fees</t>
  </si>
  <si>
    <t>Non Business Licenses and Permits</t>
  </si>
  <si>
    <t>Licenses and Permits and Franchise Fees</t>
  </si>
  <si>
    <t>Public Schools Services</t>
  </si>
  <si>
    <t>Public Ways and Facilities Services</t>
  </si>
  <si>
    <t>Public Assistance Services</t>
  </si>
  <si>
    <t>Special Election Reimbursement</t>
  </si>
  <si>
    <t>Elections</t>
  </si>
  <si>
    <t>Survey and Remonumentation</t>
  </si>
  <si>
    <t>Planning and Zoning</t>
  </si>
  <si>
    <t>Cemetery</t>
  </si>
  <si>
    <t>Equipment and Equipment Rental</t>
  </si>
  <si>
    <t>Property Maintenance</t>
  </si>
  <si>
    <t>Homestead</t>
  </si>
  <si>
    <t>Building Authority</t>
  </si>
  <si>
    <t>Telecommunications</t>
  </si>
  <si>
    <t>Facilities Maintenance</t>
  </si>
  <si>
    <t>Township Properties</t>
  </si>
  <si>
    <t>Education Services</t>
  </si>
  <si>
    <t>Higher Education</t>
  </si>
  <si>
    <t>Unemployment Compensation</t>
  </si>
  <si>
    <t>Garage Services</t>
  </si>
  <si>
    <t>Jail Stores Commissary Services</t>
  </si>
  <si>
    <t>Contingency Services</t>
  </si>
  <si>
    <t>Other Public Services</t>
  </si>
  <si>
    <t>Other Programs</t>
  </si>
  <si>
    <t>Information Technology</t>
  </si>
  <si>
    <t>Housing and Community Development</t>
  </si>
  <si>
    <t>Lottery Prize Awards</t>
  </si>
  <si>
    <t/>
  </si>
  <si>
    <t>program_revenues</t>
  </si>
  <si>
    <t>general_revenues</t>
  </si>
  <si>
    <t>RevenueFromNationalForestReserveTaxes</t>
  </si>
  <si>
    <t>RevenueFromTrailerTax</t>
  </si>
  <si>
    <t>RevenueFromAccomodationsTax</t>
  </si>
  <si>
    <t>RevenueFromParkingOccupancyTax</t>
  </si>
  <si>
    <t>RevenueFromIndustrialFacilitiesTax</t>
  </si>
  <si>
    <t>RevenueFromCommercialFacilitiesTax</t>
  </si>
  <si>
    <t>RevenueFromIncomeTax</t>
  </si>
  <si>
    <t>RevenueFromTransactionPrivilegeTax</t>
  </si>
  <si>
    <t>RevenueFromCurrentPropertyTaxesExtraOrSpecialVoted</t>
  </si>
  <si>
    <t>RevenueFromCurrentPersonalPropertyTax</t>
  </si>
  <si>
    <t>RevenuesFromCurrentRealPropertyTax</t>
  </si>
  <si>
    <t>RevenueFromPropertyTax</t>
  </si>
  <si>
    <t>RevenueFromDelinquentRealPropertyTax</t>
  </si>
  <si>
    <t>RevenueFromDelinquentPersonalPropertyTax</t>
  </si>
  <si>
    <t>RevenueFromMarijuanaTax</t>
  </si>
  <si>
    <t>RevenueFromCityUtilityUsersTax</t>
  </si>
  <si>
    <t>RevenueFromMotorFuelTax</t>
  </si>
  <si>
    <t>RevenueFromLotteryForEducationLotteryProceeds</t>
  </si>
  <si>
    <t>RevenueFromCorporateTax</t>
  </si>
  <si>
    <t>RevenueFromUsageOfUtilitiesTax</t>
  </si>
  <si>
    <t>RevenueFromConventionTax</t>
  </si>
  <si>
    <t>RevenueFromSalesAndUseTax</t>
  </si>
  <si>
    <t>RevenueFromSalesTax</t>
  </si>
  <si>
    <t>RevenueFromUnclaimedProperty</t>
  </si>
  <si>
    <t>RevenueFromNursingHomeAndHospitalProviderFees</t>
  </si>
  <si>
    <t>RevenueFromBusinessLicenseTax</t>
  </si>
  <si>
    <t>RevenueFromPropertyTransferTax</t>
  </si>
  <si>
    <t>RevenueFromDocumentsTransferTax</t>
  </si>
  <si>
    <t>RevenueFromTransferStampsTax</t>
  </si>
  <si>
    <t>RevenueFromHotelAndMotelTax</t>
  </si>
  <si>
    <t>RevenueFromVehiclesTax</t>
  </si>
  <si>
    <t>RevenueFromMealsTax</t>
  </si>
  <si>
    <t>RevenueFromFranchiseIncomeTax</t>
  </si>
  <si>
    <t>RevenueFromOtherTaxForGeneralPurpose</t>
  </si>
  <si>
    <t>RevenueFromTaxes</t>
  </si>
  <si>
    <t>Allowance for Chargebacks</t>
  </si>
  <si>
    <t>AllowanceForChargebacks</t>
  </si>
  <si>
    <t>Allowance for Refunds</t>
  </si>
  <si>
    <t>AllowanceForRefunds</t>
  </si>
  <si>
    <t>RevenueFromCollectionFees</t>
  </si>
  <si>
    <t>RevenueFromInterestAndPenaltiesOnTaxes</t>
  </si>
  <si>
    <t>RevenueFromCommunityWideSpecialAssessments</t>
  </si>
  <si>
    <t>Redemptions and Reconveyance</t>
  </si>
  <si>
    <t>RedemptionsAndReconveyance</t>
  </si>
  <si>
    <t>RevenueFromCountyExpenseOfSale</t>
  </si>
  <si>
    <t>RevenueFromCommercialForestReserve</t>
  </si>
  <si>
    <t>RevenueFromSubMarginalLandAct</t>
  </si>
  <si>
    <t>RevenueFromTaxRevertedProperty</t>
  </si>
  <si>
    <t>Payment in Lieu of Taxes</t>
  </si>
  <si>
    <t>PaymentInLieuOfTaxes</t>
  </si>
  <si>
    <t>RevenueFromPropertyTaxAdministrationFee</t>
  </si>
  <si>
    <t>Taxes and Tax Related Revenues</t>
  </si>
  <si>
    <t>TaxesAndTaxRelatedRevenues</t>
  </si>
  <si>
    <t>RevenuesFromInterestAndPenaltiesOnSpecialAssessments</t>
  </si>
  <si>
    <t>RevenueFromSpecialAssessments</t>
  </si>
  <si>
    <t>RevenueFromDividends</t>
  </si>
  <si>
    <t>RevenueFromInterest</t>
  </si>
  <si>
    <t>RevenueFromInterestAndDividends</t>
  </si>
  <si>
    <t>Investment Gains (Losses)</t>
  </si>
  <si>
    <t>InvestmentGainsLosses</t>
  </si>
  <si>
    <t>Investment Income</t>
  </si>
  <si>
    <t>InvestmentIncome</t>
  </si>
  <si>
    <t>RevenueFromInterestAndRent</t>
  </si>
  <si>
    <t>Lease Investment Income</t>
  </si>
  <si>
    <t>LeaseInvestmentIncome</t>
  </si>
  <si>
    <t>Investment Income and Rentals</t>
  </si>
  <si>
    <t>InvestmentIncomeAndRentals</t>
  </si>
  <si>
    <t>RevenueFromRent</t>
  </si>
  <si>
    <t>RevenueFromRoyalties</t>
  </si>
  <si>
    <t>RevenueFromRentsAndRoyalties</t>
  </si>
  <si>
    <t>RevenueFromSharedRevenue</t>
  </si>
  <si>
    <t>RevenueFromUseOfMoneyAndProperty</t>
  </si>
  <si>
    <t>RevenueFromGasAndOilRoyalties</t>
  </si>
  <si>
    <t>RevenueFromCasinoRevenueSharing</t>
  </si>
  <si>
    <t>RevenueFromRecreationFees</t>
  </si>
  <si>
    <t>RevenueFromRefundsAndRebates</t>
  </si>
  <si>
    <t>RevenueFromReimbursements</t>
  </si>
  <si>
    <t>RevenueFromGrantsAndEntitlementsForSpecificProgramsUnrestricted</t>
  </si>
  <si>
    <t>Grants, Contributions and Donations from Federal Governmental Entities</t>
  </si>
  <si>
    <t>GrantsContributionsAndDonationsFromFederalGovernmentalEntities</t>
  </si>
  <si>
    <t>Grants, Contributions and Donations from State Governmental Entities</t>
  </si>
  <si>
    <t>GrantsContributionsAndDonationsFromStateGovernmentalEntities</t>
  </si>
  <si>
    <t>Grants, Contributions and Donations from Local Units</t>
  </si>
  <si>
    <t>GrantsContributionsAndDonationsFromLocalUnits</t>
  </si>
  <si>
    <t>Grants, Contributions and Donations from Others</t>
  </si>
  <si>
    <t>GrantsContributionsAndDonationsFromOthers</t>
  </si>
  <si>
    <t>Public and Private Contributions</t>
  </si>
  <si>
    <t>PublicAndPrivateContributions</t>
  </si>
  <si>
    <t>Proceeds from Bond and Note Issuance</t>
  </si>
  <si>
    <t>ProceedsFromBondAndNoteIssuance</t>
  </si>
  <si>
    <t>Private Contributions and Donations</t>
  </si>
  <si>
    <t>PrivateContributionsAndDonations</t>
  </si>
  <si>
    <t>Cash Over or Short</t>
  </si>
  <si>
    <t>CashOverOrShort</t>
  </si>
  <si>
    <t>Gain (Loss) on Sale of Capital Assets</t>
  </si>
  <si>
    <t>GainLossOnSaleOfCapitalAssets</t>
  </si>
  <si>
    <t>Recovery of Cost Incurred</t>
  </si>
  <si>
    <t>RecoveryOfCostIncurred</t>
  </si>
  <si>
    <t>Other General Revenues</t>
  </si>
  <si>
    <t>OtherGeneralRevenues</t>
  </si>
  <si>
    <t>General Revenues, Net</t>
  </si>
  <si>
    <t>GeneralRevenuesNet</t>
  </si>
  <si>
    <t>Transfers, Net</t>
  </si>
  <si>
    <t>TransfersNet</t>
  </si>
  <si>
    <t>Transfer of Capital Assets In</t>
  </si>
  <si>
    <t>TransfersIn</t>
  </si>
  <si>
    <t>Transfers of Capital Assets Out</t>
  </si>
  <si>
    <t>TransfersOut</t>
  </si>
  <si>
    <t>Internal Transfers</t>
  </si>
  <si>
    <t>InternalTransfers</t>
  </si>
  <si>
    <t>Transfer to Escrow for Bond Refunding</t>
  </si>
  <si>
    <t>TransferToEscrowForBondRefunding</t>
  </si>
  <si>
    <t>Other Financing Sources, Lease Financing</t>
  </si>
  <si>
    <t>OtherFinancingSourcesLeaseFinancing</t>
  </si>
  <si>
    <t>Discounts on Bonds or Notes</t>
  </si>
  <si>
    <t>DiscountsOnBondsOrNotes</t>
  </si>
  <si>
    <t>Premium on Bonds or Notes</t>
  </si>
  <si>
    <t>PremiumOnBondsOrNotes</t>
  </si>
  <si>
    <t>Bond or Insurance Recoveries</t>
  </si>
  <si>
    <t>BondOrInsuranceRecoveries</t>
  </si>
  <si>
    <t>Special Items</t>
  </si>
  <si>
    <t>SpecialItems</t>
  </si>
  <si>
    <t>Extraordinary Items</t>
  </si>
  <si>
    <t>ExtraordinaryItems</t>
  </si>
  <si>
    <t>Adjustments for Transfer of Revenues Within Activities</t>
  </si>
  <si>
    <t>AdjustmentsForTransferOfRevenuesWithinActivities</t>
  </si>
  <si>
    <t>General Revenues and Transfers</t>
  </si>
  <si>
    <t>GeneralRevenuesAndTransfers</t>
  </si>
  <si>
    <t>transfers</t>
  </si>
  <si>
    <t>Name</t>
  </si>
  <si>
    <t>State</t>
  </si>
  <si>
    <t>California</t>
  </si>
  <si>
    <t>City of Clayton, California</t>
  </si>
  <si>
    <t>National Forest Reserve Taxes</t>
  </si>
  <si>
    <t>Trailer Tax</t>
  </si>
  <si>
    <t>Accommodations Tax (PA 263 of 1974)</t>
  </si>
  <si>
    <t>Parking Occupancy Tax</t>
  </si>
  <si>
    <t>Industrial Facilities Tax</t>
  </si>
  <si>
    <t>Commercial Facilities Tax</t>
  </si>
  <si>
    <t>Income Tax</t>
  </si>
  <si>
    <t>Transaction Privilege Tax</t>
  </si>
  <si>
    <t>Current Property Taxes, Extra or Special Voted</t>
  </si>
  <si>
    <t>Current Personal Property Tax</t>
  </si>
  <si>
    <t>Current Real Property Tax</t>
  </si>
  <si>
    <t>Property Tax</t>
  </si>
  <si>
    <t>Delinquent Real Property Tax</t>
  </si>
  <si>
    <t>Delinquent Personal Property Tax</t>
  </si>
  <si>
    <t>Marijuana Tax</t>
  </si>
  <si>
    <t>City Utility Users Tax</t>
  </si>
  <si>
    <t>Motor Fuel Tax</t>
  </si>
  <si>
    <t>Lottery for Education, Lottery Proceeds</t>
  </si>
  <si>
    <t>Corporate Tax</t>
  </si>
  <si>
    <t>Usage of Utilities Tax</t>
  </si>
  <si>
    <t>Convention Tax</t>
  </si>
  <si>
    <t>Sales and Use Tax</t>
  </si>
  <si>
    <t>Sales Tax</t>
  </si>
  <si>
    <t>Unclaimed Property</t>
  </si>
  <si>
    <t>Nursing Home and Hospital Provider Fees</t>
  </si>
  <si>
    <t>Business License Tax</t>
  </si>
  <si>
    <t>Property Transfer Tax</t>
  </si>
  <si>
    <t>Documents Transfer Tax</t>
  </si>
  <si>
    <t>Transfer Stamps Tax</t>
  </si>
  <si>
    <t>Hotel and Motel Tax</t>
  </si>
  <si>
    <t>Vehicles Tax</t>
  </si>
  <si>
    <t>Meals Tax</t>
  </si>
  <si>
    <t>Franchise Income Tax</t>
  </si>
  <si>
    <t>Other Tax for General Purpose</t>
  </si>
  <si>
    <t>Taxes</t>
  </si>
  <si>
    <t>Collection Fees</t>
  </si>
  <si>
    <t>Interest and Penalties on Taxes</t>
  </si>
  <si>
    <t>Community Wide Special Assessments</t>
  </si>
  <si>
    <t>County Expense of Sale</t>
  </si>
  <si>
    <t>Commercial Forest Reserve</t>
  </si>
  <si>
    <t>Sub Marginal Land Act</t>
  </si>
  <si>
    <t>Tax Reverted Property</t>
  </si>
  <si>
    <t>Property Tax Administration Fee</t>
  </si>
  <si>
    <t>Interest and Penalties on Special Assessments</t>
  </si>
  <si>
    <t>Special Assessments</t>
  </si>
  <si>
    <t>Fines and Forfeitures and Penalties</t>
  </si>
  <si>
    <t>Dividends</t>
  </si>
  <si>
    <t>Interest</t>
  </si>
  <si>
    <t>Interest and Dividends</t>
  </si>
  <si>
    <t>Interest, Dividends, Royalties and Rent</t>
  </si>
  <si>
    <t>Rent</t>
  </si>
  <si>
    <t>Royalties</t>
  </si>
  <si>
    <t>Rents and Royalties</t>
  </si>
  <si>
    <t>Shared Revenue</t>
  </si>
  <si>
    <t>Use of Money and Property</t>
  </si>
  <si>
    <t>Gas and Oil Royalties</t>
  </si>
  <si>
    <t>Casino Revenue Sharing</t>
  </si>
  <si>
    <t>Recreation Fees</t>
  </si>
  <si>
    <t>Refunds and Rebates</t>
  </si>
  <si>
    <t>Reimbursements</t>
  </si>
  <si>
    <t>Grants and Entitlements Not Restricted for Specific Programs</t>
  </si>
  <si>
    <t>acfr:ProgramRevenues,acfr:Expenses,acfr:NetExpenseRevenue</t>
  </si>
  <si>
    <t>Balance Sheet</t>
  </si>
  <si>
    <t>LIABILITIES, DEFERRED INFLOWS OF RESOURCES AND FUND BALANCES</t>
  </si>
  <si>
    <t>Liabilities:</t>
  </si>
  <si>
    <t>Deferred Inflows of Resources:</t>
  </si>
  <si>
    <t>Fund Balance:</t>
  </si>
  <si>
    <t>Total Liabilities, Deferred Inflows of Resources and Fund Balances</t>
  </si>
  <si>
    <t>Total Fund Balances</t>
  </si>
  <si>
    <t>acfr:LiabilitiesAndDeferredInflowsOfResourcesAndFundBalancesModifiedAccrual</t>
  </si>
  <si>
    <t>acfr:DeferredInflowsOfResourcesModifiedAccrual</t>
  </si>
  <si>
    <t>acfr:LiabilitiesModifiedAccrual</t>
  </si>
  <si>
    <t>acfr:AssetsModifiedAccrual</t>
  </si>
  <si>
    <t>Reconciliation of Governmental Funds Balance Sheet to the Statement of Net Position</t>
  </si>
  <si>
    <t>CAPITAL ASSETS</t>
  </si>
  <si>
    <t>Non-depreciable capital assets</t>
  </si>
  <si>
    <t>Depreciable capital assets</t>
  </si>
  <si>
    <t>ACCRUAL OF NON-CURRENT REVENEUS AND EXPENSES</t>
  </si>
  <si>
    <t>Net OPEB liability not reported on the Governmental Funds Balance Sheet</t>
  </si>
  <si>
    <t>Compensated absences payable</t>
  </si>
  <si>
    <t>Lease liability not reported on the Governmental Funds Balance Sheet</t>
  </si>
  <si>
    <t>Net pension liability not reported on the Governmental Funds Balance Sheet</t>
  </si>
  <si>
    <t>DEFERRED INFLOWS AND OUTFLOWS</t>
  </si>
  <si>
    <t>Deferred outflows of resources for net pension liability</t>
  </si>
  <si>
    <t>Deferred inflows of resources for net pension liability</t>
  </si>
  <si>
    <t>Deferred outflows of resources for net OPEB liability</t>
  </si>
  <si>
    <t>Deferred inflows of resources for net OPEB liability</t>
  </si>
  <si>
    <t>ALLOCATION OF INTERNAL SERVICE FUND NET POSITION</t>
  </si>
  <si>
    <t>Internal service funds are used by management to charge the costs of certain activities to
individual funds. The assets and liabilities of the internal service funds are included in the
governmental activities in the Government-wide Statement of Net Position.</t>
  </si>
  <si>
    <t>Net Position of Governmental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</si>
</sst>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409]mmmm\ d\,\ yyyy;@"/>
  </numFmts>
  <fonts count="24">
    <font>
      <sz val="10"/>
      <name val="Arial"/>
      <charset val="134"/>
    </font>
    <font>
      <sz val="11"/>
      <name val="Calibri"/>
      <family val="2"/>
      <scheme val="minor"/>
    </font>
    <font>
      <sz val="10"/>
      <name val="Calibri"/>
      <family val="2"/>
      <scheme val="minor"/>
    </font>
    <font>
      <sz val="12"/>
      <name val="Calibri"/>
      <family val="2"/>
      <scheme val="minor"/>
    </font>
    <font>
      <sz val="11"/>
      <name val="Arial"/>
      <family val="2"/>
    </font>
    <font>
      <sz val="12"/>
      <name val="Times New Roman"/>
      <family val="1"/>
    </font>
    <font>
      <sz val="10"/>
      <name val="Arial"/>
      <family val="2"/>
    </font>
    <font>
      <b/>
      <sz val="11"/>
      <color theme="1"/>
      <name val="Calibri"/>
      <family val="2"/>
      <scheme val="minor"/>
    </font>
    <font>
      <sz val="10"/>
      <color rgb="FF0C0D0E"/>
      <name val="Var(--ff-mono)"/>
    </font>
    <font>
      <b/>
      <sz val="10"/>
      <name val="Arial"/>
      <family val="2"/>
    </font>
    <font>
      <b/>
      <sz val="11"/>
      <color theme="0"/>
      <name val="Calibri"/>
      <family val="2"/>
      <scheme val="minor"/>
    </font>
    <font>
      <sz val="11"/>
      <color theme="0"/>
      <name val="Calibri"/>
      <family val="2"/>
      <scheme val="minor"/>
    </font>
    <font>
      <sz val="10"/>
      <name val="Arial"/>
      <family val="2"/>
    </font>
    <font>
      <b/>
      <sz val="11"/>
      <name val="Calibri"/>
      <family val="2"/>
      <scheme val="minor"/>
    </font>
    <font>
      <sz val="8"/>
      <name val="Arial"/>
      <family val="2"/>
    </font>
    <font>
      <sz val="10"/>
      <color theme="1"/>
      <name val="Arial"/>
      <family val="2"/>
    </font>
    <font>
      <sz val="11"/>
      <color theme="1" tint="0.34998626667073579"/>
      <name val="Calibri"/>
      <family val="2"/>
      <scheme val="minor"/>
    </font>
    <font>
      <b/>
      <sz val="10"/>
      <color theme="2"/>
      <name val="Calibri"/>
      <family val="2"/>
      <scheme val="minor"/>
    </font>
    <font>
      <sz val="10"/>
      <color rgb="FF000000"/>
      <name val="Söhne Mono"/>
      <family val="3"/>
    </font>
    <font>
      <b/>
      <sz val="11"/>
      <color theme="2"/>
      <name val="Calibri"/>
      <family val="2"/>
      <scheme val="minor"/>
    </font>
    <font>
      <sz val="12"/>
      <name val="Calibri"/>
      <family val="2"/>
    </font>
    <font>
      <sz val="11"/>
      <color rgb="FFFFFFFF"/>
      <name val="Calibri"/>
      <family val="2"/>
    </font>
    <font>
      <sz val="11"/>
      <name val="Calibri"/>
      <family val="2"/>
    </font>
    <font>
      <b/>
      <sz val="11"/>
      <name val="Calibri"/>
      <family val="2"/>
    </font>
  </fonts>
  <fills count="18">
    <fill>
      <patternFill patternType="none"/>
    </fill>
    <fill>
      <patternFill patternType="gray125"/>
    </fill>
    <fill>
      <patternFill patternType="solid">
        <fgColor indexed="22"/>
        <bgColor indexed="7"/>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theme="5" tint="-0.499984740745262"/>
        <bgColor indexed="64"/>
      </patternFill>
    </fill>
    <fill>
      <patternFill patternType="solid">
        <fgColor theme="3" tint="-0.499984740745262"/>
        <bgColor indexed="64"/>
      </patternFill>
    </fill>
    <fill>
      <patternFill patternType="solid">
        <fgColor rgb="FFA6A6A6"/>
        <bgColor rgb="FF000000"/>
      </patternFill>
    </fill>
    <fill>
      <patternFill patternType="solid">
        <fgColor rgb="FF262626"/>
        <bgColor rgb="FF000000"/>
      </patternFill>
    </fill>
    <fill>
      <patternFill patternType="solid">
        <fgColor rgb="FFFFFF00"/>
        <bgColor rgb="FF000000"/>
      </patternFill>
    </fill>
    <fill>
      <patternFill patternType="solid">
        <fgColor rgb="FF808080"/>
        <bgColor rgb="FF000000"/>
      </patternFill>
    </fill>
    <fill>
      <patternFill patternType="solid">
        <fgColor rgb="FFBFBFBF"/>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6" fillId="0" borderId="0"/>
    <xf numFmtId="44" fontId="12" fillId="0" borderId="0" applyFont="0" applyFill="0" applyBorder="0" applyAlignment="0" applyProtection="0"/>
  </cellStyleXfs>
  <cellXfs count="127">
    <xf numFmtId="0" fontId="0" fillId="0" borderId="0" xfId="0"/>
    <xf numFmtId="0" fontId="7" fillId="2" borderId="0" xfId="0" applyFont="1" applyFill="1"/>
    <xf numFmtId="0" fontId="6" fillId="0" borderId="0" xfId="0" applyFont="1"/>
    <xf numFmtId="0" fontId="8" fillId="0" borderId="0" xfId="0" applyFont="1" applyAlignment="1">
      <alignment horizontal="left" vertical="center"/>
    </xf>
    <xf numFmtId="0" fontId="9" fillId="3" borderId="1" xfId="0" applyFont="1" applyFill="1" applyBorder="1"/>
    <xf numFmtId="0" fontId="9" fillId="3" borderId="2" xfId="0" applyFont="1" applyFill="1" applyBorder="1"/>
    <xf numFmtId="0" fontId="10" fillId="8" borderId="1" xfId="0" applyFont="1" applyFill="1" applyBorder="1"/>
    <xf numFmtId="0" fontId="1" fillId="0" borderId="1" xfId="0" applyFont="1" applyBorder="1"/>
    <xf numFmtId="0" fontId="1" fillId="10" borderId="1" xfId="0" applyFont="1" applyFill="1" applyBorder="1"/>
    <xf numFmtId="0" fontId="1" fillId="3" borderId="1" xfId="0" applyFont="1" applyFill="1" applyBorder="1"/>
    <xf numFmtId="0" fontId="13" fillId="3" borderId="1" xfId="0" applyFont="1" applyFill="1" applyBorder="1"/>
    <xf numFmtId="0" fontId="11" fillId="8" borderId="1" xfId="0" applyFont="1" applyFill="1" applyBorder="1"/>
    <xf numFmtId="0" fontId="10" fillId="8" borderId="1" xfId="0" applyFont="1" applyFill="1" applyBorder="1" applyAlignment="1">
      <alignment horizontal="right" wrapText="1"/>
    </xf>
    <xf numFmtId="0" fontId="11" fillId="7" borderId="1" xfId="0" applyFont="1" applyFill="1" applyBorder="1"/>
    <xf numFmtId="0" fontId="11" fillId="7" borderId="1" xfId="0" applyFont="1" applyFill="1" applyBorder="1" applyAlignment="1">
      <alignment horizontal="right"/>
    </xf>
    <xf numFmtId="0" fontId="13" fillId="6" borderId="1" xfId="0" applyFont="1" applyFill="1" applyBorder="1"/>
    <xf numFmtId="0" fontId="1" fillId="6" borderId="1" xfId="0" applyFont="1" applyFill="1" applyBorder="1"/>
    <xf numFmtId="44" fontId="1" fillId="10" borderId="1" xfId="2" applyFont="1" applyFill="1" applyBorder="1" applyProtection="1"/>
    <xf numFmtId="0" fontId="1" fillId="5" borderId="1" xfId="0" applyFont="1" applyFill="1" applyBorder="1" applyProtection="1">
      <protection locked="0"/>
    </xf>
    <xf numFmtId="44" fontId="1" fillId="5" borderId="1" xfId="2" applyFont="1" applyFill="1" applyBorder="1" applyProtection="1">
      <protection locked="0"/>
    </xf>
    <xf numFmtId="44" fontId="1" fillId="5" borderId="1" xfId="2" applyFont="1" applyFill="1" applyBorder="1" applyAlignment="1" applyProtection="1">
      <alignment horizontal="right"/>
      <protection locked="0"/>
    </xf>
    <xf numFmtId="0" fontId="3" fillId="5" borderId="1" xfId="0" applyFont="1" applyFill="1" applyBorder="1" applyProtection="1">
      <protection locked="0"/>
    </xf>
    <xf numFmtId="0" fontId="3" fillId="5" borderId="2" xfId="0" applyFont="1" applyFill="1" applyBorder="1" applyProtection="1">
      <protection locked="0"/>
    </xf>
    <xf numFmtId="44" fontId="13" fillId="3" borderId="1" xfId="2" applyFont="1" applyFill="1" applyBorder="1" applyProtection="1"/>
    <xf numFmtId="3" fontId="1" fillId="0" borderId="1" xfId="0" applyNumberFormat="1" applyFont="1" applyBorder="1"/>
    <xf numFmtId="44" fontId="1" fillId="9" borderId="1" xfId="2" applyFont="1" applyFill="1" applyBorder="1" applyProtection="1"/>
    <xf numFmtId="44" fontId="1" fillId="3" borderId="1" xfId="2" applyFont="1" applyFill="1" applyBorder="1" applyProtection="1"/>
    <xf numFmtId="0" fontId="1" fillId="0" borderId="1" xfId="0" applyFont="1" applyBorder="1" applyAlignment="1">
      <alignment horizontal="right"/>
    </xf>
    <xf numFmtId="44" fontId="1" fillId="4" borderId="1" xfId="2" applyFont="1" applyFill="1" applyBorder="1" applyProtection="1"/>
    <xf numFmtId="0" fontId="4" fillId="0" borderId="1" xfId="0" applyFont="1" applyBorder="1"/>
    <xf numFmtId="0" fontId="3" fillId="4" borderId="1" xfId="0" applyFont="1" applyFill="1" applyBorder="1"/>
    <xf numFmtId="0" fontId="1" fillId="0" borderId="0" xfId="1" applyFont="1"/>
    <xf numFmtId="0" fontId="3" fillId="4" borderId="1" xfId="0" applyFont="1" applyFill="1" applyBorder="1" applyAlignment="1">
      <alignment wrapText="1"/>
    </xf>
    <xf numFmtId="0" fontId="10" fillId="8" borderId="6" xfId="0" applyFont="1" applyFill="1" applyBorder="1"/>
    <xf numFmtId="0" fontId="11" fillId="8" borderId="6" xfId="0" applyFont="1" applyFill="1" applyBorder="1"/>
    <xf numFmtId="0" fontId="10" fillId="8" borderId="6" xfId="0" applyFont="1" applyFill="1" applyBorder="1" applyAlignment="1">
      <alignment horizontal="right" wrapText="1"/>
    </xf>
    <xf numFmtId="0" fontId="1" fillId="0" borderId="0" xfId="0" applyFont="1"/>
    <xf numFmtId="0" fontId="11" fillId="0" borderId="0" xfId="0" applyFont="1"/>
    <xf numFmtId="0" fontId="11" fillId="0" borderId="0" xfId="0" applyFont="1" applyAlignment="1">
      <alignment horizontal="right"/>
    </xf>
    <xf numFmtId="0" fontId="6" fillId="4" borderId="7" xfId="0" applyFont="1" applyFill="1" applyBorder="1"/>
    <xf numFmtId="0" fontId="6" fillId="4" borderId="9" xfId="0" applyFont="1" applyFill="1" applyBorder="1"/>
    <xf numFmtId="0" fontId="6" fillId="4" borderId="11" xfId="0" applyFont="1" applyFill="1" applyBorder="1"/>
    <xf numFmtId="0" fontId="0" fillId="5" borderId="10" xfId="0" applyFill="1" applyBorder="1"/>
    <xf numFmtId="0" fontId="0" fillId="5" borderId="12" xfId="0" applyFill="1" applyBorder="1"/>
    <xf numFmtId="0" fontId="6" fillId="5" borderId="8" xfId="0" applyFont="1" applyFill="1" applyBorder="1"/>
    <xf numFmtId="0" fontId="9" fillId="3" borderId="13" xfId="0" applyFont="1" applyFill="1" applyBorder="1"/>
    <xf numFmtId="0" fontId="9" fillId="3" borderId="15" xfId="0" applyFont="1" applyFill="1" applyBorder="1"/>
    <xf numFmtId="0" fontId="3" fillId="4" borderId="16" xfId="0" applyFont="1" applyFill="1" applyBorder="1"/>
    <xf numFmtId="0" fontId="9" fillId="3" borderId="17" xfId="0" applyFont="1" applyFill="1" applyBorder="1"/>
    <xf numFmtId="0" fontId="2" fillId="0" borderId="1" xfId="0" applyFont="1" applyBorder="1"/>
    <xf numFmtId="0" fontId="0" fillId="0" borderId="1" xfId="0" applyBorder="1"/>
    <xf numFmtId="0" fontId="2" fillId="6" borderId="1" xfId="0" applyFont="1" applyFill="1" applyBorder="1"/>
    <xf numFmtId="0" fontId="0" fillId="6" borderId="1" xfId="0" applyFill="1" applyBorder="1"/>
    <xf numFmtId="1" fontId="5" fillId="0" borderId="1" xfId="0" applyNumberFormat="1" applyFont="1" applyBorder="1"/>
    <xf numFmtId="44" fontId="0" fillId="0" borderId="1" xfId="0" applyNumberFormat="1" applyBorder="1"/>
    <xf numFmtId="0" fontId="2" fillId="0" borderId="5" xfId="0" applyFont="1" applyBorder="1"/>
    <xf numFmtId="0" fontId="9" fillId="6" borderId="6" xfId="0" applyFont="1" applyFill="1" applyBorder="1"/>
    <xf numFmtId="0" fontId="3" fillId="6" borderId="6" xfId="0" applyFont="1" applyFill="1" applyBorder="1"/>
    <xf numFmtId="164" fontId="3" fillId="5" borderId="10" xfId="0" applyNumberFormat="1" applyFont="1" applyFill="1" applyBorder="1" applyProtection="1">
      <protection locked="0"/>
    </xf>
    <xf numFmtId="0" fontId="3" fillId="4" borderId="14" xfId="0" applyFont="1" applyFill="1" applyBorder="1"/>
    <xf numFmtId="164" fontId="3" fillId="4" borderId="18" xfId="0" applyNumberFormat="1" applyFont="1" applyFill="1" applyBorder="1"/>
    <xf numFmtId="0" fontId="3" fillId="4" borderId="16" xfId="0" applyFont="1" applyFill="1" applyBorder="1" applyAlignment="1">
      <alignment wrapText="1"/>
    </xf>
    <xf numFmtId="0" fontId="11" fillId="8" borderId="1" xfId="0" applyFont="1" applyFill="1" applyBorder="1" applyAlignment="1">
      <alignment horizontal="right" wrapText="1"/>
    </xf>
    <xf numFmtId="0" fontId="6" fillId="4" borderId="1" xfId="0" applyFont="1" applyFill="1" applyBorder="1"/>
    <xf numFmtId="44" fontId="1" fillId="4" borderId="1" xfId="2" applyFont="1" applyFill="1" applyBorder="1" applyAlignment="1" applyProtection="1">
      <alignment horizontal="right"/>
    </xf>
    <xf numFmtId="44" fontId="1" fillId="10" borderId="1" xfId="2" applyFont="1" applyFill="1" applyBorder="1" applyAlignment="1" applyProtection="1">
      <alignment horizontal="right"/>
    </xf>
    <xf numFmtId="44" fontId="1" fillId="3" borderId="1" xfId="2" applyFont="1" applyFill="1" applyBorder="1" applyAlignment="1" applyProtection="1">
      <alignment horizontal="right"/>
    </xf>
    <xf numFmtId="0" fontId="0" fillId="0" borderId="1" xfId="0" applyBorder="1" applyAlignment="1">
      <alignment wrapText="1"/>
    </xf>
    <xf numFmtId="0" fontId="15" fillId="4" borderId="3" xfId="0" applyFont="1" applyFill="1" applyBorder="1" applyAlignment="1">
      <alignment wrapText="1"/>
    </xf>
    <xf numFmtId="0" fontId="15" fillId="0" borderId="1" xfId="0" applyFont="1" applyBorder="1" applyAlignment="1">
      <alignment wrapText="1"/>
    </xf>
    <xf numFmtId="0" fontId="15" fillId="5" borderId="3" xfId="0" applyFont="1" applyFill="1" applyBorder="1" applyAlignment="1">
      <alignment wrapText="1"/>
    </xf>
    <xf numFmtId="0" fontId="16" fillId="5" borderId="1" xfId="0" applyFont="1" applyFill="1" applyBorder="1" applyAlignment="1">
      <alignment horizontal="right" wrapText="1"/>
    </xf>
    <xf numFmtId="0" fontId="1" fillId="10" borderId="1" xfId="0" applyFont="1" applyFill="1" applyBorder="1" applyAlignment="1">
      <alignment wrapText="1"/>
    </xf>
    <xf numFmtId="0" fontId="1" fillId="4" borderId="1" xfId="0" applyFont="1" applyFill="1" applyBorder="1" applyAlignment="1">
      <alignment wrapText="1"/>
    </xf>
    <xf numFmtId="0" fontId="10" fillId="11" borderId="1" xfId="0" applyFont="1" applyFill="1" applyBorder="1" applyAlignment="1">
      <alignment horizontal="right" wrapText="1"/>
    </xf>
    <xf numFmtId="0" fontId="10" fillId="12" borderId="1" xfId="0" applyFont="1" applyFill="1" applyBorder="1" applyAlignment="1">
      <alignment horizontal="right" wrapText="1"/>
    </xf>
    <xf numFmtId="0" fontId="11" fillId="0" borderId="1" xfId="0" applyFont="1" applyBorder="1"/>
    <xf numFmtId="44" fontId="1" fillId="0" borderId="1" xfId="2" applyFont="1" applyFill="1" applyBorder="1" applyProtection="1"/>
    <xf numFmtId="0" fontId="13" fillId="10" borderId="1" xfId="0" applyFont="1" applyFill="1" applyBorder="1"/>
    <xf numFmtId="0" fontId="1" fillId="0" borderId="0" xfId="0" applyFont="1" applyAlignment="1">
      <alignment vertical="top"/>
    </xf>
    <xf numFmtId="0" fontId="1" fillId="5" borderId="0" xfId="0" applyFont="1" applyFill="1" applyAlignment="1">
      <alignment vertical="top"/>
    </xf>
    <xf numFmtId="0" fontId="0" fillId="5" borderId="0" xfId="0" applyFill="1"/>
    <xf numFmtId="0" fontId="13" fillId="0" borderId="0" xfId="0" applyFont="1"/>
    <xf numFmtId="0" fontId="9" fillId="0" borderId="0" xfId="0" applyFont="1"/>
    <xf numFmtId="0" fontId="1" fillId="0" borderId="0" xfId="0" applyFont="1" applyAlignment="1">
      <alignment horizontal="left" vertical="top"/>
    </xf>
    <xf numFmtId="0" fontId="18" fillId="0" borderId="0" xfId="0" applyFont="1"/>
    <xf numFmtId="0" fontId="9" fillId="6" borderId="6" xfId="0" applyFont="1" applyFill="1" applyBorder="1" applyAlignment="1">
      <alignment wrapText="1"/>
    </xf>
    <xf numFmtId="0" fontId="3" fillId="6" borderId="6" xfId="0" applyFont="1" applyFill="1" applyBorder="1" applyAlignment="1">
      <alignment wrapText="1"/>
    </xf>
    <xf numFmtId="0" fontId="2" fillId="6" borderId="1" xfId="0" applyFont="1" applyFill="1" applyBorder="1" applyAlignment="1">
      <alignment wrapText="1"/>
    </xf>
    <xf numFmtId="0" fontId="17" fillId="11" borderId="4" xfId="0" applyFont="1" applyFill="1" applyBorder="1" applyAlignment="1">
      <alignment wrapText="1"/>
    </xf>
    <xf numFmtId="0" fontId="17" fillId="11" borderId="5" xfId="0" applyFont="1" applyFill="1" applyBorder="1" applyAlignment="1">
      <alignment wrapText="1"/>
    </xf>
    <xf numFmtId="0" fontId="17" fillId="12" borderId="4" xfId="0" applyFont="1" applyFill="1" applyBorder="1" applyAlignment="1">
      <alignment wrapText="1"/>
    </xf>
    <xf numFmtId="0" fontId="17" fillId="12" borderId="5" xfId="0" applyFont="1" applyFill="1" applyBorder="1" applyAlignment="1">
      <alignment wrapText="1"/>
    </xf>
    <xf numFmtId="0" fontId="0" fillId="6" borderId="1" xfId="0" applyFill="1" applyBorder="1" applyAlignment="1">
      <alignment wrapText="1"/>
    </xf>
    <xf numFmtId="0" fontId="19" fillId="12" borderId="3" xfId="0" applyFont="1" applyFill="1" applyBorder="1" applyAlignment="1">
      <alignment wrapText="1"/>
    </xf>
    <xf numFmtId="0" fontId="19" fillId="11" borderId="3" xfId="0" applyFont="1" applyFill="1" applyBorder="1" applyAlignment="1">
      <alignment wrapText="1"/>
    </xf>
    <xf numFmtId="0" fontId="6" fillId="5" borderId="10" xfId="0" applyFont="1" applyFill="1" applyBorder="1"/>
    <xf numFmtId="0" fontId="20" fillId="13" borderId="14" xfId="0" applyFont="1" applyFill="1" applyBorder="1"/>
    <xf numFmtId="44" fontId="1" fillId="0" borderId="1" xfId="2" applyFont="1" applyFill="1" applyBorder="1" applyProtection="1">
      <protection locked="0"/>
    </xf>
    <xf numFmtId="44" fontId="1" fillId="0" borderId="1" xfId="2" applyFont="1" applyFill="1" applyBorder="1" applyAlignment="1" applyProtection="1">
      <alignment horizontal="right"/>
      <protection locked="0"/>
    </xf>
    <xf numFmtId="0" fontId="13" fillId="0" borderId="1" xfId="0" applyFont="1" applyBorder="1"/>
    <xf numFmtId="44" fontId="13" fillId="10" borderId="1" xfId="2" applyFont="1" applyFill="1" applyBorder="1" applyProtection="1"/>
    <xf numFmtId="0" fontId="21" fillId="14" borderId="6" xfId="0" applyFont="1" applyFill="1" applyBorder="1"/>
    <xf numFmtId="44" fontId="22" fillId="15" borderId="6" xfId="0" applyNumberFormat="1" applyFont="1" applyFill="1" applyBorder="1" applyAlignment="1" applyProtection="1">
      <alignment horizontal="right"/>
      <protection locked="0"/>
    </xf>
    <xf numFmtId="44" fontId="23" fillId="16" borderId="6" xfId="0" applyNumberFormat="1" applyFont="1" applyFill="1" applyBorder="1"/>
    <xf numFmtId="44" fontId="22" fillId="15" borderId="1" xfId="0" applyNumberFormat="1" applyFont="1" applyFill="1" applyBorder="1" applyProtection="1">
      <protection locked="0"/>
    </xf>
    <xf numFmtId="44" fontId="22" fillId="15" borderId="6" xfId="0" applyNumberFormat="1" applyFont="1" applyFill="1" applyBorder="1" applyProtection="1">
      <protection locked="0"/>
    </xf>
    <xf numFmtId="44" fontId="22" fillId="15" borderId="1" xfId="0" applyNumberFormat="1" applyFont="1" applyFill="1" applyBorder="1" applyAlignment="1" applyProtection="1">
      <alignment horizontal="right"/>
      <protection locked="0"/>
    </xf>
    <xf numFmtId="0" fontId="3" fillId="4" borderId="14" xfId="0" applyFont="1" applyFill="1" applyBorder="1" applyAlignment="1">
      <alignment wrapText="1"/>
    </xf>
    <xf numFmtId="164" fontId="3" fillId="4" borderId="18" xfId="0" applyNumberFormat="1" applyFont="1" applyFill="1" applyBorder="1" applyAlignment="1">
      <alignment wrapText="1"/>
    </xf>
    <xf numFmtId="0" fontId="11" fillId="8" borderId="1" xfId="0" applyFont="1" applyFill="1" applyBorder="1" applyAlignment="1">
      <alignment wrapText="1"/>
    </xf>
    <xf numFmtId="0" fontId="11" fillId="7" borderId="1" xfId="0" applyFont="1" applyFill="1" applyBorder="1" applyAlignment="1">
      <alignment wrapText="1"/>
    </xf>
    <xf numFmtId="0" fontId="1" fillId="5" borderId="1" xfId="0" applyFont="1" applyFill="1" applyBorder="1" applyAlignment="1" applyProtection="1">
      <alignment wrapText="1"/>
      <protection locked="0"/>
    </xf>
    <xf numFmtId="0" fontId="13" fillId="3" borderId="1" xfId="0" applyFont="1" applyFill="1" applyBorder="1" applyAlignment="1">
      <alignment wrapText="1"/>
    </xf>
    <xf numFmtId="0" fontId="13" fillId="6" borderId="1" xfId="0" applyFont="1" applyFill="1" applyBorder="1" applyAlignment="1">
      <alignment wrapText="1"/>
    </xf>
    <xf numFmtId="0" fontId="13" fillId="10" borderId="1" xfId="0" applyFont="1" applyFill="1" applyBorder="1" applyAlignment="1">
      <alignment wrapText="1"/>
    </xf>
    <xf numFmtId="0" fontId="0" fillId="0" borderId="0" xfId="0" applyAlignment="1">
      <alignment wrapText="1"/>
    </xf>
    <xf numFmtId="0" fontId="13" fillId="6" borderId="3" xfId="0" applyFont="1" applyFill="1" applyBorder="1" applyAlignment="1">
      <alignment horizontal="left"/>
    </xf>
    <xf numFmtId="0" fontId="13" fillId="6" borderId="4" xfId="0" applyFont="1" applyFill="1" applyBorder="1" applyAlignment="1">
      <alignment horizontal="left"/>
    </xf>
    <xf numFmtId="0" fontId="13" fillId="6" borderId="5" xfId="0" applyFont="1" applyFill="1" applyBorder="1" applyAlignment="1">
      <alignment horizontal="left"/>
    </xf>
    <xf numFmtId="0" fontId="15" fillId="0" borderId="3" xfId="0" applyFont="1" applyFill="1" applyBorder="1" applyAlignment="1">
      <alignment wrapText="1"/>
    </xf>
    <xf numFmtId="44" fontId="23" fillId="16" borderId="6" xfId="0" applyNumberFormat="1" applyFont="1" applyFill="1" applyBorder="1" applyProtection="1"/>
    <xf numFmtId="44" fontId="23" fillId="15" borderId="1" xfId="0" applyNumberFormat="1" applyFont="1" applyFill="1" applyBorder="1" applyProtection="1"/>
    <xf numFmtId="44" fontId="23" fillId="17" borderId="6" xfId="0" applyNumberFormat="1" applyFont="1" applyFill="1" applyBorder="1" applyProtection="1"/>
    <xf numFmtId="44" fontId="23" fillId="15" borderId="6" xfId="0" applyNumberFormat="1" applyFont="1" applyFill="1" applyBorder="1" applyAlignment="1" applyProtection="1">
      <alignment horizontal="right"/>
    </xf>
    <xf numFmtId="44" fontId="23" fillId="17" borderId="6" xfId="0" applyNumberFormat="1" applyFont="1" applyFill="1" applyBorder="1"/>
    <xf numFmtId="44" fontId="23" fillId="15" borderId="1" xfId="0" applyNumberFormat="1" applyFont="1" applyFill="1" applyBorder="1" applyAlignment="1" applyProtection="1">
      <alignment horizontal="right"/>
    </xf>
  </cellXfs>
  <cellStyles count="3">
    <cellStyle name="Currency" xfId="2" builtinId="4"/>
    <cellStyle name="Normal" xfId="0" builtinId="0"/>
    <cellStyle name="Normal 2" xfId="1" xr:uid="{00000000-0005-0000-0000-000020000000}"/>
  </cellStyles>
  <dxfs count="3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1" tint="0.499984740745262"/>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1" tint="0.499984740745262"/>
        </patternFill>
      </fill>
    </dxf>
    <dxf>
      <font>
        <color rgb="FF9C0006"/>
      </font>
      <fill>
        <patternFill>
          <bgColor rgb="FFFFC7CE"/>
        </patternFill>
      </fill>
    </dxf>
    <dxf>
      <font>
        <color rgb="FF006100"/>
      </font>
      <fill>
        <patternFill>
          <bgColor rgb="FFC6EFCE"/>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ont>
        <color rgb="FF9C0006"/>
      </font>
      <fill>
        <patternFill>
          <bgColor rgb="FFFFC7CE"/>
        </patternFill>
      </fill>
    </dxf>
    <dxf>
      <font>
        <color rgb="FF006100"/>
      </font>
      <fill>
        <patternFill>
          <bgColor rgb="FFC6EFCE"/>
        </patternFill>
      </fill>
    </dxf>
    <dxf>
      <fill>
        <patternFill>
          <bgColor theme="1" tint="0.49998474074526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9D81-CE0E-407C-B6C2-C3432BAC9950}">
  <sheetPr codeName="Sheet1"/>
  <dimension ref="A1:C522"/>
  <sheetViews>
    <sheetView workbookViewId="0">
      <selection activeCell="A2" sqref="A2"/>
    </sheetView>
  </sheetViews>
  <sheetFormatPr baseColWidth="10" defaultColWidth="8.83203125" defaultRowHeight="13"/>
  <cols>
    <col min="1" max="1" width="18.1640625" bestFit="1" customWidth="1"/>
    <col min="2" max="2" width="91.5" bestFit="1" customWidth="1"/>
    <col min="3" max="3" width="84" bestFit="1" customWidth="1"/>
  </cols>
  <sheetData>
    <row r="1" spans="1:3" ht="15">
      <c r="A1" s="1" t="s">
        <v>58</v>
      </c>
      <c r="B1" s="1" t="s">
        <v>57</v>
      </c>
      <c r="C1" s="1" t="s">
        <v>1073</v>
      </c>
    </row>
    <row r="2" spans="1:3">
      <c r="A2" t="s">
        <v>60</v>
      </c>
      <c r="B2" t="s">
        <v>314</v>
      </c>
      <c r="C2" t="s">
        <v>586</v>
      </c>
    </row>
    <row r="3" spans="1:3">
      <c r="A3" t="s">
        <v>60</v>
      </c>
      <c r="B3" t="s">
        <v>315</v>
      </c>
      <c r="C3" t="s">
        <v>587</v>
      </c>
    </row>
    <row r="4" spans="1:3">
      <c r="A4" t="s">
        <v>60</v>
      </c>
      <c r="B4" t="s">
        <v>316</v>
      </c>
      <c r="C4" t="s">
        <v>6</v>
      </c>
    </row>
    <row r="5" spans="1:3">
      <c r="A5" t="s">
        <v>60</v>
      </c>
      <c r="B5" t="s">
        <v>428</v>
      </c>
      <c r="C5" t="s">
        <v>591</v>
      </c>
    </row>
    <row r="6" spans="1:3">
      <c r="A6" t="s">
        <v>60</v>
      </c>
      <c r="B6" t="s">
        <v>429</v>
      </c>
      <c r="C6" t="s">
        <v>592</v>
      </c>
    </row>
    <row r="7" spans="1:3">
      <c r="A7" t="s">
        <v>60</v>
      </c>
      <c r="B7" t="s">
        <v>430</v>
      </c>
      <c r="C7" t="s">
        <v>593</v>
      </c>
    </row>
    <row r="8" spans="1:3">
      <c r="A8" t="s">
        <v>60</v>
      </c>
      <c r="B8" t="s">
        <v>421</v>
      </c>
      <c r="C8" t="s">
        <v>7</v>
      </c>
    </row>
    <row r="9" spans="1:3">
      <c r="A9" t="s">
        <v>60</v>
      </c>
      <c r="B9" t="s">
        <v>423</v>
      </c>
      <c r="C9" t="s">
        <v>594</v>
      </c>
    </row>
    <row r="10" spans="1:3">
      <c r="A10" t="s">
        <v>60</v>
      </c>
      <c r="B10" t="s">
        <v>95</v>
      </c>
      <c r="C10" t="s">
        <v>595</v>
      </c>
    </row>
    <row r="11" spans="1:3">
      <c r="A11" t="s">
        <v>60</v>
      </c>
      <c r="B11" t="s">
        <v>116</v>
      </c>
      <c r="C11" t="s">
        <v>596</v>
      </c>
    </row>
    <row r="12" spans="1:3">
      <c r="A12" t="s">
        <v>60</v>
      </c>
      <c r="B12" t="s">
        <v>336</v>
      </c>
      <c r="C12" t="s">
        <v>600</v>
      </c>
    </row>
    <row r="13" spans="1:3">
      <c r="A13" t="s">
        <v>60</v>
      </c>
      <c r="B13" t="s">
        <v>126</v>
      </c>
      <c r="C13" t="s">
        <v>601</v>
      </c>
    </row>
    <row r="14" spans="1:3">
      <c r="A14" t="s">
        <v>60</v>
      </c>
      <c r="B14" t="s">
        <v>127</v>
      </c>
      <c r="C14" t="s">
        <v>602</v>
      </c>
    </row>
    <row r="15" spans="1:3">
      <c r="A15" t="s">
        <v>60</v>
      </c>
      <c r="B15" t="s">
        <v>128</v>
      </c>
      <c r="C15" t="s">
        <v>603</v>
      </c>
    </row>
    <row r="16" spans="1:3">
      <c r="A16" t="s">
        <v>60</v>
      </c>
      <c r="B16" t="s">
        <v>406</v>
      </c>
      <c r="C16" t="s">
        <v>604</v>
      </c>
    </row>
    <row r="17" spans="1:3">
      <c r="A17" t="s">
        <v>60</v>
      </c>
      <c r="B17" t="s">
        <v>115</v>
      </c>
      <c r="C17" t="s">
        <v>605</v>
      </c>
    </row>
    <row r="18" spans="1:3">
      <c r="A18" t="s">
        <v>60</v>
      </c>
      <c r="B18" t="s">
        <v>415</v>
      </c>
      <c r="C18" t="s">
        <v>606</v>
      </c>
    </row>
    <row r="19" spans="1:3">
      <c r="A19" t="s">
        <v>60</v>
      </c>
      <c r="B19" t="s">
        <v>394</v>
      </c>
      <c r="C19" t="s">
        <v>607</v>
      </c>
    </row>
    <row r="20" spans="1:3">
      <c r="A20" t="s">
        <v>60</v>
      </c>
      <c r="B20" t="s">
        <v>334</v>
      </c>
      <c r="C20" t="s">
        <v>608</v>
      </c>
    </row>
    <row r="21" spans="1:3">
      <c r="A21" t="s">
        <v>60</v>
      </c>
      <c r="B21" t="s">
        <v>170</v>
      </c>
      <c r="C21" t="s">
        <v>609</v>
      </c>
    </row>
    <row r="22" spans="1:3">
      <c r="A22" t="s">
        <v>60</v>
      </c>
      <c r="B22" t="s">
        <v>75</v>
      </c>
      <c r="C22" t="s">
        <v>610</v>
      </c>
    </row>
    <row r="23" spans="1:3">
      <c r="A23" t="s">
        <v>60</v>
      </c>
      <c r="B23" t="s">
        <v>93</v>
      </c>
      <c r="C23" t="s">
        <v>611</v>
      </c>
    </row>
    <row r="24" spans="1:3">
      <c r="A24" t="s">
        <v>60</v>
      </c>
      <c r="B24" t="s">
        <v>549</v>
      </c>
      <c r="C24" t="s">
        <v>612</v>
      </c>
    </row>
    <row r="25" spans="1:3">
      <c r="A25" t="s">
        <v>60</v>
      </c>
      <c r="B25" t="s">
        <v>546</v>
      </c>
      <c r="C25" t="s">
        <v>613</v>
      </c>
    </row>
    <row r="26" spans="1:3">
      <c r="A26" t="s">
        <v>60</v>
      </c>
      <c r="B26" t="s">
        <v>547</v>
      </c>
      <c r="C26" t="s">
        <v>614</v>
      </c>
    </row>
    <row r="27" spans="1:3">
      <c r="A27" t="s">
        <v>60</v>
      </c>
      <c r="B27" t="s">
        <v>548</v>
      </c>
      <c r="C27" t="s">
        <v>615</v>
      </c>
    </row>
    <row r="28" spans="1:3">
      <c r="A28" t="s">
        <v>60</v>
      </c>
      <c r="B28" t="s">
        <v>360</v>
      </c>
      <c r="C28" t="s">
        <v>616</v>
      </c>
    </row>
    <row r="29" spans="1:3">
      <c r="A29" t="s">
        <v>60</v>
      </c>
      <c r="B29" t="s">
        <v>585</v>
      </c>
      <c r="C29" t="s">
        <v>617</v>
      </c>
    </row>
    <row r="30" spans="1:3">
      <c r="A30" t="s">
        <v>60</v>
      </c>
      <c r="B30" t="s">
        <v>361</v>
      </c>
      <c r="C30" t="s">
        <v>618</v>
      </c>
    </row>
    <row r="31" spans="1:3">
      <c r="A31" t="s">
        <v>60</v>
      </c>
      <c r="B31" t="s">
        <v>333</v>
      </c>
      <c r="C31" t="s">
        <v>619</v>
      </c>
    </row>
    <row r="32" spans="1:3">
      <c r="A32" t="s">
        <v>60</v>
      </c>
      <c r="B32" t="s">
        <v>359</v>
      </c>
      <c r="C32" t="s">
        <v>620</v>
      </c>
    </row>
    <row r="33" spans="1:3">
      <c r="A33" t="s">
        <v>60</v>
      </c>
      <c r="B33" t="s">
        <v>358</v>
      </c>
      <c r="C33" t="s">
        <v>621</v>
      </c>
    </row>
    <row r="34" spans="1:3">
      <c r="A34" t="s">
        <v>60</v>
      </c>
      <c r="B34" t="s">
        <v>584</v>
      </c>
      <c r="C34" t="s">
        <v>622</v>
      </c>
    </row>
    <row r="35" spans="1:3">
      <c r="A35" t="s">
        <v>60</v>
      </c>
      <c r="B35" t="s">
        <v>398</v>
      </c>
      <c r="C35" t="s">
        <v>623</v>
      </c>
    </row>
    <row r="36" spans="1:3">
      <c r="A36" t="s">
        <v>60</v>
      </c>
      <c r="B36" t="s">
        <v>79</v>
      </c>
      <c r="C36" t="s">
        <v>624</v>
      </c>
    </row>
    <row r="37" spans="1:3">
      <c r="A37" t="s">
        <v>60</v>
      </c>
      <c r="B37" t="s">
        <v>80</v>
      </c>
      <c r="C37" t="s">
        <v>625</v>
      </c>
    </row>
    <row r="38" spans="1:3">
      <c r="A38" t="s">
        <v>60</v>
      </c>
      <c r="B38" t="s">
        <v>81</v>
      </c>
      <c r="C38" t="s">
        <v>626</v>
      </c>
    </row>
    <row r="39" spans="1:3">
      <c r="A39" t="s">
        <v>60</v>
      </c>
      <c r="B39" s="3" t="s">
        <v>66</v>
      </c>
      <c r="C39" t="s">
        <v>627</v>
      </c>
    </row>
    <row r="40" spans="1:3">
      <c r="A40" t="s">
        <v>60</v>
      </c>
      <c r="B40" t="s">
        <v>181</v>
      </c>
      <c r="C40" t="s">
        <v>628</v>
      </c>
    </row>
    <row r="41" spans="1:3">
      <c r="A41" t="s">
        <v>60</v>
      </c>
      <c r="B41" t="s">
        <v>182</v>
      </c>
      <c r="C41" t="s">
        <v>629</v>
      </c>
    </row>
    <row r="42" spans="1:3">
      <c r="A42" t="s">
        <v>60</v>
      </c>
      <c r="B42" t="s">
        <v>183</v>
      </c>
      <c r="C42" t="s">
        <v>630</v>
      </c>
    </row>
    <row r="43" spans="1:3">
      <c r="A43" t="s">
        <v>60</v>
      </c>
      <c r="B43" t="s">
        <v>117</v>
      </c>
      <c r="C43" t="s">
        <v>631</v>
      </c>
    </row>
    <row r="44" spans="1:3">
      <c r="A44" t="s">
        <v>60</v>
      </c>
      <c r="B44" t="s">
        <v>411</v>
      </c>
      <c r="C44" t="s">
        <v>632</v>
      </c>
    </row>
    <row r="45" spans="1:3">
      <c r="A45" t="s">
        <v>60</v>
      </c>
      <c r="B45" t="s">
        <v>96</v>
      </c>
      <c r="C45" t="s">
        <v>633</v>
      </c>
    </row>
    <row r="46" spans="1:3">
      <c r="A46" t="s">
        <v>60</v>
      </c>
      <c r="B46" t="s">
        <v>120</v>
      </c>
      <c r="C46" t="s">
        <v>10</v>
      </c>
    </row>
    <row r="47" spans="1:3">
      <c r="A47" t="s">
        <v>60</v>
      </c>
      <c r="B47" t="s">
        <v>118</v>
      </c>
      <c r="C47" t="s">
        <v>634</v>
      </c>
    </row>
    <row r="48" spans="1:3">
      <c r="A48" t="s">
        <v>60</v>
      </c>
      <c r="B48" t="s">
        <v>245</v>
      </c>
      <c r="C48" t="s">
        <v>635</v>
      </c>
    </row>
    <row r="49" spans="1:3">
      <c r="A49" t="s">
        <v>60</v>
      </c>
      <c r="B49" t="s">
        <v>244</v>
      </c>
      <c r="C49" t="s">
        <v>636</v>
      </c>
    </row>
    <row r="50" spans="1:3">
      <c r="A50" t="s">
        <v>60</v>
      </c>
      <c r="B50" t="s">
        <v>246</v>
      </c>
      <c r="C50" t="s">
        <v>637</v>
      </c>
    </row>
    <row r="51" spans="1:3">
      <c r="A51" t="s">
        <v>60</v>
      </c>
      <c r="B51" t="s">
        <v>520</v>
      </c>
      <c r="C51" t="s">
        <v>638</v>
      </c>
    </row>
    <row r="52" spans="1:3">
      <c r="A52" t="s">
        <v>60</v>
      </c>
      <c r="B52" t="s">
        <v>137</v>
      </c>
      <c r="C52" t="s">
        <v>639</v>
      </c>
    </row>
    <row r="53" spans="1:3">
      <c r="A53" t="s">
        <v>60</v>
      </c>
      <c r="B53" t="s">
        <v>550</v>
      </c>
      <c r="C53" t="s">
        <v>640</v>
      </c>
    </row>
    <row r="54" spans="1:3">
      <c r="A54" t="s">
        <v>60</v>
      </c>
      <c r="B54" t="s">
        <v>551</v>
      </c>
      <c r="C54" t="s">
        <v>641</v>
      </c>
    </row>
    <row r="55" spans="1:3">
      <c r="A55" t="s">
        <v>60</v>
      </c>
      <c r="B55" t="s">
        <v>552</v>
      </c>
      <c r="C55" t="s">
        <v>642</v>
      </c>
    </row>
    <row r="56" spans="1:3">
      <c r="A56" t="s">
        <v>60</v>
      </c>
      <c r="B56" t="s">
        <v>87</v>
      </c>
      <c r="C56" t="s">
        <v>643</v>
      </c>
    </row>
    <row r="57" spans="1:3">
      <c r="A57" t="s">
        <v>60</v>
      </c>
      <c r="B57" t="s">
        <v>114</v>
      </c>
      <c r="C57" t="s">
        <v>644</v>
      </c>
    </row>
    <row r="58" spans="1:3">
      <c r="A58" t="s">
        <v>60</v>
      </c>
      <c r="B58" t="s">
        <v>413</v>
      </c>
      <c r="C58" t="s">
        <v>645</v>
      </c>
    </row>
    <row r="59" spans="1:3">
      <c r="A59" t="s">
        <v>60</v>
      </c>
      <c r="B59" t="s">
        <v>472</v>
      </c>
      <c r="C59" t="s">
        <v>646</v>
      </c>
    </row>
    <row r="60" spans="1:3">
      <c r="A60" t="s">
        <v>60</v>
      </c>
      <c r="B60" t="s">
        <v>106</v>
      </c>
      <c r="C60" t="s">
        <v>647</v>
      </c>
    </row>
    <row r="61" spans="1:3">
      <c r="A61" t="s">
        <v>60</v>
      </c>
      <c r="B61" t="s">
        <v>473</v>
      </c>
      <c r="C61" t="s">
        <v>648</v>
      </c>
    </row>
    <row r="62" spans="1:3">
      <c r="A62" t="s">
        <v>60</v>
      </c>
      <c r="B62" t="s">
        <v>464</v>
      </c>
      <c r="C62" t="s">
        <v>649</v>
      </c>
    </row>
    <row r="63" spans="1:3">
      <c r="A63" t="s">
        <v>60</v>
      </c>
      <c r="B63" t="s">
        <v>104</v>
      </c>
      <c r="C63" t="s">
        <v>650</v>
      </c>
    </row>
    <row r="64" spans="1:3">
      <c r="A64" t="s">
        <v>60</v>
      </c>
      <c r="B64" t="s">
        <v>465</v>
      </c>
      <c r="C64" t="s">
        <v>651</v>
      </c>
    </row>
    <row r="65" spans="1:3">
      <c r="A65" t="s">
        <v>60</v>
      </c>
      <c r="B65" t="s">
        <v>480</v>
      </c>
      <c r="C65" t="s">
        <v>652</v>
      </c>
    </row>
    <row r="66" spans="1:3">
      <c r="A66" t="s">
        <v>60</v>
      </c>
      <c r="B66" t="s">
        <v>463</v>
      </c>
      <c r="C66" t="s">
        <v>653</v>
      </c>
    </row>
    <row r="67" spans="1:3">
      <c r="A67" t="s">
        <v>60</v>
      </c>
      <c r="B67" t="s">
        <v>483</v>
      </c>
      <c r="C67" t="s">
        <v>654</v>
      </c>
    </row>
    <row r="68" spans="1:3">
      <c r="A68" t="s">
        <v>60</v>
      </c>
      <c r="B68" t="s">
        <v>474</v>
      </c>
      <c r="C68" t="s">
        <v>655</v>
      </c>
    </row>
    <row r="69" spans="1:3">
      <c r="A69" t="s">
        <v>60</v>
      </c>
      <c r="B69" t="s">
        <v>468</v>
      </c>
      <c r="C69" t="s">
        <v>656</v>
      </c>
    </row>
    <row r="70" spans="1:3">
      <c r="A70" t="s">
        <v>60</v>
      </c>
      <c r="B70" t="s">
        <v>482</v>
      </c>
      <c r="C70" t="s">
        <v>657</v>
      </c>
    </row>
    <row r="71" spans="1:3">
      <c r="A71" t="s">
        <v>60</v>
      </c>
      <c r="B71" t="s">
        <v>102</v>
      </c>
      <c r="C71" t="s">
        <v>658</v>
      </c>
    </row>
    <row r="72" spans="1:3">
      <c r="A72" t="s">
        <v>60</v>
      </c>
      <c r="B72" t="s">
        <v>105</v>
      </c>
      <c r="C72" t="s">
        <v>659</v>
      </c>
    </row>
    <row r="73" spans="1:3">
      <c r="A73" t="s">
        <v>60</v>
      </c>
      <c r="B73" t="s">
        <v>103</v>
      </c>
      <c r="C73" t="s">
        <v>660</v>
      </c>
    </row>
    <row r="74" spans="1:3">
      <c r="A74" t="s">
        <v>60</v>
      </c>
      <c r="B74" t="s">
        <v>475</v>
      </c>
      <c r="C74" t="s">
        <v>661</v>
      </c>
    </row>
    <row r="75" spans="1:3">
      <c r="A75" t="s">
        <v>60</v>
      </c>
      <c r="B75" t="s">
        <v>476</v>
      </c>
      <c r="C75" t="s">
        <v>662</v>
      </c>
    </row>
    <row r="76" spans="1:3">
      <c r="A76" t="s">
        <v>60</v>
      </c>
      <c r="B76" t="s">
        <v>479</v>
      </c>
      <c r="C76" t="s">
        <v>663</v>
      </c>
    </row>
    <row r="77" spans="1:3">
      <c r="A77" t="s">
        <v>60</v>
      </c>
      <c r="B77" t="s">
        <v>466</v>
      </c>
      <c r="C77" t="s">
        <v>664</v>
      </c>
    </row>
    <row r="78" spans="1:3">
      <c r="A78" t="s">
        <v>60</v>
      </c>
      <c r="B78" t="s">
        <v>477</v>
      </c>
      <c r="C78" t="s">
        <v>665</v>
      </c>
    </row>
    <row r="79" spans="1:3">
      <c r="A79" t="s">
        <v>60</v>
      </c>
      <c r="B79" t="s">
        <v>481</v>
      </c>
      <c r="C79" t="s">
        <v>666</v>
      </c>
    </row>
    <row r="80" spans="1:3">
      <c r="A80" t="s">
        <v>60</v>
      </c>
      <c r="B80" t="s">
        <v>478</v>
      </c>
      <c r="C80" t="s">
        <v>667</v>
      </c>
    </row>
    <row r="81" spans="1:3">
      <c r="A81" t="s">
        <v>60</v>
      </c>
      <c r="B81" t="s">
        <v>71</v>
      </c>
      <c r="C81" t="s">
        <v>668</v>
      </c>
    </row>
    <row r="82" spans="1:3">
      <c r="A82" t="s">
        <v>60</v>
      </c>
      <c r="B82" t="s">
        <v>98</v>
      </c>
      <c r="C82" t="s">
        <v>669</v>
      </c>
    </row>
    <row r="83" spans="1:3">
      <c r="A83" t="s">
        <v>60</v>
      </c>
      <c r="B83" t="s">
        <v>396</v>
      </c>
      <c r="C83" t="s">
        <v>670</v>
      </c>
    </row>
    <row r="84" spans="1:3">
      <c r="A84" t="s">
        <v>60</v>
      </c>
      <c r="B84" t="s">
        <v>344</v>
      </c>
      <c r="C84" t="s">
        <v>671</v>
      </c>
    </row>
    <row r="85" spans="1:3">
      <c r="A85" t="s">
        <v>60</v>
      </c>
      <c r="B85" t="s">
        <v>345</v>
      </c>
      <c r="C85" t="s">
        <v>672</v>
      </c>
    </row>
    <row r="86" spans="1:3">
      <c r="A86" t="s">
        <v>60</v>
      </c>
      <c r="B86" t="s">
        <v>346</v>
      </c>
      <c r="C86" t="s">
        <v>673</v>
      </c>
    </row>
    <row r="87" spans="1:3">
      <c r="A87" t="s">
        <v>60</v>
      </c>
      <c r="B87" t="s">
        <v>362</v>
      </c>
      <c r="C87" t="s">
        <v>674</v>
      </c>
    </row>
    <row r="88" spans="1:3">
      <c r="A88" t="s">
        <v>60</v>
      </c>
      <c r="B88" t="s">
        <v>363</v>
      </c>
      <c r="C88" t="s">
        <v>675</v>
      </c>
    </row>
    <row r="89" spans="1:3">
      <c r="A89" t="s">
        <v>60</v>
      </c>
      <c r="B89" t="s">
        <v>364</v>
      </c>
      <c r="C89" t="s">
        <v>676</v>
      </c>
    </row>
    <row r="90" spans="1:3">
      <c r="A90" t="s">
        <v>60</v>
      </c>
      <c r="B90" t="s">
        <v>521</v>
      </c>
      <c r="C90" t="s">
        <v>679</v>
      </c>
    </row>
    <row r="91" spans="1:3">
      <c r="A91" t="s">
        <v>60</v>
      </c>
      <c r="B91" t="s">
        <v>408</v>
      </c>
      <c r="C91" t="s">
        <v>680</v>
      </c>
    </row>
    <row r="92" spans="1:3">
      <c r="A92" t="s">
        <v>60</v>
      </c>
      <c r="B92" t="s">
        <v>73</v>
      </c>
      <c r="C92" t="s">
        <v>681</v>
      </c>
    </row>
    <row r="93" spans="1:3">
      <c r="A93" t="s">
        <v>60</v>
      </c>
      <c r="B93" t="s">
        <v>424</v>
      </c>
      <c r="C93" t="s">
        <v>682</v>
      </c>
    </row>
    <row r="94" spans="1:3">
      <c r="A94" t="s">
        <v>60</v>
      </c>
      <c r="B94" t="s">
        <v>389</v>
      </c>
      <c r="C94" t="s">
        <v>683</v>
      </c>
    </row>
    <row r="95" spans="1:3">
      <c r="A95" t="s">
        <v>60</v>
      </c>
      <c r="B95" t="s">
        <v>390</v>
      </c>
      <c r="C95" t="s">
        <v>684</v>
      </c>
    </row>
    <row r="96" spans="1:3">
      <c r="A96" t="s">
        <v>60</v>
      </c>
      <c r="B96" t="s">
        <v>391</v>
      </c>
      <c r="C96" t="s">
        <v>685</v>
      </c>
    </row>
    <row r="97" spans="1:3">
      <c r="A97" t="s">
        <v>60</v>
      </c>
      <c r="B97" t="s">
        <v>94</v>
      </c>
      <c r="C97" t="s">
        <v>686</v>
      </c>
    </row>
    <row r="98" spans="1:3">
      <c r="A98" t="s">
        <v>60</v>
      </c>
      <c r="B98" t="s">
        <v>422</v>
      </c>
      <c r="C98" t="s">
        <v>687</v>
      </c>
    </row>
    <row r="99" spans="1:3">
      <c r="A99" t="s">
        <v>60</v>
      </c>
      <c r="B99" t="s">
        <v>405</v>
      </c>
      <c r="C99" t="s">
        <v>688</v>
      </c>
    </row>
    <row r="100" spans="1:3">
      <c r="A100" t="s">
        <v>60</v>
      </c>
      <c r="B100" t="s">
        <v>467</v>
      </c>
      <c r="C100" t="s">
        <v>8</v>
      </c>
    </row>
    <row r="101" spans="1:3">
      <c r="A101" t="s">
        <v>60</v>
      </c>
      <c r="B101" t="s">
        <v>123</v>
      </c>
      <c r="C101" t="s">
        <v>689</v>
      </c>
    </row>
    <row r="102" spans="1:3">
      <c r="A102" t="s">
        <v>60</v>
      </c>
      <c r="B102" t="s">
        <v>122</v>
      </c>
      <c r="C102" t="s">
        <v>690</v>
      </c>
    </row>
    <row r="103" spans="1:3">
      <c r="A103" t="s">
        <v>60</v>
      </c>
      <c r="B103" t="s">
        <v>121</v>
      </c>
      <c r="C103" t="s">
        <v>691</v>
      </c>
    </row>
    <row r="104" spans="1:3">
      <c r="A104" t="s">
        <v>60</v>
      </c>
      <c r="B104" t="s">
        <v>74</v>
      </c>
      <c r="C104" t="s">
        <v>692</v>
      </c>
    </row>
    <row r="105" spans="1:3">
      <c r="A105" t="s">
        <v>60</v>
      </c>
      <c r="B105" t="s">
        <v>343</v>
      </c>
      <c r="C105" t="s">
        <v>693</v>
      </c>
    </row>
    <row r="106" spans="1:3">
      <c r="A106" t="s">
        <v>60</v>
      </c>
      <c r="B106" t="s">
        <v>88</v>
      </c>
      <c r="C106" t="s">
        <v>694</v>
      </c>
    </row>
    <row r="107" spans="1:3">
      <c r="A107" t="s">
        <v>60</v>
      </c>
      <c r="B107" t="s">
        <v>555</v>
      </c>
      <c r="C107" t="s">
        <v>695</v>
      </c>
    </row>
    <row r="108" spans="1:3">
      <c r="A108" t="s">
        <v>60</v>
      </c>
      <c r="B108" t="s">
        <v>86</v>
      </c>
      <c r="C108" t="s">
        <v>696</v>
      </c>
    </row>
    <row r="109" spans="1:3">
      <c r="A109" t="s">
        <v>60</v>
      </c>
      <c r="B109" t="s">
        <v>85</v>
      </c>
      <c r="C109" t="s">
        <v>697</v>
      </c>
    </row>
    <row r="110" spans="1:3">
      <c r="A110" t="s">
        <v>60</v>
      </c>
      <c r="B110" t="s">
        <v>393</v>
      </c>
      <c r="C110" t="s">
        <v>698</v>
      </c>
    </row>
    <row r="111" spans="1:3">
      <c r="A111" t="s">
        <v>60</v>
      </c>
      <c r="B111" t="s">
        <v>164</v>
      </c>
      <c r="C111" t="s">
        <v>699</v>
      </c>
    </row>
    <row r="112" spans="1:3">
      <c r="A112" t="s">
        <v>60</v>
      </c>
      <c r="B112" t="s">
        <v>165</v>
      </c>
      <c r="C112" t="s">
        <v>700</v>
      </c>
    </row>
    <row r="113" spans="1:3">
      <c r="A113" t="s">
        <v>60</v>
      </c>
      <c r="B113" t="s">
        <v>166</v>
      </c>
      <c r="C113" t="s">
        <v>701</v>
      </c>
    </row>
    <row r="114" spans="1:3">
      <c r="A114" t="s">
        <v>60</v>
      </c>
      <c r="B114" t="s">
        <v>72</v>
      </c>
      <c r="C114" t="s">
        <v>702</v>
      </c>
    </row>
    <row r="115" spans="1:3">
      <c r="A115" t="s">
        <v>60</v>
      </c>
      <c r="B115" t="s">
        <v>401</v>
      </c>
      <c r="C115" t="s">
        <v>703</v>
      </c>
    </row>
    <row r="116" spans="1:3">
      <c r="A116" t="s">
        <v>60</v>
      </c>
      <c r="B116" t="s">
        <v>330</v>
      </c>
      <c r="C116" t="s">
        <v>704</v>
      </c>
    </row>
    <row r="117" spans="1:3">
      <c r="A117" t="s">
        <v>60</v>
      </c>
      <c r="B117" t="s">
        <v>331</v>
      </c>
      <c r="C117" t="s">
        <v>705</v>
      </c>
    </row>
    <row r="118" spans="1:3">
      <c r="A118" t="s">
        <v>60</v>
      </c>
      <c r="B118" t="s">
        <v>332</v>
      </c>
      <c r="C118" t="s">
        <v>707</v>
      </c>
    </row>
    <row r="119" spans="1:3">
      <c r="A119" t="s">
        <v>60</v>
      </c>
      <c r="B119" t="s">
        <v>404</v>
      </c>
      <c r="C119" t="s">
        <v>709</v>
      </c>
    </row>
    <row r="120" spans="1:3">
      <c r="A120" t="s">
        <v>60</v>
      </c>
      <c r="B120" t="s">
        <v>167</v>
      </c>
      <c r="C120" t="s">
        <v>710</v>
      </c>
    </row>
    <row r="121" spans="1:3">
      <c r="A121" t="s">
        <v>60</v>
      </c>
      <c r="B121" t="s">
        <v>168</v>
      </c>
      <c r="C121" t="s">
        <v>711</v>
      </c>
    </row>
    <row r="122" spans="1:3">
      <c r="A122" t="s">
        <v>60</v>
      </c>
      <c r="B122" t="s">
        <v>169</v>
      </c>
      <c r="C122" t="s">
        <v>712</v>
      </c>
    </row>
    <row r="123" spans="1:3">
      <c r="A123" t="s">
        <v>60</v>
      </c>
      <c r="B123" t="s">
        <v>400</v>
      </c>
      <c r="C123" t="s">
        <v>713</v>
      </c>
    </row>
    <row r="124" spans="1:3">
      <c r="A124" t="s">
        <v>60</v>
      </c>
      <c r="B124" t="s">
        <v>436</v>
      </c>
      <c r="C124" t="s">
        <v>714</v>
      </c>
    </row>
    <row r="125" spans="1:3">
      <c r="A125" t="s">
        <v>60</v>
      </c>
      <c r="B125" t="s">
        <v>437</v>
      </c>
      <c r="C125" t="s">
        <v>715</v>
      </c>
    </row>
    <row r="126" spans="1:3">
      <c r="A126" t="s">
        <v>60</v>
      </c>
      <c r="B126" t="s">
        <v>438</v>
      </c>
      <c r="C126" t="s">
        <v>716</v>
      </c>
    </row>
    <row r="127" spans="1:3">
      <c r="A127" t="s">
        <v>60</v>
      </c>
      <c r="B127" t="s">
        <v>101</v>
      </c>
      <c r="C127" t="s">
        <v>717</v>
      </c>
    </row>
    <row r="128" spans="1:3">
      <c r="A128" t="s">
        <v>60</v>
      </c>
      <c r="B128" t="s">
        <v>409</v>
      </c>
      <c r="C128" t="s">
        <v>718</v>
      </c>
    </row>
    <row r="129" spans="1:3">
      <c r="A129" t="s">
        <v>60</v>
      </c>
      <c r="B129" t="s">
        <v>107</v>
      </c>
      <c r="C129" t="s">
        <v>719</v>
      </c>
    </row>
    <row r="130" spans="1:3">
      <c r="A130" t="s">
        <v>60</v>
      </c>
      <c r="B130" t="s">
        <v>399</v>
      </c>
      <c r="C130" t="s">
        <v>723</v>
      </c>
    </row>
    <row r="131" spans="1:3">
      <c r="A131" t="s">
        <v>60</v>
      </c>
      <c r="B131" t="s">
        <v>133</v>
      </c>
      <c r="C131" t="s">
        <v>14</v>
      </c>
    </row>
    <row r="132" spans="1:3">
      <c r="A132" t="s">
        <v>60</v>
      </c>
      <c r="B132" t="s">
        <v>134</v>
      </c>
      <c r="C132" t="s">
        <v>724</v>
      </c>
    </row>
    <row r="133" spans="1:3">
      <c r="A133" t="s">
        <v>60</v>
      </c>
      <c r="B133" t="s">
        <v>135</v>
      </c>
      <c r="C133" t="s">
        <v>725</v>
      </c>
    </row>
    <row r="134" spans="1:3">
      <c r="A134" t="s">
        <v>60</v>
      </c>
      <c r="B134" t="s">
        <v>311</v>
      </c>
      <c r="C134" t="s">
        <v>726</v>
      </c>
    </row>
    <row r="135" spans="1:3">
      <c r="A135" t="s">
        <v>60</v>
      </c>
      <c r="B135" t="s">
        <v>312</v>
      </c>
      <c r="C135" t="s">
        <v>727</v>
      </c>
    </row>
    <row r="136" spans="1:3">
      <c r="A136" t="s">
        <v>60</v>
      </c>
      <c r="B136" t="s">
        <v>313</v>
      </c>
      <c r="C136" t="s">
        <v>728</v>
      </c>
    </row>
    <row r="137" spans="1:3">
      <c r="A137" t="s">
        <v>60</v>
      </c>
      <c r="B137" t="s">
        <v>119</v>
      </c>
      <c r="C137" t="s">
        <v>729</v>
      </c>
    </row>
    <row r="138" spans="1:3">
      <c r="A138" t="s">
        <v>60</v>
      </c>
      <c r="B138" t="s">
        <v>342</v>
      </c>
      <c r="C138" t="s">
        <v>730</v>
      </c>
    </row>
    <row r="139" spans="1:3">
      <c r="A139" t="s">
        <v>60</v>
      </c>
      <c r="B139" t="s">
        <v>99</v>
      </c>
      <c r="C139" t="s">
        <v>731</v>
      </c>
    </row>
    <row r="140" spans="1:3">
      <c r="A140" t="s">
        <v>60</v>
      </c>
      <c r="B140" t="s">
        <v>565</v>
      </c>
      <c r="C140" t="s">
        <v>732</v>
      </c>
    </row>
    <row r="141" spans="1:3">
      <c r="A141" t="s">
        <v>60</v>
      </c>
      <c r="B141" t="s">
        <v>523</v>
      </c>
      <c r="C141" t="s">
        <v>733</v>
      </c>
    </row>
    <row r="142" spans="1:3">
      <c r="A142" t="s">
        <v>60</v>
      </c>
      <c r="B142" t="s">
        <v>67</v>
      </c>
      <c r="C142" t="s">
        <v>734</v>
      </c>
    </row>
    <row r="143" spans="1:3">
      <c r="A143" t="s">
        <v>60</v>
      </c>
      <c r="B143" t="s">
        <v>100</v>
      </c>
      <c r="C143" t="s">
        <v>735</v>
      </c>
    </row>
    <row r="144" spans="1:3">
      <c r="A144" t="s">
        <v>60</v>
      </c>
      <c r="B144" t="s">
        <v>184</v>
      </c>
      <c r="C144" t="s">
        <v>736</v>
      </c>
    </row>
    <row r="145" spans="1:3">
      <c r="A145" t="s">
        <v>60</v>
      </c>
      <c r="B145" t="s">
        <v>185</v>
      </c>
      <c r="C145" t="s">
        <v>737</v>
      </c>
    </row>
    <row r="146" spans="1:3">
      <c r="A146" t="s">
        <v>60</v>
      </c>
      <c r="B146" t="s">
        <v>186</v>
      </c>
      <c r="C146" t="s">
        <v>738</v>
      </c>
    </row>
    <row r="147" spans="1:3">
      <c r="A147" t="s">
        <v>60</v>
      </c>
      <c r="B147" t="s">
        <v>407</v>
      </c>
      <c r="C147" t="s">
        <v>739</v>
      </c>
    </row>
    <row r="148" spans="1:3">
      <c r="A148" t="s">
        <v>60</v>
      </c>
      <c r="B148" t="s">
        <v>341</v>
      </c>
      <c r="C148" t="s">
        <v>740</v>
      </c>
    </row>
    <row r="149" spans="1:3">
      <c r="A149" t="s">
        <v>60</v>
      </c>
      <c r="B149" t="s">
        <v>109</v>
      </c>
      <c r="C149" t="s">
        <v>741</v>
      </c>
    </row>
    <row r="150" spans="1:3">
      <c r="A150" t="s">
        <v>60</v>
      </c>
      <c r="B150" t="s">
        <v>108</v>
      </c>
      <c r="C150" t="s">
        <v>9</v>
      </c>
    </row>
    <row r="151" spans="1:3">
      <c r="A151" t="s">
        <v>60</v>
      </c>
      <c r="B151" t="s">
        <v>110</v>
      </c>
      <c r="C151" t="s">
        <v>742</v>
      </c>
    </row>
    <row r="152" spans="1:3">
      <c r="A152" t="s">
        <v>60</v>
      </c>
      <c r="B152" t="s">
        <v>425</v>
      </c>
      <c r="C152" t="s">
        <v>743</v>
      </c>
    </row>
    <row r="153" spans="1:3">
      <c r="A153" t="s">
        <v>60</v>
      </c>
      <c r="B153" t="s">
        <v>426</v>
      </c>
      <c r="C153" t="s">
        <v>744</v>
      </c>
    </row>
    <row r="154" spans="1:3">
      <c r="A154" t="s">
        <v>60</v>
      </c>
      <c r="B154" t="s">
        <v>427</v>
      </c>
      <c r="C154" t="s">
        <v>745</v>
      </c>
    </row>
    <row r="155" spans="1:3">
      <c r="A155" t="s">
        <v>60</v>
      </c>
      <c r="B155" t="s">
        <v>335</v>
      </c>
      <c r="C155" t="s">
        <v>746</v>
      </c>
    </row>
    <row r="156" spans="1:3">
      <c r="A156" t="s">
        <v>60</v>
      </c>
      <c r="B156" t="s">
        <v>337</v>
      </c>
      <c r="C156" t="s">
        <v>747</v>
      </c>
    </row>
    <row r="157" spans="1:3">
      <c r="A157" t="s">
        <v>60</v>
      </c>
      <c r="B157" t="s">
        <v>111</v>
      </c>
      <c r="C157" t="s">
        <v>748</v>
      </c>
    </row>
    <row r="158" spans="1:3">
      <c r="A158" t="s">
        <v>60</v>
      </c>
      <c r="B158" t="s">
        <v>556</v>
      </c>
      <c r="C158" t="s">
        <v>749</v>
      </c>
    </row>
    <row r="159" spans="1:3">
      <c r="A159" t="s">
        <v>60</v>
      </c>
      <c r="B159" t="s">
        <v>567</v>
      </c>
      <c r="C159" t="s">
        <v>750</v>
      </c>
    </row>
    <row r="160" spans="1:3">
      <c r="A160" t="s">
        <v>60</v>
      </c>
      <c r="B160" t="s">
        <v>564</v>
      </c>
      <c r="C160" t="s">
        <v>751</v>
      </c>
    </row>
    <row r="161" spans="1:3">
      <c r="A161" t="s">
        <v>60</v>
      </c>
      <c r="B161" t="s">
        <v>558</v>
      </c>
      <c r="C161" t="s">
        <v>752</v>
      </c>
    </row>
    <row r="162" spans="1:3">
      <c r="A162" t="s">
        <v>60</v>
      </c>
      <c r="B162" t="s">
        <v>559</v>
      </c>
      <c r="C162" t="s">
        <v>753</v>
      </c>
    </row>
    <row r="163" spans="1:3">
      <c r="A163" t="s">
        <v>60</v>
      </c>
      <c r="B163" t="s">
        <v>566</v>
      </c>
      <c r="C163" t="s">
        <v>754</v>
      </c>
    </row>
    <row r="164" spans="1:3">
      <c r="A164" t="s">
        <v>60</v>
      </c>
      <c r="B164" t="s">
        <v>553</v>
      </c>
      <c r="C164" t="s">
        <v>755</v>
      </c>
    </row>
    <row r="165" spans="1:3">
      <c r="A165" t="s">
        <v>60</v>
      </c>
      <c r="B165" t="s">
        <v>554</v>
      </c>
      <c r="C165" t="s">
        <v>756</v>
      </c>
    </row>
    <row r="166" spans="1:3">
      <c r="A166" t="s">
        <v>60</v>
      </c>
      <c r="B166" t="s">
        <v>563</v>
      </c>
      <c r="C166" t="s">
        <v>757</v>
      </c>
    </row>
    <row r="167" spans="1:3">
      <c r="A167" t="s">
        <v>60</v>
      </c>
      <c r="B167" t="s">
        <v>562</v>
      </c>
      <c r="C167" t="s">
        <v>758</v>
      </c>
    </row>
    <row r="168" spans="1:3">
      <c r="A168" t="s">
        <v>60</v>
      </c>
      <c r="B168" t="s">
        <v>560</v>
      </c>
      <c r="C168" t="s">
        <v>759</v>
      </c>
    </row>
    <row r="169" spans="1:3">
      <c r="A169" t="s">
        <v>60</v>
      </c>
      <c r="B169" t="s">
        <v>557</v>
      </c>
      <c r="C169" t="s">
        <v>760</v>
      </c>
    </row>
    <row r="170" spans="1:3">
      <c r="A170" t="s">
        <v>60</v>
      </c>
      <c r="B170" t="s">
        <v>561</v>
      </c>
      <c r="C170" t="s">
        <v>761</v>
      </c>
    </row>
    <row r="171" spans="1:3">
      <c r="A171" t="s">
        <v>60</v>
      </c>
      <c r="B171" t="s">
        <v>402</v>
      </c>
      <c r="C171" t="s">
        <v>762</v>
      </c>
    </row>
    <row r="172" spans="1:3">
      <c r="A172" t="s">
        <v>60</v>
      </c>
      <c r="B172" t="s">
        <v>522</v>
      </c>
      <c r="C172" t="s">
        <v>763</v>
      </c>
    </row>
    <row r="173" spans="1:3">
      <c r="A173" t="s">
        <v>60</v>
      </c>
      <c r="B173" t="s">
        <v>113</v>
      </c>
      <c r="C173" t="s">
        <v>764</v>
      </c>
    </row>
    <row r="174" spans="1:3">
      <c r="A174" t="s">
        <v>60</v>
      </c>
      <c r="B174" t="s">
        <v>412</v>
      </c>
      <c r="C174" t="s">
        <v>765</v>
      </c>
    </row>
    <row r="175" spans="1:3">
      <c r="A175" t="s">
        <v>60</v>
      </c>
      <c r="B175" t="s">
        <v>397</v>
      </c>
      <c r="C175" t="s">
        <v>766</v>
      </c>
    </row>
    <row r="176" spans="1:3">
      <c r="A176" t="s">
        <v>60</v>
      </c>
      <c r="B176" t="s">
        <v>97</v>
      </c>
      <c r="C176" t="s">
        <v>767</v>
      </c>
    </row>
    <row r="177" spans="1:3">
      <c r="A177" t="s">
        <v>60</v>
      </c>
      <c r="B177" t="s">
        <v>124</v>
      </c>
      <c r="C177" t="s">
        <v>768</v>
      </c>
    </row>
    <row r="178" spans="1:3">
      <c r="A178" t="s">
        <v>60</v>
      </c>
      <c r="B178" t="s">
        <v>125</v>
      </c>
      <c r="C178" t="s">
        <v>769</v>
      </c>
    </row>
    <row r="179" spans="1:3">
      <c r="A179" t="s">
        <v>60</v>
      </c>
      <c r="B179" t="s">
        <v>519</v>
      </c>
      <c r="C179" t="s">
        <v>770</v>
      </c>
    </row>
    <row r="180" spans="1:3">
      <c r="A180" t="s">
        <v>60</v>
      </c>
      <c r="B180" t="s">
        <v>524</v>
      </c>
      <c r="C180" t="s">
        <v>771</v>
      </c>
    </row>
    <row r="181" spans="1:3">
      <c r="A181" t="s">
        <v>60</v>
      </c>
      <c r="B181" t="s">
        <v>518</v>
      </c>
      <c r="C181" t="s">
        <v>772</v>
      </c>
    </row>
    <row r="182" spans="1:3">
      <c r="A182" t="s">
        <v>60</v>
      </c>
      <c r="B182" t="s">
        <v>517</v>
      </c>
      <c r="C182" t="s">
        <v>773</v>
      </c>
    </row>
    <row r="183" spans="1:3">
      <c r="A183" t="s">
        <v>60</v>
      </c>
      <c r="B183" t="s">
        <v>515</v>
      </c>
      <c r="C183" t="s">
        <v>774</v>
      </c>
    </row>
    <row r="184" spans="1:3">
      <c r="A184" t="s">
        <v>60</v>
      </c>
      <c r="B184" t="s">
        <v>516</v>
      </c>
      <c r="C184" t="s">
        <v>775</v>
      </c>
    </row>
    <row r="185" spans="1:3">
      <c r="A185" t="s">
        <v>60</v>
      </c>
      <c r="B185" t="s">
        <v>82</v>
      </c>
      <c r="C185" t="s">
        <v>776</v>
      </c>
    </row>
    <row r="186" spans="1:3">
      <c r="A186" t="s">
        <v>60</v>
      </c>
      <c r="B186" t="s">
        <v>83</v>
      </c>
      <c r="C186" t="s">
        <v>777</v>
      </c>
    </row>
    <row r="187" spans="1:3">
      <c r="A187" t="s">
        <v>60</v>
      </c>
      <c r="B187" t="s">
        <v>84</v>
      </c>
      <c r="C187" t="s">
        <v>778</v>
      </c>
    </row>
    <row r="188" spans="1:3">
      <c r="A188" t="s">
        <v>60</v>
      </c>
      <c r="B188" t="s">
        <v>68</v>
      </c>
      <c r="C188" t="s">
        <v>779</v>
      </c>
    </row>
    <row r="189" spans="1:3">
      <c r="A189" t="s">
        <v>60</v>
      </c>
      <c r="B189" t="s">
        <v>76</v>
      </c>
      <c r="C189" t="s">
        <v>780</v>
      </c>
    </row>
    <row r="190" spans="1:3">
      <c r="A190" t="s">
        <v>60</v>
      </c>
      <c r="B190" t="s">
        <v>77</v>
      </c>
      <c r="C190" t="s">
        <v>781</v>
      </c>
    </row>
    <row r="191" spans="1:3">
      <c r="A191" t="s">
        <v>60</v>
      </c>
      <c r="B191" t="s">
        <v>78</v>
      </c>
      <c r="C191" t="s">
        <v>782</v>
      </c>
    </row>
    <row r="192" spans="1:3">
      <c r="A192" t="s">
        <v>60</v>
      </c>
      <c r="B192" t="s">
        <v>69</v>
      </c>
      <c r="C192" t="s">
        <v>783</v>
      </c>
    </row>
    <row r="193" spans="1:3">
      <c r="A193" t="s">
        <v>60</v>
      </c>
      <c r="B193" t="s">
        <v>91</v>
      </c>
      <c r="C193" t="s">
        <v>784</v>
      </c>
    </row>
    <row r="194" spans="1:3">
      <c r="A194" t="s">
        <v>60</v>
      </c>
      <c r="B194" t="s">
        <v>90</v>
      </c>
      <c r="C194" t="s">
        <v>785</v>
      </c>
    </row>
    <row r="195" spans="1:3">
      <c r="A195" t="s">
        <v>60</v>
      </c>
      <c r="B195" t="s">
        <v>92</v>
      </c>
      <c r="C195" t="s">
        <v>786</v>
      </c>
    </row>
    <row r="196" spans="1:3">
      <c r="A196" t="s">
        <v>60</v>
      </c>
      <c r="B196" t="s">
        <v>395</v>
      </c>
      <c r="C196" t="s">
        <v>787</v>
      </c>
    </row>
    <row r="197" spans="1:3">
      <c r="A197" t="s">
        <v>60</v>
      </c>
      <c r="B197" t="s">
        <v>112</v>
      </c>
      <c r="C197" t="s">
        <v>788</v>
      </c>
    </row>
    <row r="198" spans="1:3">
      <c r="A198" t="s">
        <v>60</v>
      </c>
      <c r="B198" t="s">
        <v>392</v>
      </c>
      <c r="C198" t="s">
        <v>789</v>
      </c>
    </row>
    <row r="199" spans="1:3">
      <c r="A199" t="s">
        <v>60</v>
      </c>
      <c r="B199" t="s">
        <v>403</v>
      </c>
      <c r="C199" t="s">
        <v>790</v>
      </c>
    </row>
    <row r="200" spans="1:3">
      <c r="A200" t="s">
        <v>60</v>
      </c>
      <c r="B200" t="s">
        <v>136</v>
      </c>
      <c r="C200" t="s">
        <v>791</v>
      </c>
    </row>
    <row r="201" spans="1:3">
      <c r="A201" t="s">
        <v>60</v>
      </c>
      <c r="B201" t="s">
        <v>138</v>
      </c>
      <c r="C201" t="s">
        <v>792</v>
      </c>
    </row>
    <row r="202" spans="1:3">
      <c r="A202" t="s">
        <v>60</v>
      </c>
      <c r="B202" t="s">
        <v>139</v>
      </c>
      <c r="C202" t="s">
        <v>793</v>
      </c>
    </row>
    <row r="203" spans="1:3">
      <c r="A203" t="s">
        <v>60</v>
      </c>
      <c r="B203" t="s">
        <v>410</v>
      </c>
      <c r="C203" t="s">
        <v>794</v>
      </c>
    </row>
    <row r="204" spans="1:3">
      <c r="A204" t="s">
        <v>60</v>
      </c>
      <c r="B204" t="s">
        <v>70</v>
      </c>
      <c r="C204" t="s">
        <v>795</v>
      </c>
    </row>
    <row r="205" spans="1:3">
      <c r="A205" t="s">
        <v>61</v>
      </c>
      <c r="B205" t="s">
        <v>443</v>
      </c>
      <c r="C205" t="s">
        <v>27</v>
      </c>
    </row>
    <row r="206" spans="1:3">
      <c r="A206" t="s">
        <v>61</v>
      </c>
      <c r="B206" t="s">
        <v>526</v>
      </c>
      <c r="C206" t="s">
        <v>796</v>
      </c>
    </row>
    <row r="207" spans="1:3">
      <c r="A207" t="s">
        <v>61</v>
      </c>
      <c r="B207" t="s">
        <v>175</v>
      </c>
      <c r="C207" t="s">
        <v>797</v>
      </c>
    </row>
    <row r="208" spans="1:3">
      <c r="A208" t="s">
        <v>61</v>
      </c>
      <c r="B208" t="s">
        <v>323</v>
      </c>
      <c r="C208" t="s">
        <v>798</v>
      </c>
    </row>
    <row r="209" spans="1:3">
      <c r="A209" t="s">
        <v>61</v>
      </c>
      <c r="B209" t="s">
        <v>571</v>
      </c>
      <c r="C209" t="s">
        <v>799</v>
      </c>
    </row>
    <row r="210" spans="1:3">
      <c r="A210" t="s">
        <v>61</v>
      </c>
      <c r="B210" t="s">
        <v>572</v>
      </c>
      <c r="C210" t="s">
        <v>800</v>
      </c>
    </row>
    <row r="211" spans="1:3">
      <c r="A211" t="s">
        <v>61</v>
      </c>
      <c r="B211" t="s">
        <v>263</v>
      </c>
      <c r="C211" t="s">
        <v>801</v>
      </c>
    </row>
    <row r="212" spans="1:3">
      <c r="A212" t="s">
        <v>61</v>
      </c>
      <c r="B212" t="s">
        <v>528</v>
      </c>
      <c r="C212" t="s">
        <v>802</v>
      </c>
    </row>
    <row r="213" spans="1:3">
      <c r="A213" t="s">
        <v>61</v>
      </c>
      <c r="B213" t="s">
        <v>317</v>
      </c>
      <c r="C213" t="s">
        <v>803</v>
      </c>
    </row>
    <row r="214" spans="1:3">
      <c r="A214" t="s">
        <v>61</v>
      </c>
      <c r="B214" t="s">
        <v>574</v>
      </c>
      <c r="C214" t="s">
        <v>804</v>
      </c>
    </row>
    <row r="215" spans="1:3">
      <c r="A215" t="s">
        <v>61</v>
      </c>
      <c r="B215" t="s">
        <v>489</v>
      </c>
      <c r="C215" t="s">
        <v>805</v>
      </c>
    </row>
    <row r="216" spans="1:3">
      <c r="A216" t="s">
        <v>61</v>
      </c>
      <c r="B216" t="s">
        <v>570</v>
      </c>
      <c r="C216" t="s">
        <v>806</v>
      </c>
    </row>
    <row r="217" spans="1:3">
      <c r="A217" t="s">
        <v>61</v>
      </c>
      <c r="B217" t="s">
        <v>488</v>
      </c>
      <c r="C217" t="s">
        <v>807</v>
      </c>
    </row>
    <row r="218" spans="1:3">
      <c r="A218" t="s">
        <v>61</v>
      </c>
      <c r="B218" t="s">
        <v>568</v>
      </c>
      <c r="C218" t="s">
        <v>808</v>
      </c>
    </row>
    <row r="219" spans="1:3">
      <c r="A219" t="s">
        <v>61</v>
      </c>
      <c r="B219" t="s">
        <v>569</v>
      </c>
      <c r="C219" t="s">
        <v>29</v>
      </c>
    </row>
    <row r="220" spans="1:3">
      <c r="A220" t="s">
        <v>61</v>
      </c>
      <c r="B220" t="s">
        <v>434</v>
      </c>
      <c r="C220" t="s">
        <v>809</v>
      </c>
    </row>
    <row r="221" spans="1:3">
      <c r="A221" t="s">
        <v>61</v>
      </c>
      <c r="B221" t="s">
        <v>369</v>
      </c>
      <c r="C221" t="s">
        <v>810</v>
      </c>
    </row>
    <row r="222" spans="1:3">
      <c r="A222" t="s">
        <v>61</v>
      </c>
      <c r="B222" t="s">
        <v>433</v>
      </c>
      <c r="C222" t="s">
        <v>811</v>
      </c>
    </row>
    <row r="223" spans="1:3">
      <c r="A223" t="s">
        <v>61</v>
      </c>
      <c r="B223" t="s">
        <v>431</v>
      </c>
      <c r="C223" t="s">
        <v>812</v>
      </c>
    </row>
    <row r="224" spans="1:3">
      <c r="A224" t="s">
        <v>61</v>
      </c>
      <c r="B224" t="s">
        <v>365</v>
      </c>
      <c r="C224" t="s">
        <v>813</v>
      </c>
    </row>
    <row r="225" spans="1:3">
      <c r="A225" t="s">
        <v>61</v>
      </c>
      <c r="B225" t="s">
        <v>176</v>
      </c>
      <c r="C225" t="s">
        <v>814</v>
      </c>
    </row>
    <row r="226" spans="1:3">
      <c r="A226" t="s">
        <v>61</v>
      </c>
      <c r="B226" t="s">
        <v>326</v>
      </c>
      <c r="C226" t="s">
        <v>815</v>
      </c>
    </row>
    <row r="227" spans="1:3">
      <c r="A227" t="s">
        <v>61</v>
      </c>
      <c r="B227" t="s">
        <v>432</v>
      </c>
      <c r="C227" t="s">
        <v>816</v>
      </c>
    </row>
    <row r="228" spans="1:3">
      <c r="A228" t="s">
        <v>61</v>
      </c>
      <c r="B228" t="s">
        <v>366</v>
      </c>
      <c r="C228" t="s">
        <v>817</v>
      </c>
    </row>
    <row r="229" spans="1:3">
      <c r="A229" t="s">
        <v>61</v>
      </c>
      <c r="B229" t="s">
        <v>367</v>
      </c>
      <c r="C229" t="s">
        <v>818</v>
      </c>
    </row>
    <row r="230" spans="1:3">
      <c r="A230" t="s">
        <v>61</v>
      </c>
      <c r="B230" t="s">
        <v>368</v>
      </c>
      <c r="C230" t="s">
        <v>819</v>
      </c>
    </row>
    <row r="231" spans="1:3">
      <c r="A231" t="s">
        <v>61</v>
      </c>
      <c r="B231" t="s">
        <v>372</v>
      </c>
      <c r="C231" t="s">
        <v>820</v>
      </c>
    </row>
    <row r="232" spans="1:3">
      <c r="A232" t="s">
        <v>61</v>
      </c>
      <c r="B232" t="s">
        <v>370</v>
      </c>
      <c r="C232" t="s">
        <v>821</v>
      </c>
    </row>
    <row r="233" spans="1:3">
      <c r="A233" t="s">
        <v>61</v>
      </c>
      <c r="B233" t="s">
        <v>273</v>
      </c>
      <c r="C233" t="s">
        <v>822</v>
      </c>
    </row>
    <row r="234" spans="1:3">
      <c r="A234" t="s">
        <v>61</v>
      </c>
      <c r="B234" t="s">
        <v>527</v>
      </c>
      <c r="C234" t="s">
        <v>823</v>
      </c>
    </row>
    <row r="235" spans="1:3">
      <c r="A235" t="s">
        <v>61</v>
      </c>
      <c r="B235" t="s">
        <v>171</v>
      </c>
      <c r="C235" t="s">
        <v>824</v>
      </c>
    </row>
    <row r="236" spans="1:3">
      <c r="A236" t="s">
        <v>61</v>
      </c>
      <c r="B236" t="s">
        <v>318</v>
      </c>
      <c r="C236" t="s">
        <v>825</v>
      </c>
    </row>
    <row r="237" spans="1:3">
      <c r="A237" t="s">
        <v>61</v>
      </c>
      <c r="B237" t="s">
        <v>265</v>
      </c>
      <c r="C237" t="s">
        <v>826</v>
      </c>
    </row>
    <row r="238" spans="1:3">
      <c r="A238" t="s">
        <v>61</v>
      </c>
      <c r="B238" t="s">
        <v>264</v>
      </c>
      <c r="C238" t="s">
        <v>827</v>
      </c>
    </row>
    <row r="239" spans="1:3">
      <c r="A239" t="s">
        <v>61</v>
      </c>
      <c r="B239" t="s">
        <v>283</v>
      </c>
      <c r="C239" t="s">
        <v>828</v>
      </c>
    </row>
    <row r="240" spans="1:3">
      <c r="A240" t="s">
        <v>61</v>
      </c>
      <c r="B240" t="s">
        <v>490</v>
      </c>
      <c r="C240" t="s">
        <v>31</v>
      </c>
    </row>
    <row r="241" spans="1:3">
      <c r="A241" t="s">
        <v>61</v>
      </c>
      <c r="B241" t="s">
        <v>322</v>
      </c>
      <c r="C241" t="s">
        <v>829</v>
      </c>
    </row>
    <row r="242" spans="1:3">
      <c r="A242" t="s">
        <v>61</v>
      </c>
      <c r="B242" t="s">
        <v>266</v>
      </c>
      <c r="C242" t="s">
        <v>830</v>
      </c>
    </row>
    <row r="243" spans="1:3">
      <c r="A243" t="s">
        <v>61</v>
      </c>
      <c r="B243" t="s">
        <v>310</v>
      </c>
      <c r="C243" t="s">
        <v>33</v>
      </c>
    </row>
    <row r="244" spans="1:3">
      <c r="A244" t="s">
        <v>61</v>
      </c>
      <c r="B244" t="s">
        <v>308</v>
      </c>
      <c r="C244" t="s">
        <v>831</v>
      </c>
    </row>
    <row r="245" spans="1:3">
      <c r="A245" t="s">
        <v>61</v>
      </c>
      <c r="B245" t="s">
        <v>329</v>
      </c>
      <c r="C245" t="s">
        <v>832</v>
      </c>
    </row>
    <row r="246" spans="1:3">
      <c r="A246" t="s">
        <v>61</v>
      </c>
      <c r="B246" t="s">
        <v>285</v>
      </c>
      <c r="C246" t="s">
        <v>833</v>
      </c>
    </row>
    <row r="247" spans="1:3">
      <c r="A247" t="s">
        <v>61</v>
      </c>
      <c r="B247" t="s">
        <v>321</v>
      </c>
      <c r="C247" t="s">
        <v>834</v>
      </c>
    </row>
    <row r="248" spans="1:3">
      <c r="A248" t="s">
        <v>61</v>
      </c>
      <c r="B248" t="s">
        <v>286</v>
      </c>
      <c r="C248" t="s">
        <v>28</v>
      </c>
    </row>
    <row r="249" spans="1:3">
      <c r="A249" t="s">
        <v>61</v>
      </c>
      <c r="B249" t="s">
        <v>272</v>
      </c>
      <c r="C249" t="s">
        <v>835</v>
      </c>
    </row>
    <row r="250" spans="1:3">
      <c r="A250" t="s">
        <v>61</v>
      </c>
      <c r="B250" t="s">
        <v>347</v>
      </c>
      <c r="C250" t="s">
        <v>836</v>
      </c>
    </row>
    <row r="251" spans="1:3">
      <c r="A251" t="s">
        <v>61</v>
      </c>
      <c r="B251" t="s">
        <v>294</v>
      </c>
      <c r="C251" t="s">
        <v>837</v>
      </c>
    </row>
    <row r="252" spans="1:3">
      <c r="A252" t="s">
        <v>61</v>
      </c>
      <c r="B252" t="s">
        <v>289</v>
      </c>
      <c r="C252" t="s">
        <v>838</v>
      </c>
    </row>
    <row r="253" spans="1:3">
      <c r="A253" t="s">
        <v>61</v>
      </c>
      <c r="B253" t="s">
        <v>348</v>
      </c>
      <c r="C253" t="s">
        <v>839</v>
      </c>
    </row>
    <row r="254" spans="1:3">
      <c r="A254" t="s">
        <v>61</v>
      </c>
      <c r="B254" t="s">
        <v>296</v>
      </c>
      <c r="C254" t="s">
        <v>840</v>
      </c>
    </row>
    <row r="255" spans="1:3">
      <c r="A255" t="s">
        <v>61</v>
      </c>
      <c r="B255" t="s">
        <v>298</v>
      </c>
      <c r="C255" t="s">
        <v>841</v>
      </c>
    </row>
    <row r="256" spans="1:3">
      <c r="A256" t="s">
        <v>61</v>
      </c>
      <c r="B256" t="s">
        <v>290</v>
      </c>
      <c r="C256" t="s">
        <v>842</v>
      </c>
    </row>
    <row r="257" spans="1:3">
      <c r="A257" t="s">
        <v>61</v>
      </c>
      <c r="B257" t="s">
        <v>355</v>
      </c>
      <c r="C257" t="s">
        <v>843</v>
      </c>
    </row>
    <row r="258" spans="1:3">
      <c r="A258" t="s">
        <v>61</v>
      </c>
      <c r="B258" t="s">
        <v>129</v>
      </c>
      <c r="C258" t="s">
        <v>844</v>
      </c>
    </row>
    <row r="259" spans="1:3">
      <c r="A259" t="s">
        <v>61</v>
      </c>
      <c r="B259" t="s">
        <v>291</v>
      </c>
      <c r="C259" t="s">
        <v>845</v>
      </c>
    </row>
    <row r="260" spans="1:3">
      <c r="A260" t="s">
        <v>61</v>
      </c>
      <c r="B260" t="s">
        <v>292</v>
      </c>
      <c r="C260" t="s">
        <v>846</v>
      </c>
    </row>
    <row r="261" spans="1:3">
      <c r="A261" t="s">
        <v>61</v>
      </c>
      <c r="B261" t="s">
        <v>131</v>
      </c>
      <c r="C261" t="s">
        <v>847</v>
      </c>
    </row>
    <row r="262" spans="1:3">
      <c r="A262" t="s">
        <v>61</v>
      </c>
      <c r="B262" t="s">
        <v>293</v>
      </c>
      <c r="C262" t="s">
        <v>848</v>
      </c>
    </row>
    <row r="263" spans="1:3">
      <c r="A263" t="s">
        <v>61</v>
      </c>
      <c r="B263" t="s">
        <v>349</v>
      </c>
      <c r="C263" t="s">
        <v>849</v>
      </c>
    </row>
    <row r="264" spans="1:3">
      <c r="A264" t="s">
        <v>61</v>
      </c>
      <c r="B264" t="s">
        <v>325</v>
      </c>
      <c r="C264" t="s">
        <v>850</v>
      </c>
    </row>
    <row r="265" spans="1:3">
      <c r="A265" t="s">
        <v>61</v>
      </c>
      <c r="B265" t="s">
        <v>132</v>
      </c>
      <c r="C265" t="s">
        <v>851</v>
      </c>
    </row>
    <row r="266" spans="1:3">
      <c r="A266" t="s">
        <v>61</v>
      </c>
      <c r="B266" t="s">
        <v>356</v>
      </c>
      <c r="C266" t="s">
        <v>852</v>
      </c>
    </row>
    <row r="267" spans="1:3">
      <c r="A267" t="s">
        <v>61</v>
      </c>
      <c r="B267" t="s">
        <v>300</v>
      </c>
      <c r="C267" t="s">
        <v>56</v>
      </c>
    </row>
    <row r="268" spans="1:3">
      <c r="A268" t="s">
        <v>61</v>
      </c>
      <c r="B268" t="s">
        <v>288</v>
      </c>
      <c r="C268" t="s">
        <v>853</v>
      </c>
    </row>
    <row r="269" spans="1:3">
      <c r="A269" t="s">
        <v>61</v>
      </c>
      <c r="B269" t="s">
        <v>130</v>
      </c>
      <c r="C269" t="s">
        <v>854</v>
      </c>
    </row>
    <row r="270" spans="1:3">
      <c r="A270" t="s">
        <v>61</v>
      </c>
      <c r="B270" t="s">
        <v>299</v>
      </c>
      <c r="C270" t="s">
        <v>855</v>
      </c>
    </row>
    <row r="271" spans="1:3">
      <c r="A271" t="s">
        <v>61</v>
      </c>
      <c r="B271" t="s">
        <v>350</v>
      </c>
      <c r="C271" t="s">
        <v>856</v>
      </c>
    </row>
    <row r="272" spans="1:3">
      <c r="A272" t="s">
        <v>61</v>
      </c>
      <c r="B272" t="s">
        <v>351</v>
      </c>
      <c r="C272" t="s">
        <v>857</v>
      </c>
    </row>
    <row r="273" spans="1:3">
      <c r="A273" t="s">
        <v>61</v>
      </c>
      <c r="B273" t="s">
        <v>295</v>
      </c>
      <c r="C273" t="s">
        <v>858</v>
      </c>
    </row>
    <row r="274" spans="1:3">
      <c r="A274" t="s">
        <v>61</v>
      </c>
      <c r="B274" t="s">
        <v>354</v>
      </c>
      <c r="C274" t="s">
        <v>859</v>
      </c>
    </row>
    <row r="275" spans="1:3">
      <c r="A275" t="s">
        <v>61</v>
      </c>
      <c r="B275" t="s">
        <v>297</v>
      </c>
      <c r="C275" t="s">
        <v>860</v>
      </c>
    </row>
    <row r="276" spans="1:3">
      <c r="A276" t="s">
        <v>61</v>
      </c>
      <c r="B276" t="s">
        <v>352</v>
      </c>
      <c r="C276" t="s">
        <v>861</v>
      </c>
    </row>
    <row r="277" spans="1:3">
      <c r="A277" t="s">
        <v>61</v>
      </c>
      <c r="B277" t="s">
        <v>353</v>
      </c>
      <c r="C277" t="s">
        <v>862</v>
      </c>
    </row>
    <row r="278" spans="1:3">
      <c r="A278" t="s">
        <v>61</v>
      </c>
      <c r="B278" t="s">
        <v>357</v>
      </c>
      <c r="C278" t="s">
        <v>863</v>
      </c>
    </row>
    <row r="279" spans="1:3">
      <c r="A279" t="s">
        <v>61</v>
      </c>
      <c r="B279" t="s">
        <v>302</v>
      </c>
      <c r="C279" t="s">
        <v>864</v>
      </c>
    </row>
    <row r="280" spans="1:3">
      <c r="A280" t="s">
        <v>61</v>
      </c>
      <c r="B280" t="s">
        <v>174</v>
      </c>
      <c r="C280" t="s">
        <v>865</v>
      </c>
    </row>
    <row r="281" spans="1:3">
      <c r="A281" t="s">
        <v>61</v>
      </c>
      <c r="B281" t="s">
        <v>277</v>
      </c>
      <c r="C281" t="s">
        <v>866</v>
      </c>
    </row>
    <row r="282" spans="1:3">
      <c r="A282" t="s">
        <v>61</v>
      </c>
      <c r="B282" t="s">
        <v>270</v>
      </c>
      <c r="C282" t="s">
        <v>867</v>
      </c>
    </row>
    <row r="283" spans="1:3">
      <c r="A283" t="s">
        <v>61</v>
      </c>
      <c r="B283" t="s">
        <v>301</v>
      </c>
      <c r="C283" t="s">
        <v>868</v>
      </c>
    </row>
    <row r="284" spans="1:3">
      <c r="A284" t="s">
        <v>61</v>
      </c>
      <c r="B284" t="s">
        <v>172</v>
      </c>
      <c r="C284" t="s">
        <v>869</v>
      </c>
    </row>
    <row r="285" spans="1:3">
      <c r="A285" t="s">
        <v>61</v>
      </c>
      <c r="B285" t="s">
        <v>320</v>
      </c>
      <c r="C285" t="s">
        <v>870</v>
      </c>
    </row>
    <row r="286" spans="1:3">
      <c r="A286" t="s">
        <v>61</v>
      </c>
      <c r="B286" t="s">
        <v>305</v>
      </c>
      <c r="C286" t="s">
        <v>871</v>
      </c>
    </row>
    <row r="287" spans="1:3">
      <c r="A287" t="s">
        <v>61</v>
      </c>
      <c r="B287" t="s">
        <v>304</v>
      </c>
      <c r="C287" t="s">
        <v>872</v>
      </c>
    </row>
    <row r="288" spans="1:3">
      <c r="A288" t="s">
        <v>61</v>
      </c>
      <c r="B288" t="s">
        <v>173</v>
      </c>
      <c r="C288" t="s">
        <v>873</v>
      </c>
    </row>
    <row r="289" spans="1:3">
      <c r="A289" t="s">
        <v>61</v>
      </c>
      <c r="B289" t="s">
        <v>179</v>
      </c>
      <c r="C289" t="s">
        <v>874</v>
      </c>
    </row>
    <row r="290" spans="1:3">
      <c r="A290" t="s">
        <v>61</v>
      </c>
      <c r="B290" t="s">
        <v>442</v>
      </c>
      <c r="C290" t="s">
        <v>875</v>
      </c>
    </row>
    <row r="291" spans="1:3">
      <c r="A291" t="s">
        <v>61</v>
      </c>
      <c r="B291" t="s">
        <v>525</v>
      </c>
      <c r="C291" t="s">
        <v>876</v>
      </c>
    </row>
    <row r="292" spans="1:3">
      <c r="A292" t="s">
        <v>61</v>
      </c>
      <c r="B292" t="s">
        <v>573</v>
      </c>
      <c r="C292" t="s">
        <v>877</v>
      </c>
    </row>
    <row r="293" spans="1:3">
      <c r="A293" t="s">
        <v>61</v>
      </c>
      <c r="B293" t="s">
        <v>371</v>
      </c>
      <c r="C293" t="s">
        <v>878</v>
      </c>
    </row>
    <row r="294" spans="1:3">
      <c r="A294" t="s">
        <v>61</v>
      </c>
      <c r="B294" t="s">
        <v>309</v>
      </c>
      <c r="C294" t="s">
        <v>32</v>
      </c>
    </row>
    <row r="295" spans="1:3">
      <c r="A295" t="s">
        <v>61</v>
      </c>
      <c r="B295" t="s">
        <v>328</v>
      </c>
      <c r="C295" t="s">
        <v>879</v>
      </c>
    </row>
    <row r="296" spans="1:3">
      <c r="A296" t="s">
        <v>61</v>
      </c>
      <c r="B296" t="s">
        <v>178</v>
      </c>
      <c r="C296" t="s">
        <v>880</v>
      </c>
    </row>
    <row r="297" spans="1:3">
      <c r="A297" t="s">
        <v>61</v>
      </c>
      <c r="B297" t="s">
        <v>278</v>
      </c>
      <c r="C297" t="s">
        <v>881</v>
      </c>
    </row>
    <row r="298" spans="1:3">
      <c r="A298" t="s">
        <v>61</v>
      </c>
      <c r="B298" t="s">
        <v>180</v>
      </c>
      <c r="C298" t="s">
        <v>882</v>
      </c>
    </row>
    <row r="299" spans="1:3">
      <c r="A299" t="s">
        <v>61</v>
      </c>
      <c r="B299" t="s">
        <v>177</v>
      </c>
      <c r="C299" t="s">
        <v>883</v>
      </c>
    </row>
    <row r="300" spans="1:3">
      <c r="A300" t="s">
        <v>61</v>
      </c>
      <c r="B300" t="s">
        <v>267</v>
      </c>
      <c r="C300" t="s">
        <v>884</v>
      </c>
    </row>
    <row r="301" spans="1:3">
      <c r="A301" t="s">
        <v>61</v>
      </c>
      <c r="B301" t="s">
        <v>441</v>
      </c>
      <c r="C301" t="s">
        <v>885</v>
      </c>
    </row>
    <row r="302" spans="1:3">
      <c r="A302" t="s">
        <v>61</v>
      </c>
      <c r="B302" t="s">
        <v>268</v>
      </c>
      <c r="C302" t="s">
        <v>886</v>
      </c>
    </row>
    <row r="303" spans="1:3">
      <c r="A303" t="s">
        <v>61</v>
      </c>
      <c r="B303" t="s">
        <v>287</v>
      </c>
      <c r="C303" t="s">
        <v>887</v>
      </c>
    </row>
    <row r="304" spans="1:3">
      <c r="A304" t="s">
        <v>61</v>
      </c>
      <c r="B304" t="s">
        <v>282</v>
      </c>
      <c r="C304" t="s">
        <v>888</v>
      </c>
    </row>
    <row r="305" spans="1:3">
      <c r="A305" t="s">
        <v>61</v>
      </c>
      <c r="B305" t="s">
        <v>303</v>
      </c>
      <c r="C305" t="s">
        <v>889</v>
      </c>
    </row>
    <row r="306" spans="1:3">
      <c r="A306" t="s">
        <v>61</v>
      </c>
      <c r="B306" t="s">
        <v>284</v>
      </c>
      <c r="C306" t="s">
        <v>890</v>
      </c>
    </row>
    <row r="307" spans="1:3">
      <c r="A307" t="s">
        <v>61</v>
      </c>
      <c r="B307" t="s">
        <v>279</v>
      </c>
      <c r="C307" t="s">
        <v>891</v>
      </c>
    </row>
    <row r="308" spans="1:3">
      <c r="A308" t="s">
        <v>61</v>
      </c>
      <c r="B308" t="s">
        <v>275</v>
      </c>
      <c r="C308" t="s">
        <v>892</v>
      </c>
    </row>
    <row r="309" spans="1:3">
      <c r="A309" t="s">
        <v>61</v>
      </c>
      <c r="B309" t="s">
        <v>319</v>
      </c>
      <c r="C309" t="s">
        <v>893</v>
      </c>
    </row>
    <row r="310" spans="1:3">
      <c r="A310" t="s">
        <v>61</v>
      </c>
      <c r="B310" t="s">
        <v>269</v>
      </c>
      <c r="C310" t="s">
        <v>894</v>
      </c>
    </row>
    <row r="311" spans="1:3">
      <c r="A311" t="s">
        <v>61</v>
      </c>
      <c r="B311" t="s">
        <v>274</v>
      </c>
      <c r="C311" t="s">
        <v>895</v>
      </c>
    </row>
    <row r="312" spans="1:3">
      <c r="A312" t="s">
        <v>61</v>
      </c>
      <c r="B312" t="s">
        <v>324</v>
      </c>
      <c r="C312" t="s">
        <v>896</v>
      </c>
    </row>
    <row r="313" spans="1:3">
      <c r="A313" t="s">
        <v>61</v>
      </c>
      <c r="B313" t="s">
        <v>276</v>
      </c>
      <c r="C313" t="s">
        <v>897</v>
      </c>
    </row>
    <row r="314" spans="1:3">
      <c r="A314" t="s">
        <v>61</v>
      </c>
      <c r="B314" t="s">
        <v>280</v>
      </c>
      <c r="C314" t="s">
        <v>898</v>
      </c>
    </row>
    <row r="315" spans="1:3">
      <c r="A315" t="s">
        <v>61</v>
      </c>
      <c r="B315" t="s">
        <v>281</v>
      </c>
      <c r="C315" t="s">
        <v>899</v>
      </c>
    </row>
    <row r="316" spans="1:3">
      <c r="A316" t="s">
        <v>61</v>
      </c>
      <c r="B316" t="s">
        <v>306</v>
      </c>
      <c r="C316" t="s">
        <v>30</v>
      </c>
    </row>
    <row r="317" spans="1:3">
      <c r="A317" t="s">
        <v>61</v>
      </c>
      <c r="B317" t="s">
        <v>327</v>
      </c>
      <c r="C317" t="s">
        <v>900</v>
      </c>
    </row>
    <row r="318" spans="1:3">
      <c r="A318" t="s">
        <v>61</v>
      </c>
      <c r="B318" t="s">
        <v>307</v>
      </c>
      <c r="C318" t="s">
        <v>901</v>
      </c>
    </row>
    <row r="319" spans="1:3">
      <c r="A319" t="s">
        <v>61</v>
      </c>
      <c r="B319" t="s">
        <v>271</v>
      </c>
      <c r="C319" t="s">
        <v>902</v>
      </c>
    </row>
    <row r="320" spans="1:3">
      <c r="A320" t="s">
        <v>64</v>
      </c>
      <c r="B320" t="s">
        <v>492</v>
      </c>
      <c r="C320" t="s">
        <v>903</v>
      </c>
    </row>
    <row r="321" spans="1:3">
      <c r="A321" t="s">
        <v>64</v>
      </c>
      <c r="B321" t="s">
        <v>504</v>
      </c>
      <c r="C321" t="s">
        <v>904</v>
      </c>
    </row>
    <row r="322" spans="1:3">
      <c r="A322" t="s">
        <v>64</v>
      </c>
      <c r="B322" t="s">
        <v>510</v>
      </c>
      <c r="C322" t="s">
        <v>905</v>
      </c>
    </row>
    <row r="323" spans="1:3">
      <c r="A323" t="s">
        <v>64</v>
      </c>
      <c r="B323" t="s">
        <v>513</v>
      </c>
      <c r="C323" t="s">
        <v>45</v>
      </c>
    </row>
    <row r="324" spans="1:3">
      <c r="A324" t="s">
        <v>64</v>
      </c>
      <c r="B324" t="s">
        <v>511</v>
      </c>
      <c r="C324" t="s">
        <v>906</v>
      </c>
    </row>
    <row r="325" spans="1:3">
      <c r="A325" t="s">
        <v>64</v>
      </c>
      <c r="B325" t="s">
        <v>497</v>
      </c>
      <c r="C325" t="s">
        <v>907</v>
      </c>
    </row>
    <row r="326" spans="1:3">
      <c r="A326" t="s">
        <v>64</v>
      </c>
      <c r="B326" t="s">
        <v>494</v>
      </c>
      <c r="C326" t="s">
        <v>908</v>
      </c>
    </row>
    <row r="327" spans="1:3">
      <c r="A327" t="s">
        <v>64</v>
      </c>
      <c r="B327" t="s">
        <v>496</v>
      </c>
      <c r="C327" t="s">
        <v>909</v>
      </c>
    </row>
    <row r="328" spans="1:3">
      <c r="A328" t="s">
        <v>64</v>
      </c>
      <c r="B328" t="s">
        <v>498</v>
      </c>
      <c r="C328" t="s">
        <v>44</v>
      </c>
    </row>
    <row r="329" spans="1:3">
      <c r="A329" t="s">
        <v>64</v>
      </c>
      <c r="B329" t="s">
        <v>500</v>
      </c>
      <c r="C329" t="s">
        <v>910</v>
      </c>
    </row>
    <row r="330" spans="1:3">
      <c r="A330" t="s">
        <v>64</v>
      </c>
      <c r="B330" t="s">
        <v>501</v>
      </c>
      <c r="C330" t="s">
        <v>911</v>
      </c>
    </row>
    <row r="331" spans="1:3">
      <c r="A331" t="s">
        <v>64</v>
      </c>
      <c r="B331" t="s">
        <v>505</v>
      </c>
      <c r="C331" t="s">
        <v>43</v>
      </c>
    </row>
    <row r="332" spans="1:3">
      <c r="A332" t="s">
        <v>64</v>
      </c>
      <c r="B332" t="s">
        <v>499</v>
      </c>
      <c r="C332" t="s">
        <v>912</v>
      </c>
    </row>
    <row r="333" spans="1:3">
      <c r="A333" t="s">
        <v>64</v>
      </c>
      <c r="B333" t="s">
        <v>506</v>
      </c>
      <c r="C333" t="s">
        <v>913</v>
      </c>
    </row>
    <row r="334" spans="1:3">
      <c r="A334" t="s">
        <v>64</v>
      </c>
      <c r="B334" t="s">
        <v>507</v>
      </c>
      <c r="C334" t="s">
        <v>914</v>
      </c>
    </row>
    <row r="335" spans="1:3">
      <c r="A335" t="s">
        <v>64</v>
      </c>
      <c r="B335" t="s">
        <v>493</v>
      </c>
      <c r="C335" t="s">
        <v>915</v>
      </c>
    </row>
    <row r="336" spans="1:3">
      <c r="A336" t="s">
        <v>64</v>
      </c>
      <c r="B336" t="s">
        <v>495</v>
      </c>
      <c r="C336" t="s">
        <v>916</v>
      </c>
    </row>
    <row r="337" spans="1:3">
      <c r="A337" t="s">
        <v>64</v>
      </c>
      <c r="B337" t="s">
        <v>491</v>
      </c>
      <c r="C337" t="s">
        <v>917</v>
      </c>
    </row>
    <row r="338" spans="1:3">
      <c r="A338" t="s">
        <v>64</v>
      </c>
      <c r="B338" t="s">
        <v>502</v>
      </c>
      <c r="C338" t="s">
        <v>918</v>
      </c>
    </row>
    <row r="339" spans="1:3">
      <c r="A339" t="s">
        <v>64</v>
      </c>
      <c r="B339" t="s">
        <v>503</v>
      </c>
      <c r="C339" t="s">
        <v>919</v>
      </c>
    </row>
    <row r="340" spans="1:3">
      <c r="A340" t="s">
        <v>64</v>
      </c>
      <c r="B340" t="s">
        <v>508</v>
      </c>
      <c r="C340" t="s">
        <v>920</v>
      </c>
    </row>
    <row r="341" spans="1:3">
      <c r="A341" t="s">
        <v>64</v>
      </c>
      <c r="B341" t="s">
        <v>509</v>
      </c>
      <c r="C341" t="s">
        <v>921</v>
      </c>
    </row>
    <row r="342" spans="1:3">
      <c r="A342" t="s">
        <v>64</v>
      </c>
      <c r="B342" t="s">
        <v>512</v>
      </c>
      <c r="C342" t="s">
        <v>922</v>
      </c>
    </row>
    <row r="343" spans="1:3">
      <c r="A343" t="s">
        <v>62</v>
      </c>
      <c r="B343" t="s">
        <v>535</v>
      </c>
      <c r="C343" t="s">
        <v>923</v>
      </c>
    </row>
    <row r="344" spans="1:3">
      <c r="A344" t="s">
        <v>62</v>
      </c>
      <c r="B344" t="s">
        <v>542</v>
      </c>
      <c r="C344" t="s">
        <v>924</v>
      </c>
    </row>
    <row r="345" spans="1:3">
      <c r="A345" t="s">
        <v>62</v>
      </c>
      <c r="B345" t="s">
        <v>545</v>
      </c>
      <c r="C345" t="s">
        <v>24</v>
      </c>
    </row>
    <row r="346" spans="1:3">
      <c r="A346" t="s">
        <v>62</v>
      </c>
      <c r="B346" t="s">
        <v>543</v>
      </c>
      <c r="C346" t="s">
        <v>925</v>
      </c>
    </row>
    <row r="347" spans="1:3">
      <c r="A347" t="s">
        <v>62</v>
      </c>
      <c r="B347" t="s">
        <v>529</v>
      </c>
      <c r="C347" t="s">
        <v>926</v>
      </c>
    </row>
    <row r="348" spans="1:3">
      <c r="A348" t="s">
        <v>62</v>
      </c>
      <c r="B348" t="s">
        <v>530</v>
      </c>
      <c r="C348" t="s">
        <v>23</v>
      </c>
    </row>
    <row r="349" spans="1:3">
      <c r="A349" t="s">
        <v>62</v>
      </c>
      <c r="B349" t="s">
        <v>531</v>
      </c>
      <c r="C349" t="s">
        <v>927</v>
      </c>
    </row>
    <row r="350" spans="1:3">
      <c r="A350" t="s">
        <v>62</v>
      </c>
      <c r="B350" t="s">
        <v>532</v>
      </c>
      <c r="C350" t="s">
        <v>928</v>
      </c>
    </row>
    <row r="351" spans="1:3">
      <c r="A351" t="s">
        <v>62</v>
      </c>
      <c r="B351" t="s">
        <v>534</v>
      </c>
      <c r="C351" t="s">
        <v>929</v>
      </c>
    </row>
    <row r="352" spans="1:3">
      <c r="A352" t="s">
        <v>62</v>
      </c>
      <c r="B352" t="s">
        <v>536</v>
      </c>
      <c r="C352" t="s">
        <v>930</v>
      </c>
    </row>
    <row r="353" spans="1:3">
      <c r="A353" t="s">
        <v>62</v>
      </c>
      <c r="B353" t="s">
        <v>537</v>
      </c>
      <c r="C353" t="s">
        <v>22</v>
      </c>
    </row>
    <row r="354" spans="1:3">
      <c r="A354" t="s">
        <v>62</v>
      </c>
      <c r="B354" t="s">
        <v>538</v>
      </c>
      <c r="C354" t="s">
        <v>931</v>
      </c>
    </row>
    <row r="355" spans="1:3">
      <c r="A355" t="s">
        <v>62</v>
      </c>
      <c r="B355" t="s">
        <v>539</v>
      </c>
      <c r="C355" t="s">
        <v>932</v>
      </c>
    </row>
    <row r="356" spans="1:3">
      <c r="A356" t="s">
        <v>62</v>
      </c>
      <c r="B356" t="s">
        <v>541</v>
      </c>
      <c r="C356" t="s">
        <v>933</v>
      </c>
    </row>
    <row r="357" spans="1:3">
      <c r="A357" t="s">
        <v>62</v>
      </c>
      <c r="B357" t="s">
        <v>533</v>
      </c>
      <c r="C357" t="s">
        <v>934</v>
      </c>
    </row>
    <row r="358" spans="1:3">
      <c r="A358" t="s">
        <v>62</v>
      </c>
      <c r="B358" t="s">
        <v>540</v>
      </c>
      <c r="C358" t="s">
        <v>935</v>
      </c>
    </row>
    <row r="359" spans="1:3">
      <c r="A359" t="s">
        <v>62</v>
      </c>
      <c r="B359" t="s">
        <v>544</v>
      </c>
      <c r="C359" t="s">
        <v>936</v>
      </c>
    </row>
    <row r="360" spans="1:3">
      <c r="A360" t="s">
        <v>65</v>
      </c>
      <c r="B360" t="s">
        <v>187</v>
      </c>
      <c r="C360" t="s">
        <v>48</v>
      </c>
    </row>
    <row r="361" spans="1:3">
      <c r="A361" t="s">
        <v>65</v>
      </c>
      <c r="B361" t="s">
        <v>189</v>
      </c>
      <c r="C361" t="s">
        <v>51</v>
      </c>
    </row>
    <row r="362" spans="1:3">
      <c r="A362" t="s">
        <v>65</v>
      </c>
      <c r="B362" t="s">
        <v>461</v>
      </c>
      <c r="C362" t="s">
        <v>937</v>
      </c>
    </row>
    <row r="363" spans="1:3">
      <c r="A363" t="s">
        <v>65</v>
      </c>
      <c r="B363" t="s">
        <v>460</v>
      </c>
      <c r="C363" t="s">
        <v>938</v>
      </c>
    </row>
    <row r="364" spans="1:3">
      <c r="A364" t="s">
        <v>65</v>
      </c>
      <c r="B364" t="s">
        <v>462</v>
      </c>
      <c r="C364" t="s">
        <v>49</v>
      </c>
    </row>
    <row r="365" spans="1:3">
      <c r="A365" t="s">
        <v>65</v>
      </c>
      <c r="B365" t="s">
        <v>445</v>
      </c>
      <c r="C365" t="s">
        <v>939</v>
      </c>
    </row>
    <row r="366" spans="1:3">
      <c r="A366" t="s">
        <v>65</v>
      </c>
      <c r="B366" t="s">
        <v>449</v>
      </c>
      <c r="C366" t="s">
        <v>940</v>
      </c>
    </row>
    <row r="367" spans="1:3">
      <c r="A367" t="s">
        <v>65</v>
      </c>
      <c r="B367" t="s">
        <v>444</v>
      </c>
      <c r="C367" t="s">
        <v>941</v>
      </c>
    </row>
    <row r="368" spans="1:3">
      <c r="A368" t="s">
        <v>65</v>
      </c>
      <c r="B368" t="s">
        <v>457</v>
      </c>
      <c r="C368" t="s">
        <v>942</v>
      </c>
    </row>
    <row r="369" spans="1:3">
      <c r="A369" t="s">
        <v>65</v>
      </c>
      <c r="B369" t="s">
        <v>446</v>
      </c>
      <c r="C369" t="s">
        <v>943</v>
      </c>
    </row>
    <row r="370" spans="1:3">
      <c r="A370" t="s">
        <v>65</v>
      </c>
      <c r="B370" t="s">
        <v>456</v>
      </c>
      <c r="C370" t="s">
        <v>944</v>
      </c>
    </row>
    <row r="371" spans="1:3">
      <c r="A371" t="s">
        <v>65</v>
      </c>
      <c r="B371" t="s">
        <v>450</v>
      </c>
      <c r="C371" t="s">
        <v>945</v>
      </c>
    </row>
    <row r="372" spans="1:3">
      <c r="A372" t="s">
        <v>65</v>
      </c>
      <c r="B372" t="s">
        <v>448</v>
      </c>
      <c r="C372" t="s">
        <v>946</v>
      </c>
    </row>
    <row r="373" spans="1:3">
      <c r="A373" t="s">
        <v>65</v>
      </c>
      <c r="B373" t="s">
        <v>447</v>
      </c>
      <c r="C373" t="s">
        <v>947</v>
      </c>
    </row>
    <row r="374" spans="1:3">
      <c r="A374" t="s">
        <v>65</v>
      </c>
      <c r="B374" t="s">
        <v>459</v>
      </c>
      <c r="C374" t="s">
        <v>948</v>
      </c>
    </row>
    <row r="375" spans="1:3">
      <c r="A375" t="s">
        <v>65</v>
      </c>
      <c r="B375" t="s">
        <v>454</v>
      </c>
      <c r="C375" t="s">
        <v>949</v>
      </c>
    </row>
    <row r="376" spans="1:3">
      <c r="A376" t="s">
        <v>65</v>
      </c>
      <c r="B376" t="s">
        <v>458</v>
      </c>
      <c r="C376" t="s">
        <v>950</v>
      </c>
    </row>
    <row r="377" spans="1:3">
      <c r="A377" t="s">
        <v>65</v>
      </c>
      <c r="B377" t="s">
        <v>452</v>
      </c>
      <c r="C377" t="s">
        <v>951</v>
      </c>
    </row>
    <row r="378" spans="1:3">
      <c r="A378" t="s">
        <v>65</v>
      </c>
      <c r="B378" t="s">
        <v>451</v>
      </c>
      <c r="C378" t="s">
        <v>952</v>
      </c>
    </row>
    <row r="379" spans="1:3">
      <c r="A379" t="s">
        <v>65</v>
      </c>
      <c r="B379" t="s">
        <v>453</v>
      </c>
      <c r="C379" t="s">
        <v>953</v>
      </c>
    </row>
    <row r="380" spans="1:3">
      <c r="A380" t="s">
        <v>65</v>
      </c>
      <c r="B380" t="s">
        <v>455</v>
      </c>
      <c r="C380" t="s">
        <v>954</v>
      </c>
    </row>
    <row r="381" spans="1:3">
      <c r="A381" t="s">
        <v>65</v>
      </c>
      <c r="B381" t="s">
        <v>188</v>
      </c>
      <c r="C381" t="s">
        <v>50</v>
      </c>
    </row>
    <row r="382" spans="1:3">
      <c r="A382" s="2" t="s">
        <v>59</v>
      </c>
      <c r="B382" t="s">
        <v>420</v>
      </c>
      <c r="C382" t="s">
        <v>588</v>
      </c>
    </row>
    <row r="383" spans="1:3">
      <c r="A383" s="2" t="s">
        <v>59</v>
      </c>
      <c r="B383" t="s">
        <v>418</v>
      </c>
      <c r="C383" t="s">
        <v>589</v>
      </c>
    </row>
    <row r="384" spans="1:3">
      <c r="A384" s="2" t="s">
        <v>59</v>
      </c>
      <c r="B384" t="s">
        <v>419</v>
      </c>
      <c r="C384" t="s">
        <v>590</v>
      </c>
    </row>
    <row r="385" spans="1:3">
      <c r="A385" t="s">
        <v>59</v>
      </c>
      <c r="B385" t="s">
        <v>149</v>
      </c>
      <c r="C385" t="s">
        <v>955</v>
      </c>
    </row>
    <row r="386" spans="1:3">
      <c r="A386" t="s">
        <v>59</v>
      </c>
      <c r="B386" t="s">
        <v>576</v>
      </c>
      <c r="C386" t="s">
        <v>956</v>
      </c>
    </row>
    <row r="387" spans="1:3">
      <c r="A387" t="s">
        <v>59</v>
      </c>
      <c r="B387" t="s">
        <v>385</v>
      </c>
      <c r="C387" t="s">
        <v>957</v>
      </c>
    </row>
    <row r="388" spans="1:3">
      <c r="A388" t="s">
        <v>59</v>
      </c>
      <c r="B388" t="s">
        <v>380</v>
      </c>
      <c r="C388" t="s">
        <v>958</v>
      </c>
    </row>
    <row r="389" spans="1:3">
      <c r="A389" t="s">
        <v>59</v>
      </c>
      <c r="B389" t="s">
        <v>373</v>
      </c>
      <c r="C389" t="s">
        <v>959</v>
      </c>
    </row>
    <row r="390" spans="1:3">
      <c r="A390" t="s">
        <v>59</v>
      </c>
      <c r="B390" t="s">
        <v>384</v>
      </c>
      <c r="C390" t="s">
        <v>960</v>
      </c>
    </row>
    <row r="391" spans="1:3">
      <c r="A391" t="s">
        <v>59</v>
      </c>
      <c r="B391" t="s">
        <v>376</v>
      </c>
      <c r="C391" t="s">
        <v>961</v>
      </c>
    </row>
    <row r="392" spans="1:3">
      <c r="A392" t="s">
        <v>59</v>
      </c>
      <c r="B392" t="s">
        <v>383</v>
      </c>
      <c r="C392" t="s">
        <v>962</v>
      </c>
    </row>
    <row r="393" spans="1:3">
      <c r="A393" t="s">
        <v>59</v>
      </c>
      <c r="B393" t="s">
        <v>378</v>
      </c>
      <c r="C393" t="s">
        <v>963</v>
      </c>
    </row>
    <row r="394" spans="1:3">
      <c r="A394" t="s">
        <v>59</v>
      </c>
      <c r="B394" t="s">
        <v>374</v>
      </c>
      <c r="C394" t="s">
        <v>964</v>
      </c>
    </row>
    <row r="395" spans="1:3">
      <c r="A395" t="s">
        <v>59</v>
      </c>
      <c r="B395" t="s">
        <v>382</v>
      </c>
      <c r="C395" t="s">
        <v>965</v>
      </c>
    </row>
    <row r="396" spans="1:3">
      <c r="A396" t="s">
        <v>59</v>
      </c>
      <c r="B396" t="s">
        <v>375</v>
      </c>
      <c r="C396" t="s">
        <v>966</v>
      </c>
    </row>
    <row r="397" spans="1:3">
      <c r="A397" t="s">
        <v>59</v>
      </c>
      <c r="B397" t="s">
        <v>379</v>
      </c>
      <c r="C397" t="s">
        <v>967</v>
      </c>
    </row>
    <row r="398" spans="1:3">
      <c r="A398" t="s">
        <v>59</v>
      </c>
      <c r="B398" t="s">
        <v>381</v>
      </c>
      <c r="C398" t="s">
        <v>968</v>
      </c>
    </row>
    <row r="399" spans="1:3">
      <c r="A399" t="s">
        <v>59</v>
      </c>
      <c r="B399" t="s">
        <v>377</v>
      </c>
      <c r="C399" t="s">
        <v>969</v>
      </c>
    </row>
    <row r="400" spans="1:3">
      <c r="A400" t="s">
        <v>59</v>
      </c>
      <c r="B400" t="s">
        <v>251</v>
      </c>
      <c r="C400" t="s">
        <v>970</v>
      </c>
    </row>
    <row r="401" spans="1:3">
      <c r="A401" s="2" t="s">
        <v>59</v>
      </c>
      <c r="B401" t="s">
        <v>387</v>
      </c>
      <c r="C401" t="s">
        <v>597</v>
      </c>
    </row>
    <row r="402" spans="1:3">
      <c r="A402" s="2" t="s">
        <v>59</v>
      </c>
      <c r="B402" t="s">
        <v>582</v>
      </c>
      <c r="C402" t="s">
        <v>598</v>
      </c>
    </row>
    <row r="403" spans="1:3">
      <c r="A403" s="2" t="s">
        <v>59</v>
      </c>
      <c r="B403" t="s">
        <v>470</v>
      </c>
      <c r="C403" t="s">
        <v>599</v>
      </c>
    </row>
    <row r="404" spans="1:3">
      <c r="A404" t="s">
        <v>59</v>
      </c>
      <c r="B404" t="s">
        <v>154</v>
      </c>
      <c r="C404" t="s">
        <v>971</v>
      </c>
    </row>
    <row r="405" spans="1:3">
      <c r="A405" t="s">
        <v>59</v>
      </c>
      <c r="B405" t="s">
        <v>439</v>
      </c>
      <c r="C405" t="s">
        <v>972</v>
      </c>
    </row>
    <row r="406" spans="1:3">
      <c r="A406" t="s">
        <v>59</v>
      </c>
      <c r="B406" t="s">
        <v>484</v>
      </c>
      <c r="C406" t="s">
        <v>973</v>
      </c>
    </row>
    <row r="407" spans="1:3">
      <c r="A407" t="s">
        <v>59</v>
      </c>
      <c r="B407" t="s">
        <v>89</v>
      </c>
      <c r="C407" t="s">
        <v>974</v>
      </c>
    </row>
    <row r="408" spans="1:3">
      <c r="A408" t="s">
        <v>59</v>
      </c>
      <c r="B408" t="s">
        <v>487</v>
      </c>
      <c r="C408" t="s">
        <v>975</v>
      </c>
    </row>
    <row r="409" spans="1:3">
      <c r="A409" t="s">
        <v>59</v>
      </c>
      <c r="B409" t="s">
        <v>146</v>
      </c>
      <c r="C409" t="s">
        <v>976</v>
      </c>
    </row>
    <row r="410" spans="1:3">
      <c r="A410" t="s">
        <v>59</v>
      </c>
      <c r="B410" t="s">
        <v>254</v>
      </c>
      <c r="C410" t="s">
        <v>16</v>
      </c>
    </row>
    <row r="411" spans="1:3">
      <c r="A411" t="s">
        <v>59</v>
      </c>
      <c r="B411" t="s">
        <v>252</v>
      </c>
      <c r="C411" t="s">
        <v>977</v>
      </c>
    </row>
    <row r="412" spans="1:3">
      <c r="A412" t="s">
        <v>59</v>
      </c>
      <c r="B412" t="s">
        <v>250</v>
      </c>
      <c r="C412" t="s">
        <v>15</v>
      </c>
    </row>
    <row r="413" spans="1:3">
      <c r="A413" t="s">
        <v>59</v>
      </c>
      <c r="B413" t="s">
        <v>248</v>
      </c>
      <c r="C413" t="s">
        <v>978</v>
      </c>
    </row>
    <row r="414" spans="1:3">
      <c r="A414" t="s">
        <v>59</v>
      </c>
      <c r="B414" t="s">
        <v>140</v>
      </c>
      <c r="C414" t="s">
        <v>979</v>
      </c>
    </row>
    <row r="415" spans="1:3">
      <c r="A415" t="s">
        <v>59</v>
      </c>
      <c r="B415" t="s">
        <v>144</v>
      </c>
      <c r="C415" t="s">
        <v>980</v>
      </c>
    </row>
    <row r="416" spans="1:3">
      <c r="A416" t="s">
        <v>59</v>
      </c>
      <c r="B416" t="s">
        <v>416</v>
      </c>
      <c r="C416" t="s">
        <v>981</v>
      </c>
    </row>
    <row r="417" spans="1:3">
      <c r="A417" t="s">
        <v>59</v>
      </c>
      <c r="B417" t="s">
        <v>148</v>
      </c>
      <c r="C417" t="s">
        <v>982</v>
      </c>
    </row>
    <row r="418" spans="1:3">
      <c r="A418" t="s">
        <v>59</v>
      </c>
      <c r="B418" t="s">
        <v>152</v>
      </c>
      <c r="C418" t="s">
        <v>983</v>
      </c>
    </row>
    <row r="419" spans="1:3">
      <c r="A419" t="s">
        <v>59</v>
      </c>
      <c r="B419" t="s">
        <v>143</v>
      </c>
      <c r="C419" t="s">
        <v>984</v>
      </c>
    </row>
    <row r="420" spans="1:3">
      <c r="A420" t="s">
        <v>59</v>
      </c>
      <c r="B420" t="s">
        <v>155</v>
      </c>
      <c r="C420" t="s">
        <v>985</v>
      </c>
    </row>
    <row r="421" spans="1:3">
      <c r="A421" t="s">
        <v>59</v>
      </c>
      <c r="B421" t="s">
        <v>142</v>
      </c>
      <c r="C421" t="s">
        <v>986</v>
      </c>
    </row>
    <row r="422" spans="1:3">
      <c r="A422" t="s">
        <v>59</v>
      </c>
      <c r="B422" t="s">
        <v>141</v>
      </c>
      <c r="C422" t="s">
        <v>987</v>
      </c>
    </row>
    <row r="423" spans="1:3">
      <c r="A423" t="s">
        <v>59</v>
      </c>
      <c r="B423" t="s">
        <v>192</v>
      </c>
      <c r="C423" t="s">
        <v>988</v>
      </c>
    </row>
    <row r="424" spans="1:3">
      <c r="A424" t="s">
        <v>59</v>
      </c>
      <c r="B424" t="s">
        <v>195</v>
      </c>
      <c r="C424" t="s">
        <v>989</v>
      </c>
    </row>
    <row r="425" spans="1:3">
      <c r="A425" s="2" t="s">
        <v>59</v>
      </c>
      <c r="B425" t="s">
        <v>388</v>
      </c>
      <c r="C425" t="s">
        <v>677</v>
      </c>
    </row>
    <row r="426" spans="1:3">
      <c r="A426" s="2" t="s">
        <v>59</v>
      </c>
      <c r="B426" t="s">
        <v>386</v>
      </c>
      <c r="C426" t="s">
        <v>678</v>
      </c>
    </row>
    <row r="427" spans="1:3">
      <c r="A427" t="s">
        <v>59</v>
      </c>
      <c r="B427" t="s">
        <v>486</v>
      </c>
      <c r="C427" t="s">
        <v>990</v>
      </c>
    </row>
    <row r="428" spans="1:3">
      <c r="A428" t="s">
        <v>59</v>
      </c>
      <c r="B428" t="s">
        <v>580</v>
      </c>
      <c r="C428" t="s">
        <v>991</v>
      </c>
    </row>
    <row r="429" spans="1:3">
      <c r="A429" t="s">
        <v>59</v>
      </c>
      <c r="B429" t="s">
        <v>145</v>
      </c>
      <c r="C429" t="s">
        <v>992</v>
      </c>
    </row>
    <row r="430" spans="1:3">
      <c r="A430" t="s">
        <v>59</v>
      </c>
      <c r="B430" t="s">
        <v>151</v>
      </c>
      <c r="C430" t="s">
        <v>993</v>
      </c>
    </row>
    <row r="431" spans="1:3">
      <c r="A431" t="s">
        <v>59</v>
      </c>
      <c r="B431" t="s">
        <v>256</v>
      </c>
      <c r="C431" t="s">
        <v>994</v>
      </c>
    </row>
    <row r="432" spans="1:3">
      <c r="A432" t="s">
        <v>59</v>
      </c>
      <c r="B432" t="s">
        <v>260</v>
      </c>
      <c r="C432" t="s">
        <v>995</v>
      </c>
    </row>
    <row r="433" spans="1:3">
      <c r="A433" t="s">
        <v>59</v>
      </c>
      <c r="B433" t="s">
        <v>257</v>
      </c>
      <c r="C433" t="s">
        <v>996</v>
      </c>
    </row>
    <row r="434" spans="1:3">
      <c r="A434" t="s">
        <v>59</v>
      </c>
      <c r="B434" t="s">
        <v>259</v>
      </c>
      <c r="C434" t="s">
        <v>997</v>
      </c>
    </row>
    <row r="435" spans="1:3">
      <c r="A435" t="s">
        <v>59</v>
      </c>
      <c r="B435" t="s">
        <v>258</v>
      </c>
      <c r="C435" t="s">
        <v>998</v>
      </c>
    </row>
    <row r="436" spans="1:3">
      <c r="A436" t="s">
        <v>59</v>
      </c>
      <c r="B436" t="s">
        <v>55</v>
      </c>
      <c r="C436" t="s">
        <v>54</v>
      </c>
    </row>
    <row r="437" spans="1:3">
      <c r="A437" t="s">
        <v>59</v>
      </c>
      <c r="B437" t="s">
        <v>417</v>
      </c>
      <c r="C437" t="s">
        <v>999</v>
      </c>
    </row>
    <row r="438" spans="1:3">
      <c r="A438" t="s">
        <v>59</v>
      </c>
      <c r="B438" t="s">
        <v>340</v>
      </c>
      <c r="C438" t="s">
        <v>1000</v>
      </c>
    </row>
    <row r="439" spans="1:3">
      <c r="A439" t="s">
        <v>59</v>
      </c>
      <c r="B439" t="s">
        <v>514</v>
      </c>
      <c r="C439" t="s">
        <v>1001</v>
      </c>
    </row>
    <row r="440" spans="1:3">
      <c r="A440" t="s">
        <v>59</v>
      </c>
      <c r="B440" t="s">
        <v>440</v>
      </c>
      <c r="C440" t="s">
        <v>1002</v>
      </c>
    </row>
    <row r="441" spans="1:3">
      <c r="A441" t="s">
        <v>59</v>
      </c>
      <c r="B441" t="s">
        <v>339</v>
      </c>
      <c r="C441" t="s">
        <v>1003</v>
      </c>
    </row>
    <row r="442" spans="1:3">
      <c r="A442" t="s">
        <v>59</v>
      </c>
      <c r="B442" t="s">
        <v>338</v>
      </c>
      <c r="C442" t="s">
        <v>1004</v>
      </c>
    </row>
    <row r="443" spans="1:3">
      <c r="A443" t="s">
        <v>59</v>
      </c>
      <c r="B443" t="s">
        <v>485</v>
      </c>
      <c r="C443" t="s">
        <v>1005</v>
      </c>
    </row>
    <row r="444" spans="1:3">
      <c r="A444" t="s">
        <v>59</v>
      </c>
      <c r="B444" t="s">
        <v>575</v>
      </c>
      <c r="C444" t="s">
        <v>1006</v>
      </c>
    </row>
    <row r="445" spans="1:3">
      <c r="A445" s="2" t="s">
        <v>59</v>
      </c>
      <c r="B445" t="s">
        <v>583</v>
      </c>
      <c r="C445" t="s">
        <v>706</v>
      </c>
    </row>
    <row r="446" spans="1:3">
      <c r="A446" s="2" t="s">
        <v>59</v>
      </c>
      <c r="B446" t="s">
        <v>581</v>
      </c>
      <c r="C446" t="s">
        <v>708</v>
      </c>
    </row>
    <row r="447" spans="1:3">
      <c r="A447" t="s">
        <v>59</v>
      </c>
      <c r="B447" t="s">
        <v>147</v>
      </c>
      <c r="C447" t="s">
        <v>1007</v>
      </c>
    </row>
    <row r="448" spans="1:3">
      <c r="A448" t="s">
        <v>59</v>
      </c>
      <c r="B448" t="s">
        <v>262</v>
      </c>
      <c r="C448" t="s">
        <v>1008</v>
      </c>
    </row>
    <row r="449" spans="1:3">
      <c r="A449" t="s">
        <v>59</v>
      </c>
      <c r="B449" t="s">
        <v>153</v>
      </c>
      <c r="C449" t="s">
        <v>1009</v>
      </c>
    </row>
    <row r="450" spans="1:3">
      <c r="A450" t="s">
        <v>59</v>
      </c>
      <c r="B450" t="s">
        <v>196</v>
      </c>
      <c r="C450" t="s">
        <v>1010</v>
      </c>
    </row>
    <row r="451" spans="1:3">
      <c r="A451" t="s">
        <v>59</v>
      </c>
      <c r="B451" t="s">
        <v>577</v>
      </c>
      <c r="C451" t="s">
        <v>1011</v>
      </c>
    </row>
    <row r="452" spans="1:3">
      <c r="A452" t="s">
        <v>59</v>
      </c>
      <c r="B452" t="s">
        <v>578</v>
      </c>
      <c r="C452" t="s">
        <v>1012</v>
      </c>
    </row>
    <row r="453" spans="1:3">
      <c r="A453" t="s">
        <v>59</v>
      </c>
      <c r="B453" t="s">
        <v>158</v>
      </c>
      <c r="C453" t="s">
        <v>1013</v>
      </c>
    </row>
    <row r="454" spans="1:3">
      <c r="A454" t="s">
        <v>59</v>
      </c>
      <c r="B454" t="s">
        <v>157</v>
      </c>
      <c r="C454" t="s">
        <v>1014</v>
      </c>
    </row>
    <row r="455" spans="1:3">
      <c r="A455" t="s">
        <v>59</v>
      </c>
      <c r="B455" t="s">
        <v>162</v>
      </c>
      <c r="C455" t="s">
        <v>17</v>
      </c>
    </row>
    <row r="456" spans="1:3">
      <c r="A456" t="s">
        <v>59</v>
      </c>
      <c r="B456" t="s">
        <v>160</v>
      </c>
      <c r="C456" t="s">
        <v>1015</v>
      </c>
    </row>
    <row r="457" spans="1:3">
      <c r="A457" s="2" t="s">
        <v>59</v>
      </c>
      <c r="B457" t="s">
        <v>414</v>
      </c>
      <c r="C457" t="s">
        <v>720</v>
      </c>
    </row>
    <row r="458" spans="1:3">
      <c r="A458" s="2" t="s">
        <v>59</v>
      </c>
      <c r="B458" t="s">
        <v>471</v>
      </c>
      <c r="C458" t="s">
        <v>721</v>
      </c>
    </row>
    <row r="459" spans="1:3">
      <c r="A459" s="2" t="s">
        <v>59</v>
      </c>
      <c r="B459" t="s">
        <v>469</v>
      </c>
      <c r="C459" t="s">
        <v>722</v>
      </c>
    </row>
    <row r="460" spans="1:3">
      <c r="A460" t="s">
        <v>59</v>
      </c>
      <c r="B460" t="s">
        <v>194</v>
      </c>
      <c r="C460" t="s">
        <v>1016</v>
      </c>
    </row>
    <row r="461" spans="1:3">
      <c r="A461" t="s">
        <v>59</v>
      </c>
      <c r="B461" t="s">
        <v>163</v>
      </c>
      <c r="C461" t="s">
        <v>1017</v>
      </c>
    </row>
    <row r="462" spans="1:3">
      <c r="A462" t="s">
        <v>59</v>
      </c>
      <c r="B462" t="s">
        <v>255</v>
      </c>
      <c r="C462" t="s">
        <v>1018</v>
      </c>
    </row>
    <row r="463" spans="1:3">
      <c r="A463" t="s">
        <v>59</v>
      </c>
      <c r="B463" t="s">
        <v>253</v>
      </c>
      <c r="C463" t="s">
        <v>1019</v>
      </c>
    </row>
    <row r="464" spans="1:3">
      <c r="A464" t="s">
        <v>59</v>
      </c>
      <c r="B464" t="s">
        <v>249</v>
      </c>
      <c r="C464" t="s">
        <v>1020</v>
      </c>
    </row>
    <row r="465" spans="1:3">
      <c r="A465" t="s">
        <v>59</v>
      </c>
      <c r="B465" t="s">
        <v>261</v>
      </c>
      <c r="C465" t="s">
        <v>1021</v>
      </c>
    </row>
    <row r="466" spans="1:3">
      <c r="A466" t="s">
        <v>59</v>
      </c>
      <c r="B466" t="s">
        <v>161</v>
      </c>
      <c r="C466" t="s">
        <v>13</v>
      </c>
    </row>
    <row r="467" spans="1:3">
      <c r="A467" t="s">
        <v>59</v>
      </c>
      <c r="B467" t="s">
        <v>435</v>
      </c>
      <c r="C467" t="s">
        <v>1022</v>
      </c>
    </row>
    <row r="468" spans="1:3">
      <c r="A468" t="s">
        <v>59</v>
      </c>
      <c r="B468" t="s">
        <v>156</v>
      </c>
      <c r="C468" t="s">
        <v>1023</v>
      </c>
    </row>
    <row r="469" spans="1:3">
      <c r="A469" t="s">
        <v>59</v>
      </c>
      <c r="B469" t="s">
        <v>190</v>
      </c>
      <c r="C469" t="s">
        <v>1024</v>
      </c>
    </row>
    <row r="470" spans="1:3">
      <c r="A470" t="s">
        <v>59</v>
      </c>
      <c r="B470" t="s">
        <v>191</v>
      </c>
      <c r="C470" t="s">
        <v>1025</v>
      </c>
    </row>
    <row r="471" spans="1:3">
      <c r="A471" t="s">
        <v>59</v>
      </c>
      <c r="B471" t="s">
        <v>150</v>
      </c>
      <c r="C471" t="s">
        <v>1026</v>
      </c>
    </row>
    <row r="472" spans="1:3">
      <c r="A472" t="s">
        <v>59</v>
      </c>
      <c r="B472" t="s">
        <v>159</v>
      </c>
      <c r="C472" t="s">
        <v>1027</v>
      </c>
    </row>
    <row r="473" spans="1:3">
      <c r="A473" t="s">
        <v>59</v>
      </c>
      <c r="B473" t="s">
        <v>579</v>
      </c>
      <c r="C473" t="s">
        <v>1028</v>
      </c>
    </row>
    <row r="474" spans="1:3">
      <c r="A474" t="s">
        <v>59</v>
      </c>
      <c r="B474" t="s">
        <v>247</v>
      </c>
      <c r="C474" t="s">
        <v>1029</v>
      </c>
    </row>
    <row r="475" spans="1:3">
      <c r="A475" t="s">
        <v>59</v>
      </c>
      <c r="B475" t="s">
        <v>193</v>
      </c>
      <c r="C475" t="s">
        <v>1030</v>
      </c>
    </row>
    <row r="476" spans="1:3">
      <c r="A476" t="s">
        <v>63</v>
      </c>
      <c r="B476" t="s">
        <v>210</v>
      </c>
      <c r="C476" t="s">
        <v>1031</v>
      </c>
    </row>
    <row r="477" spans="1:3">
      <c r="A477" t="s">
        <v>63</v>
      </c>
      <c r="B477" t="s">
        <v>236</v>
      </c>
      <c r="C477" t="s">
        <v>1032</v>
      </c>
    </row>
    <row r="478" spans="1:3">
      <c r="A478" t="s">
        <v>63</v>
      </c>
      <c r="B478" t="s">
        <v>205</v>
      </c>
      <c r="C478" t="s">
        <v>1033</v>
      </c>
    </row>
    <row r="479" spans="1:3">
      <c r="A479" t="s">
        <v>63</v>
      </c>
      <c r="B479" t="s">
        <v>202</v>
      </c>
      <c r="C479" t="s">
        <v>1034</v>
      </c>
    </row>
    <row r="480" spans="1:3">
      <c r="A480" t="s">
        <v>63</v>
      </c>
      <c r="B480" t="s">
        <v>201</v>
      </c>
      <c r="C480" t="s">
        <v>1035</v>
      </c>
    </row>
    <row r="481" spans="1:3">
      <c r="A481" t="s">
        <v>63</v>
      </c>
      <c r="B481" t="s">
        <v>200</v>
      </c>
      <c r="C481" t="s">
        <v>1036</v>
      </c>
    </row>
    <row r="482" spans="1:3">
      <c r="A482" t="s">
        <v>63</v>
      </c>
      <c r="B482" t="s">
        <v>199</v>
      </c>
      <c r="C482" t="s">
        <v>1037</v>
      </c>
    </row>
    <row r="483" spans="1:3">
      <c r="A483" t="s">
        <v>63</v>
      </c>
      <c r="B483" t="s">
        <v>197</v>
      </c>
      <c r="C483" t="s">
        <v>1038</v>
      </c>
    </row>
    <row r="484" spans="1:3">
      <c r="A484" t="s">
        <v>63</v>
      </c>
      <c r="B484" t="s">
        <v>198</v>
      </c>
      <c r="C484" t="s">
        <v>1039</v>
      </c>
    </row>
    <row r="485" spans="1:3">
      <c r="A485" t="s">
        <v>63</v>
      </c>
      <c r="B485" t="s">
        <v>217</v>
      </c>
      <c r="C485" t="s">
        <v>1040</v>
      </c>
    </row>
    <row r="486" spans="1:3">
      <c r="A486" t="s">
        <v>63</v>
      </c>
      <c r="B486" t="s">
        <v>211</v>
      </c>
      <c r="C486" t="s">
        <v>1041</v>
      </c>
    </row>
    <row r="487" spans="1:3">
      <c r="A487" t="s">
        <v>63</v>
      </c>
      <c r="B487" t="s">
        <v>218</v>
      </c>
      <c r="C487" t="s">
        <v>1042</v>
      </c>
    </row>
    <row r="488" spans="1:3">
      <c r="A488" t="s">
        <v>63</v>
      </c>
      <c r="B488" t="s">
        <v>234</v>
      </c>
      <c r="C488" t="s">
        <v>1043</v>
      </c>
    </row>
    <row r="489" spans="1:3">
      <c r="A489" t="s">
        <v>63</v>
      </c>
      <c r="B489" t="s">
        <v>203</v>
      </c>
      <c r="C489" t="s">
        <v>35</v>
      </c>
    </row>
    <row r="490" spans="1:3">
      <c r="A490" t="s">
        <v>63</v>
      </c>
      <c r="B490" t="s">
        <v>227</v>
      </c>
      <c r="C490" t="s">
        <v>1044</v>
      </c>
    </row>
    <row r="491" spans="1:3">
      <c r="A491" t="s">
        <v>63</v>
      </c>
      <c r="B491" t="s">
        <v>235</v>
      </c>
      <c r="C491" t="s">
        <v>1045</v>
      </c>
    </row>
    <row r="492" spans="1:3">
      <c r="A492" t="s">
        <v>63</v>
      </c>
      <c r="B492" t="s">
        <v>231</v>
      </c>
      <c r="C492" t="s">
        <v>53</v>
      </c>
    </row>
    <row r="493" spans="1:3">
      <c r="A493" t="s">
        <v>63</v>
      </c>
      <c r="B493" t="s">
        <v>232</v>
      </c>
      <c r="C493" t="s">
        <v>1046</v>
      </c>
    </row>
    <row r="494" spans="1:3">
      <c r="A494" t="s">
        <v>63</v>
      </c>
      <c r="B494" t="s">
        <v>206</v>
      </c>
      <c r="C494" t="s">
        <v>1047</v>
      </c>
    </row>
    <row r="495" spans="1:3">
      <c r="A495" t="s">
        <v>63</v>
      </c>
      <c r="B495" t="s">
        <v>204</v>
      </c>
      <c r="C495" t="s">
        <v>1048</v>
      </c>
    </row>
    <row r="496" spans="1:3">
      <c r="A496" t="s">
        <v>63</v>
      </c>
      <c r="B496" t="s">
        <v>208</v>
      </c>
      <c r="C496" t="s">
        <v>1049</v>
      </c>
    </row>
    <row r="497" spans="1:3">
      <c r="A497" t="s">
        <v>63</v>
      </c>
      <c r="B497" t="s">
        <v>212</v>
      </c>
      <c r="C497" t="s">
        <v>1050</v>
      </c>
    </row>
    <row r="498" spans="1:3">
      <c r="A498" t="s">
        <v>63</v>
      </c>
      <c r="B498" t="s">
        <v>213</v>
      </c>
      <c r="C498" t="s">
        <v>1051</v>
      </c>
    </row>
    <row r="499" spans="1:3">
      <c r="A499" t="s">
        <v>63</v>
      </c>
      <c r="B499" t="s">
        <v>216</v>
      </c>
      <c r="C499" t="s">
        <v>1052</v>
      </c>
    </row>
    <row r="500" spans="1:3">
      <c r="A500" t="s">
        <v>63</v>
      </c>
      <c r="B500" t="s">
        <v>223</v>
      </c>
      <c r="C500" t="s">
        <v>1053</v>
      </c>
    </row>
    <row r="501" spans="1:3">
      <c r="A501" t="s">
        <v>63</v>
      </c>
      <c r="B501" t="s">
        <v>215</v>
      </c>
      <c r="C501" t="s">
        <v>1054</v>
      </c>
    </row>
    <row r="502" spans="1:3">
      <c r="A502" t="s">
        <v>63</v>
      </c>
      <c r="B502" t="s">
        <v>222</v>
      </c>
      <c r="C502" t="s">
        <v>1055</v>
      </c>
    </row>
    <row r="503" spans="1:3">
      <c r="A503" t="s">
        <v>63</v>
      </c>
      <c r="B503" t="s">
        <v>221</v>
      </c>
      <c r="C503" t="s">
        <v>1056</v>
      </c>
    </row>
    <row r="504" spans="1:3">
      <c r="A504" t="s">
        <v>63</v>
      </c>
      <c r="B504" t="s">
        <v>225</v>
      </c>
      <c r="C504" t="s">
        <v>1057</v>
      </c>
    </row>
    <row r="505" spans="1:3">
      <c r="A505" t="s">
        <v>63</v>
      </c>
      <c r="B505" t="s">
        <v>229</v>
      </c>
      <c r="C505" t="s">
        <v>1058</v>
      </c>
    </row>
    <row r="506" spans="1:3">
      <c r="A506" t="s">
        <v>63</v>
      </c>
      <c r="B506" t="s">
        <v>240</v>
      </c>
      <c r="C506" t="s">
        <v>36</v>
      </c>
    </row>
    <row r="507" spans="1:3">
      <c r="A507" t="s">
        <v>63</v>
      </c>
      <c r="B507" t="s">
        <v>239</v>
      </c>
      <c r="C507" t="s">
        <v>37</v>
      </c>
    </row>
    <row r="508" spans="1:3">
      <c r="A508" t="s">
        <v>63</v>
      </c>
      <c r="B508" t="s">
        <v>243</v>
      </c>
      <c r="C508" t="s">
        <v>38</v>
      </c>
    </row>
    <row r="509" spans="1:3">
      <c r="A509" t="s">
        <v>63</v>
      </c>
      <c r="B509" t="s">
        <v>241</v>
      </c>
      <c r="C509" t="s">
        <v>1059</v>
      </c>
    </row>
    <row r="510" spans="1:3">
      <c r="A510" t="s">
        <v>63</v>
      </c>
      <c r="B510" t="s">
        <v>209</v>
      </c>
      <c r="C510" t="s">
        <v>1060</v>
      </c>
    </row>
    <row r="511" spans="1:3">
      <c r="A511" t="s">
        <v>63</v>
      </c>
      <c r="B511" t="s">
        <v>220</v>
      </c>
      <c r="C511" t="s">
        <v>1061</v>
      </c>
    </row>
    <row r="512" spans="1:3">
      <c r="A512" t="s">
        <v>63</v>
      </c>
      <c r="B512" t="s">
        <v>242</v>
      </c>
      <c r="C512" t="s">
        <v>1062</v>
      </c>
    </row>
    <row r="513" spans="1:3">
      <c r="A513" t="s">
        <v>63</v>
      </c>
      <c r="B513" t="s">
        <v>228</v>
      </c>
      <c r="C513" t="s">
        <v>1063</v>
      </c>
    </row>
    <row r="514" spans="1:3">
      <c r="A514" t="s">
        <v>63</v>
      </c>
      <c r="B514" t="s">
        <v>237</v>
      </c>
      <c r="C514" t="s">
        <v>1064</v>
      </c>
    </row>
    <row r="515" spans="1:3">
      <c r="A515" t="s">
        <v>63</v>
      </c>
      <c r="B515" t="s">
        <v>230</v>
      </c>
      <c r="C515" t="s">
        <v>1065</v>
      </c>
    </row>
    <row r="516" spans="1:3">
      <c r="A516" t="s">
        <v>63</v>
      </c>
      <c r="B516" t="s">
        <v>233</v>
      </c>
      <c r="C516" t="s">
        <v>1066</v>
      </c>
    </row>
    <row r="517" spans="1:3">
      <c r="A517" t="s">
        <v>63</v>
      </c>
      <c r="B517" t="s">
        <v>224</v>
      </c>
      <c r="C517" t="s">
        <v>1067</v>
      </c>
    </row>
    <row r="518" spans="1:3">
      <c r="A518" t="s">
        <v>63</v>
      </c>
      <c r="B518" t="s">
        <v>238</v>
      </c>
      <c r="C518" t="s">
        <v>1068</v>
      </c>
    </row>
    <row r="519" spans="1:3">
      <c r="A519" t="s">
        <v>63</v>
      </c>
      <c r="B519" t="s">
        <v>219</v>
      </c>
      <c r="C519" t="s">
        <v>1069</v>
      </c>
    </row>
    <row r="520" spans="1:3">
      <c r="A520" t="s">
        <v>63</v>
      </c>
      <c r="B520" t="s">
        <v>207</v>
      </c>
      <c r="C520" t="s">
        <v>1070</v>
      </c>
    </row>
    <row r="521" spans="1:3">
      <c r="A521" t="s">
        <v>63</v>
      </c>
      <c r="B521" t="s">
        <v>214</v>
      </c>
      <c r="C521" t="s">
        <v>1071</v>
      </c>
    </row>
    <row r="522" spans="1:3">
      <c r="A522" t="s">
        <v>63</v>
      </c>
      <c r="B522" t="s">
        <v>226</v>
      </c>
      <c r="C522" t="s">
        <v>1072</v>
      </c>
    </row>
  </sheetData>
  <sheetProtection sheet="1" objects="1" scenarios="1"/>
  <sortState xmlns:xlrd2="http://schemas.microsoft.com/office/spreadsheetml/2017/richdata2" ref="A2:C522">
    <sortCondition ref="A2:A522"/>
    <sortCondition ref="B2:B52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0C29-31E1-3E46-B6B7-83D944E71A74}">
  <dimension ref="A1:H218"/>
  <sheetViews>
    <sheetView topLeftCell="A65" zoomScale="120" zoomScaleNormal="120" workbookViewId="0">
      <selection activeCell="A33" sqref="A33"/>
    </sheetView>
  </sheetViews>
  <sheetFormatPr baseColWidth="10" defaultRowHeight="13"/>
  <cols>
    <col min="1" max="1" width="21.33203125" customWidth="1"/>
    <col min="2" max="2" width="37.83203125" customWidth="1"/>
    <col min="3" max="3" width="33.83203125" customWidth="1"/>
    <col min="4" max="4" width="38" customWidth="1"/>
    <col min="5" max="5" width="24" customWidth="1"/>
  </cols>
  <sheetData>
    <row r="1" spans="1:8" ht="17" customHeight="1">
      <c r="A1" s="83" t="s">
        <v>58</v>
      </c>
      <c r="B1" s="36" t="s">
        <v>1678</v>
      </c>
      <c r="C1" s="82" t="s">
        <v>1331</v>
      </c>
      <c r="D1" s="82" t="s">
        <v>1332</v>
      </c>
      <c r="E1" s="83" t="s">
        <v>1448</v>
      </c>
    </row>
    <row r="2" spans="1:8" ht="15">
      <c r="A2" s="2" t="s">
        <v>1547</v>
      </c>
      <c r="B2" s="36" t="s">
        <v>1449</v>
      </c>
      <c r="C2" s="79" t="s">
        <v>1144</v>
      </c>
      <c r="D2" s="79" t="s">
        <v>1254</v>
      </c>
      <c r="E2" s="79" t="s">
        <v>1340</v>
      </c>
      <c r="H2" s="85" t="e" cm="1">
        <f t="array" aca="1" ref="H2" ca="1">OFFSET($B$1,0,0,COUNTIF($B:$B,"program_revenues"),1)</f>
        <v>#REF!</v>
      </c>
    </row>
    <row r="3" spans="1:8" ht="15">
      <c r="A3" s="2" t="s">
        <v>1547</v>
      </c>
      <c r="B3" s="36" t="s">
        <v>1450</v>
      </c>
      <c r="C3" s="79" t="s">
        <v>1145</v>
      </c>
      <c r="D3" s="79" t="s">
        <v>1255</v>
      </c>
      <c r="E3" s="79" t="s">
        <v>1341</v>
      </c>
    </row>
    <row r="4" spans="1:8" ht="15">
      <c r="A4" s="2" t="s">
        <v>1547</v>
      </c>
      <c r="B4" s="36" t="s">
        <v>1451</v>
      </c>
      <c r="C4" s="79" t="s">
        <v>1146</v>
      </c>
      <c r="D4" s="79" t="s">
        <v>1256</v>
      </c>
      <c r="E4" s="79" t="s">
        <v>1342</v>
      </c>
    </row>
    <row r="5" spans="1:8" ht="15">
      <c r="A5" s="2" t="s">
        <v>1547</v>
      </c>
      <c r="B5" s="36" t="s">
        <v>1452</v>
      </c>
      <c r="C5" s="79" t="s">
        <v>1147</v>
      </c>
      <c r="D5" s="79" t="s">
        <v>1257</v>
      </c>
      <c r="E5" s="79" t="s">
        <v>1343</v>
      </c>
    </row>
    <row r="6" spans="1:8" ht="15">
      <c r="A6" s="2" t="s">
        <v>1547</v>
      </c>
      <c r="B6" s="36" t="s">
        <v>1453</v>
      </c>
      <c r="C6" s="79" t="s">
        <v>1148</v>
      </c>
      <c r="D6" s="79" t="s">
        <v>1258</v>
      </c>
      <c r="E6" s="79" t="s">
        <v>1344</v>
      </c>
    </row>
    <row r="7" spans="1:8" ht="15">
      <c r="A7" s="2" t="s">
        <v>1547</v>
      </c>
      <c r="B7" s="36" t="s">
        <v>1454</v>
      </c>
      <c r="C7" s="79" t="s">
        <v>1149</v>
      </c>
      <c r="D7" s="79" t="s">
        <v>1259</v>
      </c>
      <c r="E7" s="79" t="s">
        <v>1345</v>
      </c>
    </row>
    <row r="8" spans="1:8" ht="15">
      <c r="A8" s="2" t="s">
        <v>1547</v>
      </c>
      <c r="B8" s="36" t="s">
        <v>1455</v>
      </c>
      <c r="C8" s="79" t="s">
        <v>1150</v>
      </c>
      <c r="D8" s="79" t="s">
        <v>1260</v>
      </c>
      <c r="E8" s="79" t="s">
        <v>1347</v>
      </c>
    </row>
    <row r="9" spans="1:8" ht="15">
      <c r="A9" s="2" t="s">
        <v>1547</v>
      </c>
      <c r="B9" s="36" t="s">
        <v>1456</v>
      </c>
      <c r="C9" s="79" t="s">
        <v>1151</v>
      </c>
      <c r="D9" s="79" t="s">
        <v>1261</v>
      </c>
      <c r="E9" s="79" t="s">
        <v>1348</v>
      </c>
    </row>
    <row r="10" spans="1:8" ht="15">
      <c r="A10" s="2" t="s">
        <v>1547</v>
      </c>
      <c r="B10" s="36" t="s">
        <v>1457</v>
      </c>
      <c r="C10" s="79" t="s">
        <v>1152</v>
      </c>
      <c r="D10" s="79" t="s">
        <v>1262</v>
      </c>
      <c r="E10" s="79" t="s">
        <v>1349</v>
      </c>
    </row>
    <row r="11" spans="1:8" ht="15">
      <c r="A11" s="2" t="s">
        <v>1547</v>
      </c>
      <c r="B11" s="36" t="s">
        <v>1458</v>
      </c>
      <c r="C11" s="79" t="s">
        <v>1153</v>
      </c>
      <c r="D11" s="79" t="s">
        <v>1263</v>
      </c>
      <c r="E11" s="79" t="s">
        <v>1350</v>
      </c>
    </row>
    <row r="12" spans="1:8" ht="15">
      <c r="A12" s="2" t="s">
        <v>1547</v>
      </c>
      <c r="B12" s="36" t="s">
        <v>1459</v>
      </c>
      <c r="C12" s="79" t="s">
        <v>1154</v>
      </c>
      <c r="D12" s="79" t="s">
        <v>1264</v>
      </c>
      <c r="E12" s="79" t="s">
        <v>1351</v>
      </c>
    </row>
    <row r="13" spans="1:8" ht="15">
      <c r="A13" s="2" t="s">
        <v>1547</v>
      </c>
      <c r="B13" s="36" t="s">
        <v>1460</v>
      </c>
      <c r="C13" s="79" t="s">
        <v>1155</v>
      </c>
      <c r="D13" s="79" t="s">
        <v>1265</v>
      </c>
      <c r="E13" s="79" t="s">
        <v>1352</v>
      </c>
    </row>
    <row r="14" spans="1:8" ht="15">
      <c r="A14" s="2" t="s">
        <v>1547</v>
      </c>
      <c r="B14" s="36" t="s">
        <v>1461</v>
      </c>
      <c r="C14" s="79" t="s">
        <v>1156</v>
      </c>
      <c r="D14" s="79" t="s">
        <v>1266</v>
      </c>
      <c r="E14" s="79" t="s">
        <v>1353</v>
      </c>
    </row>
    <row r="15" spans="1:8" ht="15">
      <c r="A15" s="2" t="s">
        <v>1547</v>
      </c>
      <c r="B15" s="36" t="s">
        <v>1462</v>
      </c>
      <c r="C15" s="79" t="s">
        <v>1157</v>
      </c>
      <c r="D15" s="79" t="s">
        <v>1267</v>
      </c>
      <c r="E15" s="79" t="s">
        <v>1354</v>
      </c>
    </row>
    <row r="16" spans="1:8" ht="15">
      <c r="A16" s="2" t="s">
        <v>1547</v>
      </c>
      <c r="B16" s="36" t="s">
        <v>1463</v>
      </c>
      <c r="C16" s="79" t="s">
        <v>1158</v>
      </c>
      <c r="D16" s="79" t="s">
        <v>1268</v>
      </c>
      <c r="E16" s="79" t="s">
        <v>1355</v>
      </c>
    </row>
    <row r="17" spans="1:5" ht="15">
      <c r="A17" s="2" t="s">
        <v>1547</v>
      </c>
      <c r="B17" s="36" t="s">
        <v>1464</v>
      </c>
      <c r="C17" s="79" t="s">
        <v>1159</v>
      </c>
      <c r="D17" s="79" t="s">
        <v>1269</v>
      </c>
      <c r="E17" s="79" t="s">
        <v>1356</v>
      </c>
    </row>
    <row r="18" spans="1:5" ht="15">
      <c r="A18" s="2" t="s">
        <v>1547</v>
      </c>
      <c r="B18" s="36" t="s">
        <v>1465</v>
      </c>
      <c r="C18" s="79" t="s">
        <v>1160</v>
      </c>
      <c r="D18" s="79" t="s">
        <v>1270</v>
      </c>
      <c r="E18" s="79" t="s">
        <v>1357</v>
      </c>
    </row>
    <row r="19" spans="1:5" ht="15">
      <c r="A19" s="2" t="s">
        <v>1547</v>
      </c>
      <c r="B19" s="36" t="s">
        <v>1466</v>
      </c>
      <c r="C19" s="79" t="s">
        <v>1161</v>
      </c>
      <c r="D19" s="79" t="s">
        <v>1271</v>
      </c>
      <c r="E19" s="79" t="s">
        <v>1358</v>
      </c>
    </row>
    <row r="20" spans="1:5" ht="15">
      <c r="A20" s="2" t="s">
        <v>1547</v>
      </c>
      <c r="B20" s="36" t="s">
        <v>1467</v>
      </c>
      <c r="C20" s="79" t="s">
        <v>1162</v>
      </c>
      <c r="D20" s="79" t="s">
        <v>1272</v>
      </c>
      <c r="E20" s="79" t="s">
        <v>1359</v>
      </c>
    </row>
    <row r="21" spans="1:5" ht="15">
      <c r="A21" s="2" t="s">
        <v>1547</v>
      </c>
      <c r="B21" s="36" t="s">
        <v>1468</v>
      </c>
      <c r="C21" s="79" t="s">
        <v>1163</v>
      </c>
      <c r="D21" s="79" t="s">
        <v>1273</v>
      </c>
      <c r="E21" s="79" t="s">
        <v>1360</v>
      </c>
    </row>
    <row r="22" spans="1:5" ht="15">
      <c r="A22" s="2" t="s">
        <v>1547</v>
      </c>
      <c r="B22" s="36" t="s">
        <v>1469</v>
      </c>
      <c r="C22" s="79" t="s">
        <v>1164</v>
      </c>
      <c r="D22" s="79" t="s">
        <v>1274</v>
      </c>
      <c r="E22" s="79" t="s">
        <v>1361</v>
      </c>
    </row>
    <row r="23" spans="1:5" ht="15">
      <c r="A23" s="2" t="s">
        <v>1547</v>
      </c>
      <c r="B23" s="36" t="s">
        <v>1470</v>
      </c>
      <c r="C23" s="79" t="s">
        <v>1165</v>
      </c>
      <c r="D23" s="79" t="s">
        <v>1275</v>
      </c>
      <c r="E23" s="79" t="s">
        <v>1362</v>
      </c>
    </row>
    <row r="24" spans="1:5" ht="15">
      <c r="A24" s="2" t="s">
        <v>1547</v>
      </c>
      <c r="B24" s="36" t="s">
        <v>1471</v>
      </c>
      <c r="C24" s="79" t="s">
        <v>1166</v>
      </c>
      <c r="D24" s="79" t="s">
        <v>1276</v>
      </c>
      <c r="E24" s="79" t="s">
        <v>1363</v>
      </c>
    </row>
    <row r="25" spans="1:5" ht="15">
      <c r="A25" s="2" t="s">
        <v>1547</v>
      </c>
      <c r="B25" s="36" t="s">
        <v>1472</v>
      </c>
      <c r="C25" s="79" t="s">
        <v>1167</v>
      </c>
      <c r="D25" s="79" t="s">
        <v>1277</v>
      </c>
      <c r="E25" s="79" t="s">
        <v>1364</v>
      </c>
    </row>
    <row r="26" spans="1:5" ht="15">
      <c r="A26" s="2" t="s">
        <v>1547</v>
      </c>
      <c r="B26" s="36" t="s">
        <v>1473</v>
      </c>
      <c r="C26" s="79" t="s">
        <v>1168</v>
      </c>
      <c r="D26" s="79" t="s">
        <v>1278</v>
      </c>
      <c r="E26" s="79" t="s">
        <v>1365</v>
      </c>
    </row>
    <row r="27" spans="1:5" ht="15">
      <c r="A27" s="2" t="s">
        <v>1547</v>
      </c>
      <c r="B27" s="36" t="s">
        <v>1474</v>
      </c>
      <c r="C27" s="79" t="s">
        <v>1169</v>
      </c>
      <c r="D27" s="79" t="s">
        <v>1279</v>
      </c>
      <c r="E27" s="79" t="s">
        <v>1366</v>
      </c>
    </row>
    <row r="28" spans="1:5" ht="15">
      <c r="A28" s="2" t="s">
        <v>1547</v>
      </c>
      <c r="B28" s="36" t="s">
        <v>1475</v>
      </c>
      <c r="C28" s="79" t="s">
        <v>1170</v>
      </c>
      <c r="D28" s="79" t="s">
        <v>1280</v>
      </c>
      <c r="E28" s="79" t="s">
        <v>1367</v>
      </c>
    </row>
    <row r="29" spans="1:5" ht="15">
      <c r="A29" s="2" t="s">
        <v>1547</v>
      </c>
      <c r="B29" s="36" t="s">
        <v>1476</v>
      </c>
      <c r="C29" s="79" t="s">
        <v>1171</v>
      </c>
      <c r="D29" s="79" t="s">
        <v>1281</v>
      </c>
      <c r="E29" s="79" t="s">
        <v>1368</v>
      </c>
    </row>
    <row r="30" spans="1:5" ht="15">
      <c r="A30" s="2" t="s">
        <v>1547</v>
      </c>
      <c r="B30" s="36" t="s">
        <v>1477</v>
      </c>
      <c r="C30" s="79" t="s">
        <v>1172</v>
      </c>
      <c r="D30" s="79" t="s">
        <v>1282</v>
      </c>
      <c r="E30" s="79" t="s">
        <v>1369</v>
      </c>
    </row>
    <row r="31" spans="1:5" ht="15">
      <c r="A31" s="2" t="s">
        <v>1547</v>
      </c>
      <c r="B31" s="36" t="s">
        <v>1478</v>
      </c>
      <c r="C31" s="79" t="s">
        <v>1173</v>
      </c>
      <c r="D31" s="79" t="s">
        <v>1283</v>
      </c>
      <c r="E31" s="79" t="s">
        <v>1370</v>
      </c>
    </row>
    <row r="32" spans="1:5" ht="15">
      <c r="A32" s="2" t="s">
        <v>1547</v>
      </c>
      <c r="B32" s="36" t="s">
        <v>1479</v>
      </c>
      <c r="C32" s="79" t="s">
        <v>1174</v>
      </c>
      <c r="D32" s="79" t="s">
        <v>1284</v>
      </c>
      <c r="E32" s="79" t="s">
        <v>1371</v>
      </c>
    </row>
    <row r="33" spans="1:5" ht="15">
      <c r="A33" s="2" t="s">
        <v>1547</v>
      </c>
      <c r="B33" s="36" t="s">
        <v>1480</v>
      </c>
      <c r="C33" s="79" t="s">
        <v>1175</v>
      </c>
      <c r="D33" s="79" t="s">
        <v>1285</v>
      </c>
      <c r="E33" s="79" t="s">
        <v>1372</v>
      </c>
    </row>
    <row r="34" spans="1:5" ht="15">
      <c r="A34" s="2" t="s">
        <v>1547</v>
      </c>
      <c r="B34" s="36" t="s">
        <v>1481</v>
      </c>
      <c r="C34" s="79" t="s">
        <v>1176</v>
      </c>
      <c r="D34" s="79" t="s">
        <v>1286</v>
      </c>
      <c r="E34" s="79" t="s">
        <v>1373</v>
      </c>
    </row>
    <row r="35" spans="1:5" ht="15">
      <c r="A35" s="2" t="s">
        <v>1547</v>
      </c>
      <c r="B35" s="36" t="s">
        <v>1482</v>
      </c>
      <c r="C35" s="79" t="s">
        <v>1177</v>
      </c>
      <c r="D35" s="79" t="s">
        <v>1287</v>
      </c>
      <c r="E35" s="79" t="s">
        <v>1374</v>
      </c>
    </row>
    <row r="36" spans="1:5" ht="15">
      <c r="A36" s="2" t="s">
        <v>1547</v>
      </c>
      <c r="B36" s="36" t="s">
        <v>1178</v>
      </c>
      <c r="C36" s="79" t="s">
        <v>1179</v>
      </c>
      <c r="D36" s="79" t="s">
        <v>1288</v>
      </c>
      <c r="E36" s="79" t="s">
        <v>1375</v>
      </c>
    </row>
    <row r="37" spans="1:5" ht="15">
      <c r="A37" s="2" t="s">
        <v>1547</v>
      </c>
      <c r="B37" s="36" t="s">
        <v>1483</v>
      </c>
      <c r="C37" s="79" t="s">
        <v>1180</v>
      </c>
      <c r="D37" s="79" t="s">
        <v>1289</v>
      </c>
      <c r="E37" s="79" t="s">
        <v>1376</v>
      </c>
    </row>
    <row r="38" spans="1:5" ht="15">
      <c r="A38" s="2" t="s">
        <v>1547</v>
      </c>
      <c r="B38" s="36" t="s">
        <v>1484</v>
      </c>
      <c r="C38" s="79" t="s">
        <v>1181</v>
      </c>
      <c r="D38" s="79" t="s">
        <v>1298</v>
      </c>
      <c r="E38" s="79" t="s">
        <v>1415</v>
      </c>
    </row>
    <row r="39" spans="1:5" ht="15">
      <c r="A39" s="2" t="s">
        <v>1547</v>
      </c>
      <c r="B39" s="36" t="s">
        <v>1485</v>
      </c>
      <c r="C39" s="79" t="s">
        <v>1182</v>
      </c>
      <c r="D39" s="79" t="s">
        <v>1291</v>
      </c>
      <c r="E39" s="79" t="s">
        <v>1378</v>
      </c>
    </row>
    <row r="40" spans="1:5" ht="15">
      <c r="A40" s="2" t="s">
        <v>1547</v>
      </c>
      <c r="B40" s="36" t="s">
        <v>1486</v>
      </c>
      <c r="C40" s="79" t="s">
        <v>1183</v>
      </c>
      <c r="D40" s="79" t="s">
        <v>1292</v>
      </c>
      <c r="E40" s="79" t="s">
        <v>1379</v>
      </c>
    </row>
    <row r="41" spans="1:5" ht="15">
      <c r="A41" s="2" t="s">
        <v>1547</v>
      </c>
      <c r="B41" s="36" t="s">
        <v>1487</v>
      </c>
      <c r="C41" s="79" t="s">
        <v>1184</v>
      </c>
      <c r="D41" s="79" t="s">
        <v>1293</v>
      </c>
      <c r="E41" s="79" t="s">
        <v>1380</v>
      </c>
    </row>
    <row r="42" spans="1:5" ht="15">
      <c r="A42" s="2" t="s">
        <v>1547</v>
      </c>
      <c r="B42" s="36" t="s">
        <v>1488</v>
      </c>
      <c r="C42" s="79" t="s">
        <v>1185</v>
      </c>
      <c r="D42" s="79" t="s">
        <v>1290</v>
      </c>
      <c r="E42" s="79" t="s">
        <v>1377</v>
      </c>
    </row>
    <row r="43" spans="1:5" ht="15">
      <c r="A43" s="2" t="s">
        <v>1547</v>
      </c>
      <c r="B43" s="36" t="s">
        <v>1489</v>
      </c>
      <c r="C43" s="79" t="s">
        <v>1186</v>
      </c>
      <c r="D43" s="79" t="s">
        <v>1294</v>
      </c>
      <c r="E43" s="79" t="s">
        <v>1381</v>
      </c>
    </row>
    <row r="44" spans="1:5" ht="15">
      <c r="A44" s="2" t="s">
        <v>1547</v>
      </c>
      <c r="B44" s="36" t="s">
        <v>1490</v>
      </c>
      <c r="C44" s="79" t="s">
        <v>1187</v>
      </c>
      <c r="D44" s="79" t="s">
        <v>1295</v>
      </c>
      <c r="E44" s="79" t="s">
        <v>1382</v>
      </c>
    </row>
    <row r="45" spans="1:5" ht="15">
      <c r="A45" s="2" t="s">
        <v>1547</v>
      </c>
      <c r="B45" s="36" t="s">
        <v>1491</v>
      </c>
      <c r="C45" s="79" t="s">
        <v>1188</v>
      </c>
      <c r="D45" s="79" t="s">
        <v>1296</v>
      </c>
      <c r="E45" s="79" t="s">
        <v>1383</v>
      </c>
    </row>
    <row r="46" spans="1:5" ht="15">
      <c r="A46" s="2" t="s">
        <v>1547</v>
      </c>
      <c r="B46" s="36" t="s">
        <v>1492</v>
      </c>
      <c r="C46" s="79" t="s">
        <v>1189</v>
      </c>
      <c r="D46" s="36"/>
      <c r="E46" s="79" t="s">
        <v>1384</v>
      </c>
    </row>
    <row r="47" spans="1:5" ht="15">
      <c r="A47" s="2" t="s">
        <v>1547</v>
      </c>
      <c r="B47" s="36" t="s">
        <v>1493</v>
      </c>
      <c r="C47" s="79" t="s">
        <v>1190</v>
      </c>
      <c r="D47" s="36"/>
      <c r="E47" s="79" t="s">
        <v>1385</v>
      </c>
    </row>
    <row r="48" spans="1:5" ht="15">
      <c r="A48" s="2" t="s">
        <v>1547</v>
      </c>
      <c r="B48" s="36" t="s">
        <v>1494</v>
      </c>
      <c r="C48" s="79" t="s">
        <v>1191</v>
      </c>
      <c r="D48" s="36"/>
      <c r="E48" s="79" t="s">
        <v>1386</v>
      </c>
    </row>
    <row r="49" spans="1:5" ht="15">
      <c r="A49" s="2" t="s">
        <v>1547</v>
      </c>
      <c r="B49" s="36" t="s">
        <v>1495</v>
      </c>
      <c r="C49" s="79" t="s">
        <v>1192</v>
      </c>
      <c r="D49" s="36"/>
      <c r="E49" s="79" t="s">
        <v>1387</v>
      </c>
    </row>
    <row r="50" spans="1:5" ht="15">
      <c r="A50" s="2" t="s">
        <v>1547</v>
      </c>
      <c r="B50" s="36" t="s">
        <v>1496</v>
      </c>
      <c r="C50" s="79" t="s">
        <v>1193</v>
      </c>
      <c r="D50" s="36"/>
      <c r="E50" s="79" t="s">
        <v>1388</v>
      </c>
    </row>
    <row r="51" spans="1:5" ht="15">
      <c r="A51" s="2" t="s">
        <v>1547</v>
      </c>
      <c r="B51" s="36" t="s">
        <v>1497</v>
      </c>
      <c r="C51" s="79" t="s">
        <v>1194</v>
      </c>
      <c r="D51" s="36"/>
      <c r="E51" s="79" t="s">
        <v>1389</v>
      </c>
    </row>
    <row r="52" spans="1:5" ht="15">
      <c r="A52" s="2" t="s">
        <v>1547</v>
      </c>
      <c r="B52" s="36" t="s">
        <v>1498</v>
      </c>
      <c r="C52" s="79" t="s">
        <v>1195</v>
      </c>
      <c r="D52" s="36"/>
      <c r="E52" s="79" t="s">
        <v>1390</v>
      </c>
    </row>
    <row r="53" spans="1:5" ht="15">
      <c r="A53" s="2" t="s">
        <v>1547</v>
      </c>
      <c r="B53" s="36" t="s">
        <v>1499</v>
      </c>
      <c r="C53" s="79" t="s">
        <v>1196</v>
      </c>
      <c r="D53" s="36"/>
      <c r="E53" s="79" t="s">
        <v>1391</v>
      </c>
    </row>
    <row r="54" spans="1:5" ht="15">
      <c r="A54" s="2" t="s">
        <v>1547</v>
      </c>
      <c r="B54" s="36" t="s">
        <v>1500</v>
      </c>
      <c r="C54" s="79" t="s">
        <v>1197</v>
      </c>
      <c r="D54" s="36"/>
      <c r="E54" s="79" t="s">
        <v>1392</v>
      </c>
    </row>
    <row r="55" spans="1:5" ht="15">
      <c r="A55" s="2" t="s">
        <v>1547</v>
      </c>
      <c r="B55" s="36" t="s">
        <v>1501</v>
      </c>
      <c r="C55" s="79" t="s">
        <v>1198</v>
      </c>
      <c r="D55" s="36"/>
      <c r="E55" s="79" t="s">
        <v>1393</v>
      </c>
    </row>
    <row r="56" spans="1:5" ht="15">
      <c r="A56" s="2" t="s">
        <v>1547</v>
      </c>
      <c r="B56" s="36" t="s">
        <v>1502</v>
      </c>
      <c r="C56" s="79" t="s">
        <v>1199</v>
      </c>
      <c r="D56" s="36"/>
      <c r="E56" s="79" t="s">
        <v>1394</v>
      </c>
    </row>
    <row r="57" spans="1:5" ht="15">
      <c r="A57" s="2" t="s">
        <v>1547</v>
      </c>
      <c r="B57" s="36" t="s">
        <v>1503</v>
      </c>
      <c r="C57" s="79" t="s">
        <v>1200</v>
      </c>
      <c r="D57" s="36"/>
      <c r="E57" s="79" t="s">
        <v>1395</v>
      </c>
    </row>
    <row r="58" spans="1:5" ht="15">
      <c r="A58" s="2" t="s">
        <v>1547</v>
      </c>
      <c r="B58" s="36" t="s">
        <v>1504</v>
      </c>
      <c r="C58" s="79" t="s">
        <v>1201</v>
      </c>
      <c r="D58" s="36"/>
      <c r="E58" s="79" t="s">
        <v>1396</v>
      </c>
    </row>
    <row r="59" spans="1:5" ht="15">
      <c r="A59" s="2" t="s">
        <v>1547</v>
      </c>
      <c r="B59" s="36" t="s">
        <v>1505</v>
      </c>
      <c r="C59" s="79" t="s">
        <v>1202</v>
      </c>
      <c r="D59" s="36"/>
      <c r="E59" s="79" t="s">
        <v>1397</v>
      </c>
    </row>
    <row r="60" spans="1:5" ht="15">
      <c r="A60" s="2" t="s">
        <v>1547</v>
      </c>
      <c r="B60" s="36" t="s">
        <v>1506</v>
      </c>
      <c r="C60" s="79" t="s">
        <v>1203</v>
      </c>
      <c r="D60" s="36"/>
      <c r="E60" s="79" t="s">
        <v>1398</v>
      </c>
    </row>
    <row r="61" spans="1:5" ht="15">
      <c r="A61" s="2" t="s">
        <v>1547</v>
      </c>
      <c r="B61" s="36" t="s">
        <v>1507</v>
      </c>
      <c r="C61" s="79" t="s">
        <v>1204</v>
      </c>
      <c r="D61" s="36"/>
      <c r="E61" s="79" t="s">
        <v>1399</v>
      </c>
    </row>
    <row r="62" spans="1:5" ht="15">
      <c r="A62" s="2" t="s">
        <v>1547</v>
      </c>
      <c r="B62" s="36" t="s">
        <v>1508</v>
      </c>
      <c r="C62" s="79" t="s">
        <v>1205</v>
      </c>
      <c r="D62" s="36"/>
      <c r="E62" s="79" t="s">
        <v>1400</v>
      </c>
    </row>
    <row r="63" spans="1:5" ht="15">
      <c r="A63" s="2" t="s">
        <v>1547</v>
      </c>
      <c r="B63" s="36" t="s">
        <v>1509</v>
      </c>
      <c r="C63" s="79" t="s">
        <v>1206</v>
      </c>
      <c r="D63" s="36"/>
      <c r="E63" s="79" t="s">
        <v>1401</v>
      </c>
    </row>
    <row r="64" spans="1:5" ht="15">
      <c r="A64" s="2" t="s">
        <v>1547</v>
      </c>
      <c r="B64" s="36" t="s">
        <v>1510</v>
      </c>
      <c r="C64" s="79" t="s">
        <v>1207</v>
      </c>
      <c r="D64" s="36"/>
      <c r="E64" s="79" t="s">
        <v>1402</v>
      </c>
    </row>
    <row r="65" spans="1:5" ht="15">
      <c r="A65" s="2" t="s">
        <v>1547</v>
      </c>
      <c r="B65" s="36" t="s">
        <v>1511</v>
      </c>
      <c r="C65" s="79" t="s">
        <v>1208</v>
      </c>
      <c r="D65" s="36"/>
      <c r="E65" s="79" t="s">
        <v>1403</v>
      </c>
    </row>
    <row r="66" spans="1:5" ht="15">
      <c r="A66" s="2" t="s">
        <v>1547</v>
      </c>
      <c r="B66" s="36" t="s">
        <v>1119</v>
      </c>
      <c r="C66" s="79" t="s">
        <v>1209</v>
      </c>
      <c r="D66" s="36"/>
      <c r="E66" s="79" t="s">
        <v>1404</v>
      </c>
    </row>
    <row r="67" spans="1:5" ht="15">
      <c r="A67" s="2" t="s">
        <v>1547</v>
      </c>
      <c r="B67" s="36" t="s">
        <v>1512</v>
      </c>
      <c r="C67" s="79" t="s">
        <v>1211</v>
      </c>
      <c r="D67" s="36"/>
      <c r="E67" s="79" t="s">
        <v>1405</v>
      </c>
    </row>
    <row r="68" spans="1:5" ht="15">
      <c r="A68" s="2" t="s">
        <v>1547</v>
      </c>
      <c r="B68" s="36" t="s">
        <v>1513</v>
      </c>
      <c r="C68" s="79" t="s">
        <v>1213</v>
      </c>
      <c r="D68" s="36"/>
      <c r="E68" s="79" t="s">
        <v>1406</v>
      </c>
    </row>
    <row r="69" spans="1:5" ht="15">
      <c r="A69" s="2" t="s">
        <v>1547</v>
      </c>
      <c r="B69" s="36" t="s">
        <v>1514</v>
      </c>
      <c r="C69" s="79" t="s">
        <v>1215</v>
      </c>
      <c r="D69" s="36"/>
      <c r="E69" s="79" t="s">
        <v>1407</v>
      </c>
    </row>
    <row r="70" spans="1:5" ht="15">
      <c r="A70" s="2" t="s">
        <v>1547</v>
      </c>
      <c r="B70" s="36" t="s">
        <v>1515</v>
      </c>
      <c r="C70" s="79" t="s">
        <v>1217</v>
      </c>
      <c r="D70" s="36"/>
      <c r="E70" s="79" t="s">
        <v>1408</v>
      </c>
    </row>
    <row r="71" spans="1:5" ht="15">
      <c r="A71" s="2" t="s">
        <v>1547</v>
      </c>
      <c r="B71" s="36" t="s">
        <v>1218</v>
      </c>
      <c r="C71" s="79" t="s">
        <v>1219</v>
      </c>
      <c r="D71" s="36"/>
      <c r="E71" s="79" t="s">
        <v>1409</v>
      </c>
    </row>
    <row r="72" spans="1:5" ht="15">
      <c r="A72" s="2" t="s">
        <v>1547</v>
      </c>
      <c r="B72" s="36" t="s">
        <v>1516</v>
      </c>
      <c r="C72" s="79" t="s">
        <v>1221</v>
      </c>
      <c r="D72" s="36"/>
      <c r="E72" s="79" t="s">
        <v>1410</v>
      </c>
    </row>
    <row r="73" spans="1:5" ht="15">
      <c r="A73" s="2" t="s">
        <v>1547</v>
      </c>
      <c r="B73" s="36" t="s">
        <v>1517</v>
      </c>
      <c r="C73" s="79" t="s">
        <v>1223</v>
      </c>
      <c r="D73" s="36"/>
      <c r="E73" s="79" t="s">
        <v>1411</v>
      </c>
    </row>
    <row r="74" spans="1:5" ht="15">
      <c r="A74" s="2" t="s">
        <v>1547</v>
      </c>
      <c r="B74" s="36" t="s">
        <v>1518</v>
      </c>
      <c r="C74" s="79" t="s">
        <v>1225</v>
      </c>
      <c r="D74" s="36"/>
      <c r="E74" s="79" t="s">
        <v>1412</v>
      </c>
    </row>
    <row r="75" spans="1:5" ht="15">
      <c r="A75" s="2" t="s">
        <v>1547</v>
      </c>
      <c r="B75" s="36" t="s">
        <v>1519</v>
      </c>
      <c r="C75" s="79" t="s">
        <v>1227</v>
      </c>
      <c r="D75" s="36"/>
      <c r="E75" s="79" t="s">
        <v>1413</v>
      </c>
    </row>
    <row r="76" spans="1:5" ht="15">
      <c r="A76" s="2" t="s">
        <v>1547</v>
      </c>
      <c r="B76" s="36" t="s">
        <v>1520</v>
      </c>
      <c r="C76" s="79" t="s">
        <v>1228</v>
      </c>
      <c r="D76" s="79" t="s">
        <v>1299</v>
      </c>
      <c r="E76" s="79" t="s">
        <v>1416</v>
      </c>
    </row>
    <row r="77" spans="1:5" ht="15">
      <c r="A77" s="2" t="s">
        <v>1547</v>
      </c>
      <c r="B77" s="36" t="s">
        <v>1521</v>
      </c>
      <c r="C77" s="79" t="s">
        <v>1229</v>
      </c>
      <c r="D77" s="79" t="s">
        <v>1303</v>
      </c>
      <c r="E77" s="79" t="s">
        <v>1420</v>
      </c>
    </row>
    <row r="78" spans="1:5" ht="15">
      <c r="A78" s="2" t="s">
        <v>1547</v>
      </c>
      <c r="B78" s="36" t="s">
        <v>1522</v>
      </c>
      <c r="C78" s="79" t="s">
        <v>1230</v>
      </c>
      <c r="D78" s="79" t="s">
        <v>1304</v>
      </c>
      <c r="E78" s="79" t="s">
        <v>1421</v>
      </c>
    </row>
    <row r="79" spans="1:5" ht="15">
      <c r="A79" s="2" t="s">
        <v>1547</v>
      </c>
      <c r="B79" s="36" t="s">
        <v>1523</v>
      </c>
      <c r="C79" s="79" t="s">
        <v>1231</v>
      </c>
      <c r="D79" s="79" t="s">
        <v>1300</v>
      </c>
      <c r="E79" s="79" t="s">
        <v>1417</v>
      </c>
    </row>
    <row r="80" spans="1:5" ht="15">
      <c r="A80" s="2" t="s">
        <v>1547</v>
      </c>
      <c r="B80" s="36" t="s">
        <v>1524</v>
      </c>
      <c r="C80" s="79" t="s">
        <v>1232</v>
      </c>
      <c r="D80" s="79" t="s">
        <v>1302</v>
      </c>
      <c r="E80" s="79" t="s">
        <v>1419</v>
      </c>
    </row>
    <row r="81" spans="1:5" ht="15">
      <c r="A81" s="2" t="s">
        <v>1547</v>
      </c>
      <c r="B81" s="36" t="s">
        <v>1525</v>
      </c>
      <c r="C81" s="79" t="s">
        <v>1233</v>
      </c>
      <c r="D81" s="79" t="s">
        <v>1305</v>
      </c>
      <c r="E81" s="79" t="s">
        <v>1422</v>
      </c>
    </row>
    <row r="82" spans="1:5" ht="15">
      <c r="A82" s="2" t="s">
        <v>1547</v>
      </c>
      <c r="B82" s="36" t="s">
        <v>1526</v>
      </c>
      <c r="C82" s="79" t="s">
        <v>1234</v>
      </c>
      <c r="D82" s="79" t="s">
        <v>1306</v>
      </c>
      <c r="E82" s="79" t="s">
        <v>1423</v>
      </c>
    </row>
    <row r="83" spans="1:5" ht="15">
      <c r="A83" s="2" t="s">
        <v>1547</v>
      </c>
      <c r="B83" s="36" t="s">
        <v>1527</v>
      </c>
      <c r="C83" s="79" t="s">
        <v>1235</v>
      </c>
      <c r="D83" s="79" t="s">
        <v>1307</v>
      </c>
      <c r="E83" s="79" t="s">
        <v>1424</v>
      </c>
    </row>
    <row r="84" spans="1:5" ht="15">
      <c r="A84" s="2" t="s">
        <v>1547</v>
      </c>
      <c r="B84" s="36" t="s">
        <v>1528</v>
      </c>
      <c r="C84" s="79" t="s">
        <v>1236</v>
      </c>
      <c r="D84" s="79" t="s">
        <v>1308</v>
      </c>
      <c r="E84" s="79" t="s">
        <v>1425</v>
      </c>
    </row>
    <row r="85" spans="1:5" ht="15">
      <c r="A85" s="2" t="s">
        <v>1547</v>
      </c>
      <c r="B85" s="36" t="s">
        <v>1529</v>
      </c>
      <c r="C85" s="79" t="s">
        <v>1237</v>
      </c>
      <c r="D85" s="79" t="s">
        <v>1309</v>
      </c>
      <c r="E85" s="79" t="s">
        <v>1426</v>
      </c>
    </row>
    <row r="86" spans="1:5" ht="15">
      <c r="A86" s="2" t="s">
        <v>1547</v>
      </c>
      <c r="B86" s="36" t="s">
        <v>1530</v>
      </c>
      <c r="C86" s="79" t="s">
        <v>1238</v>
      </c>
      <c r="D86" s="79" t="s">
        <v>1310</v>
      </c>
      <c r="E86" s="79" t="s">
        <v>1427</v>
      </c>
    </row>
    <row r="87" spans="1:5" ht="15">
      <c r="A87" s="2" t="s">
        <v>1547</v>
      </c>
      <c r="B87" s="36" t="s">
        <v>1531</v>
      </c>
      <c r="C87" s="79" t="s">
        <v>1239</v>
      </c>
      <c r="D87" s="79" t="s">
        <v>1311</v>
      </c>
      <c r="E87" s="79" t="s">
        <v>1428</v>
      </c>
    </row>
    <row r="88" spans="1:5" ht="15">
      <c r="A88" s="2" t="s">
        <v>1547</v>
      </c>
      <c r="B88" s="36" t="s">
        <v>1532</v>
      </c>
      <c r="C88" s="79" t="s">
        <v>1240</v>
      </c>
      <c r="D88" s="79" t="s">
        <v>1312</v>
      </c>
      <c r="E88" s="79" t="s">
        <v>1429</v>
      </c>
    </row>
    <row r="89" spans="1:5" ht="15">
      <c r="A89" s="2" t="s">
        <v>1547</v>
      </c>
      <c r="B89" s="36" t="s">
        <v>1533</v>
      </c>
      <c r="C89" s="79" t="s">
        <v>1241</v>
      </c>
      <c r="D89" s="79" t="s">
        <v>1314</v>
      </c>
      <c r="E89" s="79" t="s">
        <v>1430</v>
      </c>
    </row>
    <row r="90" spans="1:5" ht="15">
      <c r="A90" s="2" t="s">
        <v>1547</v>
      </c>
      <c r="B90" s="36" t="s">
        <v>1534</v>
      </c>
      <c r="C90" s="79" t="s">
        <v>1242</v>
      </c>
      <c r="D90" s="79" t="s">
        <v>1315</v>
      </c>
      <c r="E90" s="79" t="s">
        <v>1431</v>
      </c>
    </row>
    <row r="91" spans="1:5" ht="15">
      <c r="A91" s="2" t="s">
        <v>1547</v>
      </c>
      <c r="B91" s="36" t="s">
        <v>1535</v>
      </c>
      <c r="C91" s="79" t="s">
        <v>1243</v>
      </c>
      <c r="D91" s="79" t="s">
        <v>1316</v>
      </c>
      <c r="E91" s="79" t="s">
        <v>1432</v>
      </c>
    </row>
    <row r="92" spans="1:5" ht="15">
      <c r="A92" s="2" t="s">
        <v>1547</v>
      </c>
      <c r="B92" s="36" t="s">
        <v>1536</v>
      </c>
      <c r="C92" s="79" t="s">
        <v>1244</v>
      </c>
      <c r="D92" s="79" t="s">
        <v>1317</v>
      </c>
      <c r="E92" s="79" t="s">
        <v>1433</v>
      </c>
    </row>
    <row r="93" spans="1:5" ht="15">
      <c r="A93" s="2" t="s">
        <v>1547</v>
      </c>
      <c r="B93" s="36" t="s">
        <v>1537</v>
      </c>
      <c r="C93" s="79" t="s">
        <v>1245</v>
      </c>
      <c r="D93" s="79" t="s">
        <v>1318</v>
      </c>
      <c r="E93" s="79" t="s">
        <v>1434</v>
      </c>
    </row>
    <row r="94" spans="1:5" ht="15">
      <c r="A94" s="2" t="s">
        <v>1547</v>
      </c>
      <c r="B94" s="36" t="s">
        <v>1538</v>
      </c>
      <c r="C94" s="79" t="s">
        <v>1246</v>
      </c>
      <c r="D94" s="79" t="s">
        <v>1319</v>
      </c>
      <c r="E94" s="79" t="s">
        <v>1435</v>
      </c>
    </row>
    <row r="95" spans="1:5" ht="15">
      <c r="A95" s="2" t="s">
        <v>1547</v>
      </c>
      <c r="B95" s="36" t="s">
        <v>1539</v>
      </c>
      <c r="C95" s="79" t="s">
        <v>1247</v>
      </c>
      <c r="D95" s="79" t="s">
        <v>1320</v>
      </c>
      <c r="E95" s="79" t="s">
        <v>1436</v>
      </c>
    </row>
    <row r="96" spans="1:5" ht="15">
      <c r="A96" s="2" t="s">
        <v>1547</v>
      </c>
      <c r="B96" s="36" t="s">
        <v>1540</v>
      </c>
      <c r="C96" s="79" t="s">
        <v>1248</v>
      </c>
      <c r="D96" s="79" t="s">
        <v>1321</v>
      </c>
      <c r="E96" s="79" t="s">
        <v>1437</v>
      </c>
    </row>
    <row r="97" spans="1:5" ht="15">
      <c r="A97" s="2" t="s">
        <v>1547</v>
      </c>
      <c r="B97" s="36" t="s">
        <v>1541</v>
      </c>
      <c r="C97" s="79" t="s">
        <v>1249</v>
      </c>
      <c r="D97" s="79" t="s">
        <v>1322</v>
      </c>
      <c r="E97" s="79" t="s">
        <v>1438</v>
      </c>
    </row>
    <row r="98" spans="1:5" ht="15">
      <c r="A98" s="2" t="s">
        <v>1547</v>
      </c>
      <c r="B98" s="36" t="s">
        <v>1250</v>
      </c>
      <c r="C98" s="79" t="s">
        <v>1251</v>
      </c>
      <c r="D98" s="36"/>
      <c r="E98" s="79" t="s">
        <v>1439</v>
      </c>
    </row>
    <row r="99" spans="1:5" ht="15">
      <c r="A99" s="2" t="s">
        <v>1547</v>
      </c>
      <c r="B99" s="36" t="s">
        <v>1542</v>
      </c>
      <c r="C99" s="79" t="s">
        <v>1252</v>
      </c>
      <c r="D99" s="79" t="s">
        <v>1330</v>
      </c>
      <c r="E99" s="79" t="s">
        <v>1446</v>
      </c>
    </row>
    <row r="100" spans="1:5" ht="15">
      <c r="A100" s="2" t="s">
        <v>1547</v>
      </c>
      <c r="B100" s="36" t="s">
        <v>1130</v>
      </c>
      <c r="C100" s="79" t="s">
        <v>1253</v>
      </c>
      <c r="D100" s="79" t="s">
        <v>1118</v>
      </c>
      <c r="E100" s="79" t="s">
        <v>1447</v>
      </c>
    </row>
    <row r="101" spans="1:5" ht="15">
      <c r="A101" s="2" t="s">
        <v>1547</v>
      </c>
      <c r="B101" s="36" t="s">
        <v>1543</v>
      </c>
      <c r="C101" s="36"/>
      <c r="D101" s="79" t="s">
        <v>1313</v>
      </c>
      <c r="E101" s="81"/>
    </row>
    <row r="102" spans="1:5" ht="15">
      <c r="A102" s="2" t="s">
        <v>1547</v>
      </c>
      <c r="B102" s="36" t="s">
        <v>1544</v>
      </c>
      <c r="C102" s="36"/>
      <c r="D102" s="79" t="s">
        <v>1297</v>
      </c>
      <c r="E102" s="79" t="s">
        <v>1414</v>
      </c>
    </row>
    <row r="103" spans="1:5" ht="15">
      <c r="A103" s="2" t="s">
        <v>1547</v>
      </c>
      <c r="B103" s="36" t="s">
        <v>1545</v>
      </c>
      <c r="C103" s="36"/>
      <c r="D103" s="79" t="s">
        <v>1301</v>
      </c>
      <c r="E103" s="79" t="s">
        <v>1418</v>
      </c>
    </row>
    <row r="104" spans="1:5" ht="15">
      <c r="A104" s="2" t="s">
        <v>1547</v>
      </c>
      <c r="B104" s="36" t="s">
        <v>1333</v>
      </c>
      <c r="C104" s="36"/>
      <c r="D104" s="79" t="s">
        <v>1323</v>
      </c>
      <c r="E104" s="79" t="s">
        <v>1440</v>
      </c>
    </row>
    <row r="105" spans="1:5" ht="15">
      <c r="A105" s="2" t="s">
        <v>1547</v>
      </c>
      <c r="B105" s="36" t="s">
        <v>1334</v>
      </c>
      <c r="C105" s="36"/>
      <c r="D105" s="79" t="s">
        <v>1324</v>
      </c>
      <c r="E105" s="81"/>
    </row>
    <row r="106" spans="1:5" ht="15">
      <c r="A106" s="2" t="s">
        <v>1547</v>
      </c>
      <c r="B106" s="36" t="s">
        <v>1335</v>
      </c>
      <c r="C106" s="36"/>
      <c r="D106" s="79" t="s">
        <v>1325</v>
      </c>
      <c r="E106" s="79" t="s">
        <v>1441</v>
      </c>
    </row>
    <row r="107" spans="1:5" ht="15">
      <c r="A107" s="2" t="s">
        <v>1547</v>
      </c>
      <c r="B107" s="36" t="s">
        <v>1336</v>
      </c>
      <c r="C107" s="36"/>
      <c r="D107" s="79" t="s">
        <v>1326</v>
      </c>
      <c r="E107" s="79" t="s">
        <v>1442</v>
      </c>
    </row>
    <row r="108" spans="1:5" ht="15">
      <c r="A108" s="2" t="s">
        <v>1547</v>
      </c>
      <c r="B108" s="36" t="s">
        <v>1337</v>
      </c>
      <c r="C108" s="36"/>
      <c r="D108" s="79" t="s">
        <v>1327</v>
      </c>
      <c r="E108" s="79" t="s">
        <v>1443</v>
      </c>
    </row>
    <row r="109" spans="1:5" ht="15">
      <c r="A109" s="2" t="s">
        <v>1547</v>
      </c>
      <c r="B109" s="36" t="s">
        <v>1338</v>
      </c>
      <c r="C109" s="36"/>
      <c r="D109" s="79" t="s">
        <v>1328</v>
      </c>
      <c r="E109" s="79" t="s">
        <v>1444</v>
      </c>
    </row>
    <row r="110" spans="1:5" ht="15">
      <c r="A110" s="2" t="s">
        <v>1547</v>
      </c>
      <c r="B110" s="36" t="s">
        <v>1339</v>
      </c>
      <c r="C110" s="36"/>
      <c r="D110" s="79" t="s">
        <v>1329</v>
      </c>
      <c r="E110" s="79" t="s">
        <v>1445</v>
      </c>
    </row>
    <row r="111" spans="1:5" ht="15">
      <c r="A111" s="2"/>
      <c r="B111" t="s">
        <v>1546</v>
      </c>
      <c r="E111" s="80" t="s">
        <v>1346</v>
      </c>
    </row>
    <row r="112" spans="1:5" ht="15">
      <c r="A112" s="2" t="s">
        <v>1548</v>
      </c>
      <c r="B112" s="79" t="s">
        <v>1682</v>
      </c>
      <c r="C112" s="79" t="s">
        <v>1549</v>
      </c>
    </row>
    <row r="113" spans="1:3" ht="15">
      <c r="A113" s="2" t="s">
        <v>1548</v>
      </c>
      <c r="B113" s="79" t="s">
        <v>1683</v>
      </c>
      <c r="C113" s="79" t="s">
        <v>1550</v>
      </c>
    </row>
    <row r="114" spans="1:3" ht="15">
      <c r="A114" s="2" t="s">
        <v>1548</v>
      </c>
      <c r="B114" s="79" t="s">
        <v>1684</v>
      </c>
      <c r="C114" s="79" t="s">
        <v>1551</v>
      </c>
    </row>
    <row r="115" spans="1:3" ht="15">
      <c r="A115" s="2" t="s">
        <v>1548</v>
      </c>
      <c r="B115" s="79" t="s">
        <v>1685</v>
      </c>
      <c r="C115" s="79" t="s">
        <v>1552</v>
      </c>
    </row>
    <row r="116" spans="1:3" ht="15">
      <c r="A116" s="2" t="s">
        <v>1548</v>
      </c>
      <c r="B116" s="79" t="s">
        <v>1686</v>
      </c>
      <c r="C116" s="79" t="s">
        <v>1553</v>
      </c>
    </row>
    <row r="117" spans="1:3" ht="15">
      <c r="A117" s="2" t="s">
        <v>1548</v>
      </c>
      <c r="B117" s="79" t="s">
        <v>1687</v>
      </c>
      <c r="C117" s="79" t="s">
        <v>1554</v>
      </c>
    </row>
    <row r="118" spans="1:3" ht="15">
      <c r="A118" s="2" t="s">
        <v>1548</v>
      </c>
      <c r="B118" s="79" t="s">
        <v>1688</v>
      </c>
      <c r="C118" s="79" t="s">
        <v>1555</v>
      </c>
    </row>
    <row r="119" spans="1:3" ht="15">
      <c r="A119" s="2" t="s">
        <v>1548</v>
      </c>
      <c r="B119" s="79" t="s">
        <v>1689</v>
      </c>
      <c r="C119" s="79" t="s">
        <v>1556</v>
      </c>
    </row>
    <row r="120" spans="1:3" ht="15">
      <c r="A120" s="2" t="s">
        <v>1548</v>
      </c>
      <c r="B120" s="79" t="s">
        <v>1690</v>
      </c>
      <c r="C120" s="79" t="s">
        <v>1557</v>
      </c>
    </row>
    <row r="121" spans="1:3" ht="15">
      <c r="A121" s="2" t="s">
        <v>1548</v>
      </c>
      <c r="B121" s="79" t="s">
        <v>1691</v>
      </c>
      <c r="C121" s="79" t="s">
        <v>1558</v>
      </c>
    </row>
    <row r="122" spans="1:3" ht="15">
      <c r="A122" s="2" t="s">
        <v>1548</v>
      </c>
      <c r="B122" s="79" t="s">
        <v>1692</v>
      </c>
      <c r="C122" s="79" t="s">
        <v>1559</v>
      </c>
    </row>
    <row r="123" spans="1:3" ht="15">
      <c r="A123" s="2" t="s">
        <v>1548</v>
      </c>
      <c r="B123" s="79" t="s">
        <v>1693</v>
      </c>
      <c r="C123" s="79" t="s">
        <v>1560</v>
      </c>
    </row>
    <row r="124" spans="1:3" ht="15">
      <c r="A124" s="2" t="s">
        <v>1548</v>
      </c>
      <c r="B124" s="79" t="s">
        <v>1694</v>
      </c>
      <c r="C124" s="79" t="s">
        <v>1561</v>
      </c>
    </row>
    <row r="125" spans="1:3" ht="15">
      <c r="A125" s="2" t="s">
        <v>1548</v>
      </c>
      <c r="B125" s="79" t="s">
        <v>1695</v>
      </c>
      <c r="C125" s="79" t="s">
        <v>1562</v>
      </c>
    </row>
    <row r="126" spans="1:3" ht="15">
      <c r="A126" s="2" t="s">
        <v>1548</v>
      </c>
      <c r="B126" s="79" t="s">
        <v>1696</v>
      </c>
      <c r="C126" s="79" t="s">
        <v>1563</v>
      </c>
    </row>
    <row r="127" spans="1:3" ht="15">
      <c r="A127" s="2" t="s">
        <v>1548</v>
      </c>
      <c r="B127" s="79" t="s">
        <v>1697</v>
      </c>
      <c r="C127" s="79" t="s">
        <v>1564</v>
      </c>
    </row>
    <row r="128" spans="1:3" ht="15">
      <c r="A128" s="2" t="s">
        <v>1548</v>
      </c>
      <c r="B128" s="79" t="s">
        <v>1698</v>
      </c>
      <c r="C128" s="79" t="s">
        <v>1565</v>
      </c>
    </row>
    <row r="129" spans="1:3" ht="15">
      <c r="A129" s="2" t="s">
        <v>1548</v>
      </c>
      <c r="B129" s="79" t="s">
        <v>1699</v>
      </c>
      <c r="C129" s="79" t="s">
        <v>1566</v>
      </c>
    </row>
    <row r="130" spans="1:3" ht="15">
      <c r="A130" s="2" t="s">
        <v>1548</v>
      </c>
      <c r="B130" s="79" t="s">
        <v>1700</v>
      </c>
      <c r="C130" s="79" t="s">
        <v>1567</v>
      </c>
    </row>
    <row r="131" spans="1:3" ht="15">
      <c r="A131" s="2" t="s">
        <v>1548</v>
      </c>
      <c r="B131" s="79" t="s">
        <v>1701</v>
      </c>
      <c r="C131" s="79" t="s">
        <v>1568</v>
      </c>
    </row>
    <row r="132" spans="1:3" ht="15">
      <c r="A132" s="2" t="s">
        <v>1548</v>
      </c>
      <c r="B132" s="79" t="s">
        <v>1702</v>
      </c>
      <c r="C132" s="79" t="s">
        <v>1569</v>
      </c>
    </row>
    <row r="133" spans="1:3" ht="15">
      <c r="A133" s="2" t="s">
        <v>1548</v>
      </c>
      <c r="B133" s="79" t="s">
        <v>1703</v>
      </c>
      <c r="C133" s="79" t="s">
        <v>1570</v>
      </c>
    </row>
    <row r="134" spans="1:3" ht="15">
      <c r="A134" s="2" t="s">
        <v>1548</v>
      </c>
      <c r="B134" s="79" t="s">
        <v>1704</v>
      </c>
      <c r="C134" s="79" t="s">
        <v>1571</v>
      </c>
    </row>
    <row r="135" spans="1:3" ht="15">
      <c r="A135" s="2" t="s">
        <v>1548</v>
      </c>
      <c r="B135" s="79" t="s">
        <v>1705</v>
      </c>
      <c r="C135" s="79" t="s">
        <v>1572</v>
      </c>
    </row>
    <row r="136" spans="1:3" ht="15">
      <c r="A136" s="2" t="s">
        <v>1548</v>
      </c>
      <c r="B136" s="79" t="s">
        <v>1706</v>
      </c>
      <c r="C136" s="79" t="s">
        <v>1573</v>
      </c>
    </row>
    <row r="137" spans="1:3" ht="15">
      <c r="A137" s="2" t="s">
        <v>1548</v>
      </c>
      <c r="B137" s="79" t="s">
        <v>1707</v>
      </c>
      <c r="C137" s="79" t="s">
        <v>1574</v>
      </c>
    </row>
    <row r="138" spans="1:3" ht="15">
      <c r="A138" s="2" t="s">
        <v>1548</v>
      </c>
      <c r="B138" s="79" t="s">
        <v>1708</v>
      </c>
      <c r="C138" s="79" t="s">
        <v>1575</v>
      </c>
    </row>
    <row r="139" spans="1:3" ht="15">
      <c r="A139" s="2" t="s">
        <v>1548</v>
      </c>
      <c r="B139" s="79" t="s">
        <v>1709</v>
      </c>
      <c r="C139" s="79" t="s">
        <v>1576</v>
      </c>
    </row>
    <row r="140" spans="1:3" ht="15">
      <c r="A140" s="2" t="s">
        <v>1548</v>
      </c>
      <c r="B140" s="79" t="s">
        <v>1710</v>
      </c>
      <c r="C140" s="79" t="s">
        <v>1577</v>
      </c>
    </row>
    <row r="141" spans="1:3" ht="15">
      <c r="A141" s="2" t="s">
        <v>1548</v>
      </c>
      <c r="B141" s="79" t="s">
        <v>1711</v>
      </c>
      <c r="C141" s="79" t="s">
        <v>1578</v>
      </c>
    </row>
    <row r="142" spans="1:3" ht="15">
      <c r="A142" s="2" t="s">
        <v>1548</v>
      </c>
      <c r="B142" s="79" t="s">
        <v>1712</v>
      </c>
      <c r="C142" s="79" t="s">
        <v>1579</v>
      </c>
    </row>
    <row r="143" spans="1:3" ht="15">
      <c r="A143" s="2" t="s">
        <v>1548</v>
      </c>
      <c r="B143" s="79" t="s">
        <v>1685</v>
      </c>
      <c r="C143" s="79" t="s">
        <v>1552</v>
      </c>
    </row>
    <row r="144" spans="1:3" ht="15">
      <c r="A144" s="2" t="s">
        <v>1548</v>
      </c>
      <c r="B144" s="79" t="s">
        <v>1713</v>
      </c>
      <c r="C144" s="79" t="s">
        <v>1580</v>
      </c>
    </row>
    <row r="145" spans="1:3" ht="15">
      <c r="A145" s="2" t="s">
        <v>1548</v>
      </c>
      <c r="B145" s="79" t="s">
        <v>1714</v>
      </c>
      <c r="C145" s="79" t="s">
        <v>1581</v>
      </c>
    </row>
    <row r="146" spans="1:3" ht="15">
      <c r="A146" s="2" t="s">
        <v>1548</v>
      </c>
      <c r="B146" s="79" t="s">
        <v>1715</v>
      </c>
      <c r="C146" s="79" t="s">
        <v>1582</v>
      </c>
    </row>
    <row r="147" spans="1:3" ht="15">
      <c r="A147" s="2" t="s">
        <v>1548</v>
      </c>
      <c r="B147" s="79" t="s">
        <v>1716</v>
      </c>
      <c r="C147" s="79" t="s">
        <v>1583</v>
      </c>
    </row>
    <row r="148" spans="1:3" ht="15">
      <c r="A148" s="2" t="s">
        <v>1548</v>
      </c>
      <c r="B148" s="79" t="s">
        <v>1584</v>
      </c>
      <c r="C148" s="79" t="s">
        <v>1585</v>
      </c>
    </row>
    <row r="149" spans="1:3" ht="15">
      <c r="A149" s="2" t="s">
        <v>1548</v>
      </c>
      <c r="B149" s="79" t="s">
        <v>1586</v>
      </c>
      <c r="C149" s="79" t="s">
        <v>1587</v>
      </c>
    </row>
    <row r="150" spans="1:3" ht="15">
      <c r="A150" s="2" t="s">
        <v>1548</v>
      </c>
      <c r="B150" s="79" t="s">
        <v>1717</v>
      </c>
      <c r="C150" s="79" t="s">
        <v>1588</v>
      </c>
    </row>
    <row r="151" spans="1:3" ht="15">
      <c r="A151" s="2" t="s">
        <v>1548</v>
      </c>
      <c r="B151" s="79" t="s">
        <v>1718</v>
      </c>
      <c r="C151" s="79" t="s">
        <v>1589</v>
      </c>
    </row>
    <row r="152" spans="1:3" ht="15">
      <c r="A152" s="2" t="s">
        <v>1548</v>
      </c>
      <c r="B152" s="79" t="s">
        <v>1719</v>
      </c>
      <c r="C152" s="79" t="s">
        <v>1590</v>
      </c>
    </row>
    <row r="153" spans="1:3" ht="15">
      <c r="A153" s="2" t="s">
        <v>1548</v>
      </c>
      <c r="B153" s="79" t="s">
        <v>1591</v>
      </c>
      <c r="C153" s="79" t="s">
        <v>1592</v>
      </c>
    </row>
    <row r="154" spans="1:3" ht="15">
      <c r="A154" s="2" t="s">
        <v>1548</v>
      </c>
      <c r="B154" s="79" t="s">
        <v>1720</v>
      </c>
      <c r="C154" s="79" t="s">
        <v>1593</v>
      </c>
    </row>
    <row r="155" spans="1:3" ht="15">
      <c r="A155" s="2" t="s">
        <v>1548</v>
      </c>
      <c r="B155" s="79" t="s">
        <v>1721</v>
      </c>
      <c r="C155" s="79" t="s">
        <v>1594</v>
      </c>
    </row>
    <row r="156" spans="1:3" ht="15">
      <c r="A156" s="2" t="s">
        <v>1548</v>
      </c>
      <c r="B156" s="79" t="s">
        <v>1722</v>
      </c>
      <c r="C156" s="79" t="s">
        <v>1595</v>
      </c>
    </row>
    <row r="157" spans="1:3" ht="15">
      <c r="A157" s="2" t="s">
        <v>1548</v>
      </c>
      <c r="B157" s="79" t="s">
        <v>1723</v>
      </c>
      <c r="C157" s="79" t="s">
        <v>1596</v>
      </c>
    </row>
    <row r="158" spans="1:3" ht="15">
      <c r="A158" s="2" t="s">
        <v>1548</v>
      </c>
      <c r="B158" s="79" t="s">
        <v>1597</v>
      </c>
      <c r="C158" s="79" t="s">
        <v>1598</v>
      </c>
    </row>
    <row r="159" spans="1:3" ht="15">
      <c r="A159" s="2" t="s">
        <v>1548</v>
      </c>
      <c r="B159" s="79" t="s">
        <v>1724</v>
      </c>
      <c r="C159" s="79" t="s">
        <v>1599</v>
      </c>
    </row>
    <row r="160" spans="1:3" ht="15">
      <c r="A160" s="2" t="s">
        <v>1548</v>
      </c>
      <c r="B160" s="79" t="s">
        <v>1600</v>
      </c>
      <c r="C160" s="79" t="s">
        <v>1601</v>
      </c>
    </row>
    <row r="161" spans="1:3" ht="15">
      <c r="A161" s="2" t="s">
        <v>1548</v>
      </c>
      <c r="B161" s="79" t="s">
        <v>1725</v>
      </c>
      <c r="C161" s="79" t="s">
        <v>1602</v>
      </c>
    </row>
    <row r="162" spans="1:3" ht="15">
      <c r="A162" s="2" t="s">
        <v>1548</v>
      </c>
      <c r="B162" s="79" t="s">
        <v>1726</v>
      </c>
      <c r="C162" s="79" t="s">
        <v>1603</v>
      </c>
    </row>
    <row r="163" spans="1:3" ht="15">
      <c r="A163" s="2" t="s">
        <v>1548</v>
      </c>
      <c r="B163" s="79" t="s">
        <v>1220</v>
      </c>
      <c r="C163" s="79" t="s">
        <v>1221</v>
      </c>
    </row>
    <row r="164" spans="1:3" ht="15">
      <c r="A164" s="2" t="s">
        <v>1548</v>
      </c>
      <c r="B164" s="79" t="s">
        <v>1222</v>
      </c>
      <c r="C164" s="79" t="s">
        <v>1223</v>
      </c>
    </row>
    <row r="165" spans="1:3" ht="15">
      <c r="A165" s="2" t="s">
        <v>1548</v>
      </c>
      <c r="B165" s="79" t="s">
        <v>1224</v>
      </c>
      <c r="C165" s="79" t="s">
        <v>1225</v>
      </c>
    </row>
    <row r="166" spans="1:3" ht="15">
      <c r="A166" s="2" t="s">
        <v>1548</v>
      </c>
      <c r="B166" s="79" t="s">
        <v>1226</v>
      </c>
      <c r="C166" s="79" t="s">
        <v>1227</v>
      </c>
    </row>
    <row r="167" spans="1:3" ht="15">
      <c r="A167" s="2" t="s">
        <v>1548</v>
      </c>
      <c r="B167" s="79" t="s">
        <v>1210</v>
      </c>
      <c r="C167" s="79" t="s">
        <v>1211</v>
      </c>
    </row>
    <row r="168" spans="1:3" ht="15">
      <c r="A168" s="2" t="s">
        <v>1548</v>
      </c>
      <c r="B168" s="79" t="s">
        <v>1212</v>
      </c>
      <c r="C168" s="79" t="s">
        <v>1213</v>
      </c>
    </row>
    <row r="169" spans="1:3" ht="15">
      <c r="A169" s="2" t="s">
        <v>1548</v>
      </c>
      <c r="B169" s="79" t="s">
        <v>1214</v>
      </c>
      <c r="C169" s="79" t="s">
        <v>1215</v>
      </c>
    </row>
    <row r="170" spans="1:3" ht="15">
      <c r="A170" s="2" t="s">
        <v>1548</v>
      </c>
      <c r="B170" s="79" t="s">
        <v>1216</v>
      </c>
      <c r="C170" s="79" t="s">
        <v>1217</v>
      </c>
    </row>
    <row r="171" spans="1:3" ht="15">
      <c r="A171" s="2" t="s">
        <v>1548</v>
      </c>
      <c r="B171" s="79" t="s">
        <v>1727</v>
      </c>
      <c r="C171" s="79" t="s">
        <v>1219</v>
      </c>
    </row>
    <row r="172" spans="1:3" ht="15">
      <c r="A172" s="2" t="s">
        <v>1548</v>
      </c>
      <c r="B172" s="79" t="s">
        <v>1728</v>
      </c>
      <c r="C172" s="79" t="s">
        <v>1604</v>
      </c>
    </row>
    <row r="173" spans="1:3" ht="15">
      <c r="A173" s="2" t="s">
        <v>1548</v>
      </c>
      <c r="B173" s="79" t="s">
        <v>1729</v>
      </c>
      <c r="C173" s="79" t="s">
        <v>1605</v>
      </c>
    </row>
    <row r="174" spans="1:3" ht="15">
      <c r="A174" s="2" t="s">
        <v>1548</v>
      </c>
      <c r="B174" s="79" t="s">
        <v>1730</v>
      </c>
      <c r="C174" s="79" t="s">
        <v>1606</v>
      </c>
    </row>
    <row r="175" spans="1:3" ht="15">
      <c r="A175" s="2" t="s">
        <v>1548</v>
      </c>
      <c r="B175" s="79" t="s">
        <v>1607</v>
      </c>
      <c r="C175" s="79" t="s">
        <v>1608</v>
      </c>
    </row>
    <row r="176" spans="1:3" ht="15">
      <c r="A176" s="2" t="s">
        <v>1548</v>
      </c>
      <c r="B176" s="79" t="s">
        <v>1730</v>
      </c>
      <c r="C176" s="79" t="s">
        <v>1606</v>
      </c>
    </row>
    <row r="177" spans="1:3" ht="15">
      <c r="A177" s="2" t="s">
        <v>1548</v>
      </c>
      <c r="B177" s="79" t="s">
        <v>1609</v>
      </c>
      <c r="C177" s="79" t="s">
        <v>1610</v>
      </c>
    </row>
    <row r="178" spans="1:3" ht="15">
      <c r="A178" s="2" t="s">
        <v>1548</v>
      </c>
      <c r="B178" s="79" t="s">
        <v>1731</v>
      </c>
      <c r="C178" s="79" t="s">
        <v>1611</v>
      </c>
    </row>
    <row r="179" spans="1:3" ht="15">
      <c r="A179" s="2" t="s">
        <v>1548</v>
      </c>
      <c r="B179" s="79" t="s">
        <v>1612</v>
      </c>
      <c r="C179" s="79" t="s">
        <v>1613</v>
      </c>
    </row>
    <row r="180" spans="1:3" ht="15">
      <c r="A180" s="2" t="s">
        <v>1548</v>
      </c>
      <c r="B180" s="79" t="s">
        <v>1614</v>
      </c>
      <c r="C180" s="79" t="s">
        <v>1615</v>
      </c>
    </row>
    <row r="181" spans="1:3" ht="15">
      <c r="A181" s="2" t="s">
        <v>1548</v>
      </c>
      <c r="B181" s="79" t="s">
        <v>1732</v>
      </c>
      <c r="C181" s="79" t="s">
        <v>1616</v>
      </c>
    </row>
    <row r="182" spans="1:3" ht="15">
      <c r="A182" s="2" t="s">
        <v>1548</v>
      </c>
      <c r="B182" s="79" t="s">
        <v>1733</v>
      </c>
      <c r="C182" s="79" t="s">
        <v>1617</v>
      </c>
    </row>
    <row r="183" spans="1:3" ht="15">
      <c r="A183" s="2" t="s">
        <v>1548</v>
      </c>
      <c r="B183" s="79" t="s">
        <v>1734</v>
      </c>
      <c r="C183" s="79" t="s">
        <v>1618</v>
      </c>
    </row>
    <row r="184" spans="1:3" ht="15">
      <c r="A184" s="2" t="s">
        <v>1548</v>
      </c>
      <c r="B184" s="79" t="s">
        <v>1735</v>
      </c>
      <c r="C184" s="79" t="s">
        <v>1619</v>
      </c>
    </row>
    <row r="185" spans="1:3" ht="15">
      <c r="A185" s="2" t="s">
        <v>1548</v>
      </c>
      <c r="B185" s="79" t="s">
        <v>1736</v>
      </c>
      <c r="C185" s="79" t="s">
        <v>1620</v>
      </c>
    </row>
    <row r="186" spans="1:3" ht="15">
      <c r="A186" s="2" t="s">
        <v>1548</v>
      </c>
      <c r="B186" s="79" t="s">
        <v>1737</v>
      </c>
      <c r="C186" s="79" t="s">
        <v>1621</v>
      </c>
    </row>
    <row r="187" spans="1:3" ht="15">
      <c r="A187" s="2" t="s">
        <v>1548</v>
      </c>
      <c r="B187" s="79" t="s">
        <v>1738</v>
      </c>
      <c r="C187" s="79" t="s">
        <v>1622</v>
      </c>
    </row>
    <row r="188" spans="1:3" ht="15">
      <c r="A188" s="2" t="s">
        <v>1548</v>
      </c>
      <c r="B188" s="79" t="s">
        <v>1739</v>
      </c>
      <c r="C188" s="79" t="s">
        <v>1623</v>
      </c>
    </row>
    <row r="189" spans="1:3" ht="15">
      <c r="A189" s="2" t="s">
        <v>1548</v>
      </c>
      <c r="B189" s="79" t="s">
        <v>1740</v>
      </c>
      <c r="C189" s="79" t="s">
        <v>1624</v>
      </c>
    </row>
    <row r="190" spans="1:3" ht="15">
      <c r="A190" s="2" t="s">
        <v>1548</v>
      </c>
      <c r="B190" s="79" t="s">
        <v>1741</v>
      </c>
      <c r="C190" s="79" t="s">
        <v>1625</v>
      </c>
    </row>
    <row r="191" spans="1:3" ht="15">
      <c r="A191" s="2" t="s">
        <v>1548</v>
      </c>
      <c r="B191" s="79" t="s">
        <v>1742</v>
      </c>
      <c r="C191" s="79" t="s">
        <v>1626</v>
      </c>
    </row>
    <row r="192" spans="1:3" ht="15">
      <c r="A192" s="2" t="s">
        <v>1548</v>
      </c>
      <c r="B192" s="79" t="s">
        <v>1627</v>
      </c>
      <c r="C192" s="79" t="s">
        <v>1628</v>
      </c>
    </row>
    <row r="193" spans="1:3" ht="15">
      <c r="A193" s="2" t="s">
        <v>1548</v>
      </c>
      <c r="B193" s="79" t="s">
        <v>1629</v>
      </c>
      <c r="C193" s="79" t="s">
        <v>1630</v>
      </c>
    </row>
    <row r="194" spans="1:3" ht="15">
      <c r="A194" s="2" t="s">
        <v>1548</v>
      </c>
      <c r="B194" s="79" t="s">
        <v>1631</v>
      </c>
      <c r="C194" s="79" t="s">
        <v>1632</v>
      </c>
    </row>
    <row r="195" spans="1:3" ht="15">
      <c r="A195" s="2" t="s">
        <v>1548</v>
      </c>
      <c r="B195" s="79" t="s">
        <v>1633</v>
      </c>
      <c r="C195" s="79" t="s">
        <v>1634</v>
      </c>
    </row>
    <row r="196" spans="1:3" ht="15">
      <c r="A196" s="2" t="s">
        <v>1548</v>
      </c>
      <c r="B196" s="79" t="s">
        <v>1635</v>
      </c>
      <c r="C196" s="79" t="s">
        <v>1636</v>
      </c>
    </row>
    <row r="197" spans="1:3" ht="15">
      <c r="A197" s="2" t="s">
        <v>1548</v>
      </c>
      <c r="B197" s="79" t="s">
        <v>1637</v>
      </c>
      <c r="C197" s="79" t="s">
        <v>1638</v>
      </c>
    </row>
    <row r="198" spans="1:3" ht="15">
      <c r="A198" s="2" t="s">
        <v>1548</v>
      </c>
      <c r="B198" s="79" t="s">
        <v>1639</v>
      </c>
      <c r="C198" s="79" t="s">
        <v>1640</v>
      </c>
    </row>
    <row r="199" spans="1:3" ht="15">
      <c r="A199" s="2" t="s">
        <v>1548</v>
      </c>
      <c r="B199" s="79" t="s">
        <v>1641</v>
      </c>
      <c r="C199" s="79" t="s">
        <v>1642</v>
      </c>
    </row>
    <row r="200" spans="1:3" ht="15">
      <c r="A200" s="2" t="s">
        <v>1548</v>
      </c>
      <c r="B200" s="79" t="s">
        <v>1643</v>
      </c>
      <c r="C200" s="79" t="s">
        <v>1644</v>
      </c>
    </row>
    <row r="201" spans="1:3" ht="15">
      <c r="A201" s="2" t="s">
        <v>1548</v>
      </c>
      <c r="B201" s="79" t="s">
        <v>1645</v>
      </c>
      <c r="C201" s="79" t="s">
        <v>1646</v>
      </c>
    </row>
    <row r="202" spans="1:3" ht="15">
      <c r="A202" s="2" t="s">
        <v>1548</v>
      </c>
      <c r="B202" s="79" t="s">
        <v>1647</v>
      </c>
      <c r="C202" s="79" t="s">
        <v>1648</v>
      </c>
    </row>
    <row r="203" spans="1:3" ht="15">
      <c r="A203" s="2" t="s">
        <v>1548</v>
      </c>
      <c r="B203" s="79" t="s">
        <v>1649</v>
      </c>
      <c r="C203" s="79" t="s">
        <v>1650</v>
      </c>
    </row>
    <row r="204" spans="1:3" ht="15">
      <c r="A204" s="2" t="s">
        <v>1677</v>
      </c>
      <c r="B204" s="84" t="s">
        <v>1651</v>
      </c>
      <c r="C204" s="79" t="s">
        <v>1652</v>
      </c>
    </row>
    <row r="205" spans="1:3" ht="15">
      <c r="A205" s="2" t="s">
        <v>1677</v>
      </c>
      <c r="B205" s="84" t="s">
        <v>1653</v>
      </c>
      <c r="C205" s="79" t="s">
        <v>1654</v>
      </c>
    </row>
    <row r="206" spans="1:3" ht="15">
      <c r="A206" s="2" t="s">
        <v>1677</v>
      </c>
      <c r="B206" s="84" t="s">
        <v>1655</v>
      </c>
      <c r="C206" s="79" t="s">
        <v>1656</v>
      </c>
    </row>
    <row r="207" spans="1:3" ht="15">
      <c r="A207" s="2" t="s">
        <v>1677</v>
      </c>
      <c r="B207" s="84" t="s">
        <v>1657</v>
      </c>
      <c r="C207" s="79" t="s">
        <v>1658</v>
      </c>
    </row>
    <row r="208" spans="1:3" ht="15">
      <c r="A208" s="2" t="s">
        <v>1677</v>
      </c>
      <c r="B208" s="84" t="s">
        <v>1659</v>
      </c>
      <c r="C208" s="79" t="s">
        <v>1660</v>
      </c>
    </row>
    <row r="209" spans="1:3" ht="15">
      <c r="A209" s="2" t="s">
        <v>1677</v>
      </c>
      <c r="B209" s="84" t="s">
        <v>1661</v>
      </c>
      <c r="C209" s="79" t="s">
        <v>1662</v>
      </c>
    </row>
    <row r="210" spans="1:3" ht="15">
      <c r="A210" s="2" t="s">
        <v>1677</v>
      </c>
      <c r="B210" s="84" t="s">
        <v>1663</v>
      </c>
      <c r="C210" s="79" t="s">
        <v>1664</v>
      </c>
    </row>
    <row r="211" spans="1:3" ht="15">
      <c r="A211" s="2" t="s">
        <v>1677</v>
      </c>
      <c r="B211" s="84" t="s">
        <v>1665</v>
      </c>
      <c r="C211" s="79" t="s">
        <v>1666</v>
      </c>
    </row>
    <row r="212" spans="1:3" ht="15">
      <c r="A212" s="2" t="s">
        <v>1677</v>
      </c>
      <c r="B212" s="84" t="s">
        <v>1667</v>
      </c>
      <c r="C212" s="79" t="s">
        <v>1668</v>
      </c>
    </row>
    <row r="213" spans="1:3" ht="15">
      <c r="A213" s="2" t="s">
        <v>1677</v>
      </c>
      <c r="B213" s="84" t="s">
        <v>1669</v>
      </c>
      <c r="C213" s="79" t="s">
        <v>1670</v>
      </c>
    </row>
    <row r="214" spans="1:3" ht="15">
      <c r="A214" s="2" t="s">
        <v>1677</v>
      </c>
      <c r="B214" s="84" t="s">
        <v>1671</v>
      </c>
      <c r="C214" s="79" t="s">
        <v>1672</v>
      </c>
    </row>
    <row r="215" spans="1:3" ht="15">
      <c r="A215" s="2" t="s">
        <v>1677</v>
      </c>
      <c r="B215" s="84" t="s">
        <v>1673</v>
      </c>
      <c r="C215" s="79" t="s">
        <v>1674</v>
      </c>
    </row>
    <row r="216" spans="1:3" ht="15">
      <c r="A216" s="2" t="s">
        <v>1677</v>
      </c>
      <c r="B216" s="84" t="s">
        <v>1637</v>
      </c>
      <c r="C216" s="79" t="s">
        <v>1638</v>
      </c>
    </row>
    <row r="217" spans="1:3" ht="15">
      <c r="A217" s="2" t="s">
        <v>1677</v>
      </c>
      <c r="B217" s="84" t="s">
        <v>1675</v>
      </c>
      <c r="C217" s="79" t="s">
        <v>1676</v>
      </c>
    </row>
    <row r="218" spans="1:3">
      <c r="A218" s="2"/>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4313-8EAC-0141-BA8E-861AF31ED060}">
  <dimension ref="B1:E6"/>
  <sheetViews>
    <sheetView zoomScale="160" zoomScaleNormal="160" workbookViewId="0">
      <selection activeCell="B23" sqref="B23"/>
    </sheetView>
  </sheetViews>
  <sheetFormatPr baseColWidth="10" defaultRowHeight="13"/>
  <cols>
    <col min="1" max="1" width="4" customWidth="1"/>
    <col min="2" max="2" width="24.6640625" customWidth="1"/>
    <col min="3" max="3" width="18.5" customWidth="1"/>
  </cols>
  <sheetData>
    <row r="1" spans="2:5" ht="14" thickBot="1"/>
    <row r="2" spans="2:5">
      <c r="B2" s="39" t="s">
        <v>1074</v>
      </c>
      <c r="C2" s="44" t="s">
        <v>1080</v>
      </c>
    </row>
    <row r="3" spans="2:5">
      <c r="B3" s="40" t="s">
        <v>1679</v>
      </c>
      <c r="C3" s="96" t="s">
        <v>1680</v>
      </c>
    </row>
    <row r="4" spans="2:5" ht="16">
      <c r="B4" s="40" t="s">
        <v>1111</v>
      </c>
      <c r="C4" s="58">
        <v>44742</v>
      </c>
    </row>
    <row r="5" spans="2:5">
      <c r="B5" s="40" t="s">
        <v>1112</v>
      </c>
      <c r="C5" s="42" t="s">
        <v>1114</v>
      </c>
      <c r="E5" s="2"/>
    </row>
    <row r="6" spans="2:5" ht="14" thickBot="1">
      <c r="B6" s="41" t="s">
        <v>1113</v>
      </c>
      <c r="C6" s="43" t="s">
        <v>1114</v>
      </c>
      <c r="E6" s="2"/>
    </row>
  </sheetData>
  <dataValidations count="1">
    <dataValidation type="list" allowBlank="1" showInputMessage="1" showErrorMessage="1" sqref="C5:C6" xr:uid="{146644EA-53C7-1642-84D4-FDA957F35368}">
      <formula1>"Y,N"</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4329-355D-4401-83F9-DCE9B92C9B36}">
  <sheetPr codeName="Sheet8">
    <tabColor theme="4"/>
  </sheetPr>
  <dimension ref="A1:F102"/>
  <sheetViews>
    <sheetView topLeftCell="A40" zoomScale="125" zoomScaleNormal="140" workbookViewId="0">
      <selection activeCell="B55" sqref="B55"/>
    </sheetView>
  </sheetViews>
  <sheetFormatPr baseColWidth="10" defaultColWidth="9" defaultRowHeight="13"/>
  <cols>
    <col min="1" max="1" width="23.6640625" style="50" customWidth="1"/>
    <col min="2" max="2" width="41.5" style="50" customWidth="1"/>
    <col min="3" max="5" width="18.6640625" style="50" customWidth="1"/>
    <col min="6" max="6" width="17.6640625" style="50" customWidth="1"/>
    <col min="7" max="16384" width="9" style="50"/>
  </cols>
  <sheetData>
    <row r="1" spans="1:6" ht="16">
      <c r="A1" s="45" t="s">
        <v>1074</v>
      </c>
      <c r="B1" s="59" t="str">
        <f>_xlfn.CONCAT('Master Info'!C2, ", ", 'Master Info'!$C$3)</f>
        <v>City of Clayton, California</v>
      </c>
      <c r="C1" s="55"/>
      <c r="D1" s="49"/>
      <c r="E1" s="49"/>
    </row>
    <row r="2" spans="1:6" ht="16">
      <c r="A2" s="46" t="s">
        <v>1105</v>
      </c>
      <c r="B2" s="47" t="s">
        <v>1106</v>
      </c>
      <c r="C2" s="55"/>
      <c r="D2" s="49"/>
      <c r="E2" s="49"/>
    </row>
    <row r="3" spans="1:6" ht="16">
      <c r="A3" s="46" t="s">
        <v>1075</v>
      </c>
      <c r="B3" s="47" t="s">
        <v>0</v>
      </c>
      <c r="C3" s="55"/>
      <c r="D3" s="49"/>
      <c r="E3" s="49"/>
    </row>
    <row r="4" spans="1:6" ht="17" thickBot="1">
      <c r="A4" s="48" t="s">
        <v>1076</v>
      </c>
      <c r="B4" s="60">
        <f>'Master Info'!C4</f>
        <v>44742</v>
      </c>
      <c r="C4" s="55"/>
      <c r="D4" s="49"/>
      <c r="E4" s="49"/>
    </row>
    <row r="5" spans="1:6" s="52" customFormat="1" ht="16">
      <c r="A5" s="56"/>
      <c r="B5" s="57"/>
      <c r="C5" s="51"/>
      <c r="D5" s="51"/>
      <c r="E5" s="51"/>
    </row>
    <row r="6" spans="1:6" ht="32">
      <c r="A6" s="6" t="s">
        <v>1</v>
      </c>
      <c r="B6" s="11"/>
      <c r="C6" s="12" t="s">
        <v>2</v>
      </c>
      <c r="D6" s="12" t="str">
        <f>IF(AND('Master Info'!C5="N",'Master Info'!C6="N"), "",  IF('Master Info'!C5="N", "Component Units", "Business-Type Activities"))</f>
        <v>Business-Type Activities</v>
      </c>
      <c r="E6" s="12" t="str">
        <f xml:space="preserve"> IF('Master Info'!C5="N", "", "Total Primary Government")</f>
        <v>Total Primary Government</v>
      </c>
      <c r="F6" s="12" t="str">
        <f>IF(AND('Master Info'!C5="Y",'Master Info'!C6="Y"),"Component Units","")</f>
        <v>Component Units</v>
      </c>
    </row>
    <row r="7" spans="1:6" ht="15">
      <c r="A7" s="7"/>
      <c r="B7" s="13" t="s">
        <v>4</v>
      </c>
      <c r="C7" s="14"/>
      <c r="D7" s="14"/>
      <c r="E7" s="13"/>
      <c r="F7" s="13"/>
    </row>
    <row r="8" spans="1:6" ht="15">
      <c r="A8" s="7"/>
      <c r="B8" s="15" t="s">
        <v>5</v>
      </c>
      <c r="C8" s="16"/>
      <c r="D8" s="16"/>
      <c r="E8" s="16"/>
    </row>
    <row r="9" spans="1:6" ht="15">
      <c r="A9" s="8" t="str">
        <f>IF(B9="", "Choose from drop-down --&gt;", _xlfn.XLOOKUP(B9,'Label Dropdowns'!$B$2:$B$522,'Label Dropdowns'!$C$2:$C$522))</f>
        <v>Choose from drop-down --&gt;</v>
      </c>
      <c r="B9" s="18"/>
      <c r="C9" s="19"/>
      <c r="D9" s="20"/>
      <c r="E9" s="17" t="str">
        <f t="shared" ref="E9:E31" si="0">IF(OR($E$6="", B9=""),"",SUM(C9:D9))</f>
        <v/>
      </c>
      <c r="F9" s="20"/>
    </row>
    <row r="10" spans="1:6" ht="15">
      <c r="A10" s="8" t="str">
        <f>IF(B10="", "Choose from drop-down --&gt;", _xlfn.XLOOKUP(B10,'Label Dropdowns'!$B$2:$B$522,'Label Dropdowns'!$C$2:$C$522))</f>
        <v>Choose from drop-down --&gt;</v>
      </c>
      <c r="B10" s="18"/>
      <c r="C10" s="19"/>
      <c r="D10" s="20"/>
      <c r="E10" s="17" t="str">
        <f t="shared" si="0"/>
        <v/>
      </c>
      <c r="F10" s="20"/>
    </row>
    <row r="11" spans="1:6" ht="15">
      <c r="A11" s="8" t="str">
        <f>IF(B11="", "Choose from drop-down --&gt;", _xlfn.XLOOKUP(B11,'Label Dropdowns'!$B$2:$B$522,'Label Dropdowns'!$C$2:$C$522))</f>
        <v>Choose from drop-down --&gt;</v>
      </c>
      <c r="B11" s="18"/>
      <c r="C11" s="19"/>
      <c r="D11" s="20"/>
      <c r="E11" s="17" t="str">
        <f t="shared" si="0"/>
        <v/>
      </c>
      <c r="F11" s="20"/>
    </row>
    <row r="12" spans="1:6" ht="15">
      <c r="A12" s="8" t="str">
        <f>IF(B12="", "Choose from drop-down --&gt;", _xlfn.XLOOKUP(B12,'Label Dropdowns'!$B$2:$B$522,'Label Dropdowns'!$C$2:$C$522))</f>
        <v>Choose from drop-down --&gt;</v>
      </c>
      <c r="B12" s="18"/>
      <c r="C12" s="19"/>
      <c r="D12" s="20"/>
      <c r="E12" s="17" t="str">
        <f t="shared" si="0"/>
        <v/>
      </c>
      <c r="F12" s="20"/>
    </row>
    <row r="13" spans="1:6" ht="15">
      <c r="A13" s="8" t="str">
        <f>IF(B13="", "Choose from drop-down --&gt;", _xlfn.XLOOKUP(B13,'Label Dropdowns'!$B$2:$B$522,'Label Dropdowns'!$C$2:$C$522))</f>
        <v>Choose from drop-down --&gt;</v>
      </c>
      <c r="B13" s="18"/>
      <c r="C13" s="19"/>
      <c r="D13" s="20"/>
      <c r="E13" s="17" t="str">
        <f t="shared" si="0"/>
        <v/>
      </c>
      <c r="F13" s="20"/>
    </row>
    <row r="14" spans="1:6" ht="15">
      <c r="A14" s="8" t="str">
        <f>IF(B14="", "Choose from drop-down --&gt;", _xlfn.XLOOKUP(B14,'Label Dropdowns'!$B$2:$B$522,'Label Dropdowns'!$C$2:$C$522))</f>
        <v>Choose from drop-down --&gt;</v>
      </c>
      <c r="B14" s="18"/>
      <c r="C14" s="19"/>
      <c r="D14" s="20"/>
      <c r="E14" s="17" t="str">
        <f t="shared" si="0"/>
        <v/>
      </c>
      <c r="F14" s="20"/>
    </row>
    <row r="15" spans="1:6" ht="15">
      <c r="A15" s="8" t="str">
        <f>IF(B15="", "Choose from drop-down --&gt;", _xlfn.XLOOKUP(B15,'Label Dropdowns'!$B$2:$B$522,'Label Dropdowns'!$C$2:$C$522))</f>
        <v>Choose from drop-down --&gt;</v>
      </c>
      <c r="B15" s="18"/>
      <c r="C15" s="19"/>
      <c r="D15" s="20"/>
      <c r="E15" s="17" t="str">
        <f t="shared" si="0"/>
        <v/>
      </c>
      <c r="F15" s="20"/>
    </row>
    <row r="16" spans="1:6" ht="15">
      <c r="A16" s="8" t="str">
        <f>IF(B16="", "Choose from drop-down --&gt;", _xlfn.XLOOKUP(B16,'Label Dropdowns'!$B$2:$B$522,'Label Dropdowns'!$C$2:$C$522))</f>
        <v>Choose from drop-down --&gt;</v>
      </c>
      <c r="B16" s="18"/>
      <c r="C16" s="19"/>
      <c r="D16" s="20"/>
      <c r="E16" s="17" t="str">
        <f t="shared" si="0"/>
        <v/>
      </c>
      <c r="F16" s="20"/>
    </row>
    <row r="17" spans="1:6" ht="15">
      <c r="A17" s="8" t="str">
        <f>IF(B17="", "Choose from drop-down --&gt;", _xlfn.XLOOKUP(B17,'Label Dropdowns'!$B$2:$B$522,'Label Dropdowns'!$C$2:$C$522))</f>
        <v>Choose from drop-down --&gt;</v>
      </c>
      <c r="B17" s="18"/>
      <c r="C17" s="19"/>
      <c r="D17" s="20"/>
      <c r="E17" s="17" t="str">
        <f t="shared" si="0"/>
        <v/>
      </c>
      <c r="F17" s="20"/>
    </row>
    <row r="18" spans="1:6" ht="15" hidden="1">
      <c r="A18" s="8" t="str">
        <f>IF(B18="", "Choose from drop-down --&gt;", _xlfn.XLOOKUP(B18,'Label Dropdowns'!$B$2:$B$522,'Label Dropdowns'!$C$2:$C$522))</f>
        <v>Choose from drop-down --&gt;</v>
      </c>
      <c r="B18" s="18"/>
      <c r="C18" s="19"/>
      <c r="D18" s="20"/>
      <c r="E18" s="17" t="str">
        <f t="shared" si="0"/>
        <v/>
      </c>
      <c r="F18" s="20"/>
    </row>
    <row r="19" spans="1:6" ht="15" hidden="1">
      <c r="A19" s="8" t="str">
        <f>IF(B19="", "Choose from drop-down --&gt;", _xlfn.XLOOKUP(B19,'Label Dropdowns'!$B$2:$B$522,'Label Dropdowns'!$C$2:$C$522))</f>
        <v>Choose from drop-down --&gt;</v>
      </c>
      <c r="B19" s="18"/>
      <c r="C19" s="19"/>
      <c r="D19" s="20"/>
      <c r="E19" s="17" t="str">
        <f t="shared" si="0"/>
        <v/>
      </c>
      <c r="F19" s="20"/>
    </row>
    <row r="20" spans="1:6" ht="15" hidden="1">
      <c r="A20" s="8" t="str">
        <f>IF(B20="", "Choose from drop-down --&gt;", _xlfn.XLOOKUP(B20,'Label Dropdowns'!$B$2:$B$522,'Label Dropdowns'!$C$2:$C$522))</f>
        <v>Choose from drop-down --&gt;</v>
      </c>
      <c r="B20" s="18"/>
      <c r="C20" s="19"/>
      <c r="D20" s="20"/>
      <c r="E20" s="17" t="str">
        <f t="shared" si="0"/>
        <v/>
      </c>
      <c r="F20" s="20"/>
    </row>
    <row r="21" spans="1:6" ht="15" hidden="1">
      <c r="A21" s="8" t="str">
        <f>IF(B21="", "Choose from drop-down --&gt;", _xlfn.XLOOKUP(B21,'Label Dropdowns'!$B$2:$B$522,'Label Dropdowns'!$C$2:$C$522))</f>
        <v>Choose from drop-down --&gt;</v>
      </c>
      <c r="B21" s="18"/>
      <c r="C21" s="19"/>
      <c r="D21" s="20"/>
      <c r="E21" s="17" t="str">
        <f t="shared" si="0"/>
        <v/>
      </c>
      <c r="F21" s="20"/>
    </row>
    <row r="22" spans="1:6" ht="15">
      <c r="A22" s="8" t="str">
        <f>IF(B22="", "Choose from drop-down --&gt;", _xlfn.XLOOKUP(B22,'Label Dropdowns'!$B$2:$B$522,'Label Dropdowns'!$C$2:$C$522))</f>
        <v>Choose from drop-down --&gt;</v>
      </c>
      <c r="B22" s="18"/>
      <c r="C22" s="19"/>
      <c r="D22" s="20"/>
      <c r="E22" s="17" t="str">
        <f t="shared" si="0"/>
        <v/>
      </c>
      <c r="F22" s="20"/>
    </row>
    <row r="23" spans="1:6" ht="15">
      <c r="A23" s="8" t="s">
        <v>10</v>
      </c>
      <c r="B23" s="8" t="s">
        <v>11</v>
      </c>
      <c r="C23" s="17">
        <f>IF(C6="","",SUM(C9:C22))</f>
        <v>0</v>
      </c>
      <c r="D23" s="17">
        <f>IF(D6="","",SUM(D9:D22))</f>
        <v>0</v>
      </c>
      <c r="E23" s="17">
        <f>IF(E6="","",SUM(E9:E22))</f>
        <v>0</v>
      </c>
      <c r="F23" s="17">
        <f>IF(F6="","",SUM(F9:F22))</f>
        <v>0</v>
      </c>
    </row>
    <row r="24" spans="1:6" ht="15">
      <c r="A24" s="7"/>
      <c r="B24" s="15" t="s">
        <v>12</v>
      </c>
      <c r="C24" s="15"/>
      <c r="D24" s="15"/>
      <c r="E24" s="15"/>
    </row>
    <row r="25" spans="1:6" ht="15">
      <c r="A25" s="8" t="str">
        <f>IF(B25="", "Choose from drop-down --&gt;", _xlfn.XLOOKUP(B25,'Label Dropdowns'!$B$2:$B$522,'Label Dropdowns'!$C$2:$C$522))</f>
        <v>Choose from drop-down --&gt;</v>
      </c>
      <c r="B25" s="18"/>
      <c r="C25" s="19"/>
      <c r="D25" s="20"/>
      <c r="E25" s="17" t="str">
        <f t="shared" si="0"/>
        <v/>
      </c>
      <c r="F25" s="20"/>
    </row>
    <row r="26" spans="1:6" ht="15">
      <c r="A26" s="8" t="str">
        <f>IF(B26="", "Choose from drop-down --&gt;", _xlfn.XLOOKUP(B26,'Label Dropdowns'!$B$2:$B$522,'Label Dropdowns'!$C$2:$C$522))</f>
        <v>Choose from drop-down --&gt;</v>
      </c>
      <c r="B26" s="18"/>
      <c r="C26" s="19"/>
      <c r="D26" s="20"/>
      <c r="E26" s="17" t="str">
        <f t="shared" si="0"/>
        <v/>
      </c>
      <c r="F26" s="20"/>
    </row>
    <row r="27" spans="1:6" ht="15">
      <c r="A27" s="8" t="str">
        <f>IF(B27="", "Choose from drop-down --&gt;", _xlfn.XLOOKUP(B27,'Label Dropdowns'!$B$2:$B$522,'Label Dropdowns'!$C$2:$C$522))</f>
        <v>Choose from drop-down --&gt;</v>
      </c>
      <c r="B27" s="19"/>
      <c r="C27" s="19"/>
      <c r="D27" s="20"/>
      <c r="E27" s="17" t="str">
        <f t="shared" si="0"/>
        <v/>
      </c>
      <c r="F27" s="20"/>
    </row>
    <row r="28" spans="1:6" ht="15">
      <c r="A28" s="8" t="str">
        <f>IF(B28="", "Choose from drop-down --&gt;", _xlfn.XLOOKUP(B28,'Label Dropdowns'!$B$2:$B$522,'Label Dropdowns'!$C$2:$C$522))</f>
        <v>Choose from drop-down --&gt;</v>
      </c>
      <c r="B28" s="19"/>
      <c r="C28" s="19"/>
      <c r="D28" s="20"/>
      <c r="E28" s="17" t="str">
        <f t="shared" si="0"/>
        <v/>
      </c>
      <c r="F28" s="20"/>
    </row>
    <row r="29" spans="1:6" ht="15">
      <c r="A29" s="8" t="str">
        <f>IF(B29="", "Choose from drop-down --&gt;", _xlfn.XLOOKUP(B29,'Label Dropdowns'!$B$2:$B$522,'Label Dropdowns'!$C$2:$C$522))</f>
        <v>Choose from drop-down --&gt;</v>
      </c>
      <c r="B29" s="19"/>
      <c r="C29" s="19"/>
      <c r="D29" s="20"/>
      <c r="E29" s="17" t="str">
        <f t="shared" si="0"/>
        <v/>
      </c>
      <c r="F29" s="20"/>
    </row>
    <row r="30" spans="1:6" ht="15">
      <c r="A30" s="8" t="str">
        <f>IF(B30="", "Choose from drop-down --&gt;", _xlfn.XLOOKUP(B30,'Label Dropdowns'!$B$2:$B$522,'Label Dropdowns'!$C$2:$C$522))</f>
        <v>Choose from drop-down --&gt;</v>
      </c>
      <c r="B30" s="18"/>
      <c r="C30" s="19"/>
      <c r="D30" s="19"/>
      <c r="E30" s="17" t="str">
        <f t="shared" si="0"/>
        <v/>
      </c>
      <c r="F30" s="19"/>
    </row>
    <row r="31" spans="1:6" ht="15">
      <c r="A31" s="8" t="str">
        <f>IF(B31="", "Choose from drop-down --&gt;", _xlfn.XLOOKUP(B31,'Label Dropdowns'!$B$2:$B$522,'Label Dropdowns'!$C$2:$C$522))</f>
        <v>Choose from drop-down --&gt;</v>
      </c>
      <c r="B31" s="18"/>
      <c r="C31" s="19"/>
      <c r="D31" s="19"/>
      <c r="E31" s="17" t="str">
        <f t="shared" si="0"/>
        <v/>
      </c>
      <c r="F31" s="19"/>
    </row>
    <row r="32" spans="1:6" ht="15" hidden="1">
      <c r="A32" s="8" t="str">
        <f>IF(B32="", "Choose from drop-down --&gt;", _xlfn.XLOOKUP(B32,'Label Dropdowns'!$B$2:$B$522,'Label Dropdowns'!$C$2:$C$522))</f>
        <v>Choose from drop-down --&gt;</v>
      </c>
      <c r="B32" s="18"/>
      <c r="C32" s="19"/>
      <c r="D32" s="19"/>
      <c r="E32" s="17">
        <f t="shared" ref="E32:E35" si="1">SUM(C32:D32)</f>
        <v>0</v>
      </c>
      <c r="F32" s="19"/>
    </row>
    <row r="33" spans="1:6" ht="15" hidden="1">
      <c r="A33" s="8" t="str">
        <f>IF(B33="", "Choose from drop-down --&gt;", _xlfn.XLOOKUP(B33,'Label Dropdowns'!$B$2:$B$522,'Label Dropdowns'!$C$2:$C$522))</f>
        <v>Choose from drop-down --&gt;</v>
      </c>
      <c r="B33" s="18"/>
      <c r="C33" s="19"/>
      <c r="D33" s="19"/>
      <c r="E33" s="17">
        <f t="shared" si="1"/>
        <v>0</v>
      </c>
      <c r="F33" s="19"/>
    </row>
    <row r="34" spans="1:6" ht="15" hidden="1">
      <c r="A34" s="8" t="str">
        <f>IF(B34="", "Choose from drop-down --&gt;", _xlfn.XLOOKUP(B34,'Label Dropdowns'!$B$2:$B$522,'Label Dropdowns'!$C$2:$C$522))</f>
        <v>Choose from drop-down --&gt;</v>
      </c>
      <c r="B34" s="18"/>
      <c r="C34" s="19"/>
      <c r="D34" s="19"/>
      <c r="E34" s="17">
        <f t="shared" si="1"/>
        <v>0</v>
      </c>
      <c r="F34" s="19"/>
    </row>
    <row r="35" spans="1:6" ht="15" hidden="1">
      <c r="A35" s="8" t="str">
        <f>IF(B35="", "Choose from drop-down --&gt;", _xlfn.XLOOKUP(B35,'Label Dropdowns'!$B$2:$B$522,'Label Dropdowns'!$C$2:$C$522))</f>
        <v>Choose from drop-down --&gt;</v>
      </c>
      <c r="B35" s="18"/>
      <c r="C35" s="19"/>
      <c r="D35" s="19"/>
      <c r="E35" s="17">
        <f t="shared" si="1"/>
        <v>0</v>
      </c>
      <c r="F35" s="19"/>
    </row>
    <row r="36" spans="1:6" ht="15" hidden="1">
      <c r="A36" s="8" t="str">
        <f>IF(B36="", "Choose from drop-down --&gt;", _xlfn.XLOOKUP(B36,'Label Dropdowns'!$B$2:$B$522,'Label Dropdowns'!$C$2:$C$522))</f>
        <v>Choose from drop-down --&gt;</v>
      </c>
      <c r="B36" s="18"/>
      <c r="C36" s="19"/>
      <c r="D36" s="19"/>
      <c r="E36" s="17">
        <f t="shared" ref="E36" si="2">SUM(C36:D36)</f>
        <v>0</v>
      </c>
      <c r="F36" s="19"/>
    </row>
    <row r="37" spans="1:6" s="52" customFormat="1" ht="15">
      <c r="A37" s="8" t="s">
        <v>17</v>
      </c>
      <c r="B37" s="8" t="s">
        <v>18</v>
      </c>
      <c r="C37" s="17">
        <f>IF(C6="","",SUM(C25:C36))</f>
        <v>0</v>
      </c>
      <c r="D37" s="17">
        <f>IF(D6="","",SUM(D25:D36))</f>
        <v>0</v>
      </c>
      <c r="E37" s="17">
        <f t="shared" ref="E37:F37" si="3">IF(E6="","",SUM(E25:E36))</f>
        <v>0</v>
      </c>
      <c r="F37" s="17">
        <f t="shared" si="3"/>
        <v>0</v>
      </c>
    </row>
    <row r="38" spans="1:6" ht="15">
      <c r="A38" s="8" t="s">
        <v>19</v>
      </c>
      <c r="B38" s="10" t="s">
        <v>20</v>
      </c>
      <c r="C38" s="23">
        <f>SUM(_xlfn.XLOOKUP("Total Current Assets",$B:$B,C:C),(_xlfn.XLOOKUP("Total Noncurrent Assets",$B:$B,C:C)))</f>
        <v>0</v>
      </c>
      <c r="D38" s="23">
        <f>IF(D6="", "", IF(D$6="", "",SUM(_xlfn.XLOOKUP("Total Current Assets",$B:$B,D:D),(_xlfn.XLOOKUP("Total Noncurrent Assets",$B:$B,D:D)))))</f>
        <v>0</v>
      </c>
      <c r="E38" s="23">
        <f>IF(E6="", "", IF(E$6="", "",SUM(_xlfn.XLOOKUP("Total Current Assets",$B:$B,E:E),(_xlfn.XLOOKUP("Total Noncurrent Assets",$B:$B,E:E)))))</f>
        <v>0</v>
      </c>
      <c r="F38" s="23">
        <f>IF(F$6="", "",SUM(_xlfn.XLOOKUP("Total Current Assets",$B:$B,F:F),(_xlfn.XLOOKUP("Total Noncurrent Assets",$B:$B,F:F))))</f>
        <v>0</v>
      </c>
    </row>
    <row r="39" spans="1:6" ht="15">
      <c r="A39" s="7"/>
      <c r="B39" s="7"/>
      <c r="C39" s="24"/>
      <c r="D39" s="24"/>
      <c r="E39" s="24"/>
    </row>
    <row r="40" spans="1:6" ht="15">
      <c r="A40" s="7"/>
      <c r="B40" s="13" t="s">
        <v>21</v>
      </c>
      <c r="C40" s="13"/>
      <c r="D40" s="13"/>
      <c r="E40" s="13"/>
      <c r="F40" s="13"/>
    </row>
    <row r="41" spans="1:6" ht="15">
      <c r="A41" s="8" t="str">
        <f>IF(B41="", "Choose from drop-down --&gt;", _xlfn.XLOOKUP(B41,'Label Dropdowns'!$B$2:$B$522,'Label Dropdowns'!$C$2:$C$522))</f>
        <v>Choose from drop-down --&gt;</v>
      </c>
      <c r="B41" s="18"/>
      <c r="C41" s="19"/>
      <c r="D41" s="20"/>
      <c r="E41" s="17" t="str">
        <f t="shared" ref="E41:E45" si="4">IF(OR($E$6="", B41=""),"",SUM(C41:D41))</f>
        <v/>
      </c>
      <c r="F41" s="20"/>
    </row>
    <row r="42" spans="1:6" ht="15">
      <c r="A42" s="8" t="str">
        <f>IF(B42="", "Choose from drop-down --&gt;", _xlfn.XLOOKUP(B42,'Label Dropdowns'!$B$2:$B$522,'Label Dropdowns'!$C$2:$C$522))</f>
        <v>Choose from drop-down --&gt;</v>
      </c>
      <c r="B42" s="18"/>
      <c r="C42" s="19"/>
      <c r="D42" s="20"/>
      <c r="E42" s="17" t="str">
        <f t="shared" si="4"/>
        <v/>
      </c>
      <c r="F42" s="20"/>
    </row>
    <row r="43" spans="1:6" ht="15">
      <c r="A43" s="8" t="str">
        <f>IF(B43="", "Choose from drop-down --&gt;", _xlfn.XLOOKUP(B43,'Label Dropdowns'!$B$2:$B$522,'Label Dropdowns'!$C$2:$C$522))</f>
        <v>Choose from drop-down --&gt;</v>
      </c>
      <c r="B43" s="18"/>
      <c r="C43" s="19"/>
      <c r="D43" s="20"/>
      <c r="E43" s="17" t="str">
        <f t="shared" si="4"/>
        <v/>
      </c>
      <c r="F43" s="20"/>
    </row>
    <row r="44" spans="1:6" ht="15">
      <c r="A44" s="8" t="str">
        <f>IF(B44="", "Choose from drop-down --&gt;", _xlfn.XLOOKUP(B44,'Label Dropdowns'!$B$2:$B$522,'Label Dropdowns'!$C$2:$C$522))</f>
        <v>Choose from drop-down --&gt;</v>
      </c>
      <c r="B44" s="18"/>
      <c r="C44" s="19"/>
      <c r="D44" s="20"/>
      <c r="E44" s="17" t="str">
        <f t="shared" si="4"/>
        <v/>
      </c>
      <c r="F44" s="20"/>
    </row>
    <row r="45" spans="1:6" ht="15">
      <c r="A45" s="8" t="str">
        <f>IF(B45="", "Choose from drop-down --&gt;", _xlfn.XLOOKUP(B45,'Label Dropdowns'!$B$2:$B$522,'Label Dropdowns'!$C$2:$C$522))</f>
        <v>Choose from drop-down --&gt;</v>
      </c>
      <c r="B45" s="18"/>
      <c r="C45" s="19"/>
      <c r="D45" s="20"/>
      <c r="E45" s="17" t="str">
        <f t="shared" si="4"/>
        <v/>
      </c>
      <c r="F45" s="20"/>
    </row>
    <row r="46" spans="1:6" ht="15" hidden="1">
      <c r="A46" s="8" t="str">
        <f>IF(B46="", "Choose from drop-down --&gt;", _xlfn.XLOOKUP(B46,'Label Dropdowns'!$B$2:$B$522,'Label Dropdowns'!$C$2:$C$522))</f>
        <v>Choose from drop-down --&gt;</v>
      </c>
      <c r="B46" s="18"/>
      <c r="C46" s="19"/>
      <c r="D46" s="20"/>
      <c r="E46" s="17">
        <f t="shared" ref="E46:E48" si="5">SUM(C46:D46)</f>
        <v>0</v>
      </c>
      <c r="F46" s="20"/>
    </row>
    <row r="47" spans="1:6" ht="15" hidden="1">
      <c r="A47" s="8" t="str">
        <f>IF(B47="", "Choose from drop-down --&gt;", _xlfn.XLOOKUP(B47,'Label Dropdowns'!$B$2:$B$522,'Label Dropdowns'!$C$2:$C$522))</f>
        <v>Choose from drop-down --&gt;</v>
      </c>
      <c r="B47" s="18"/>
      <c r="C47" s="19"/>
      <c r="D47" s="20"/>
      <c r="E47" s="17">
        <f t="shared" si="5"/>
        <v>0</v>
      </c>
      <c r="F47" s="20"/>
    </row>
    <row r="48" spans="1:6" ht="15" hidden="1">
      <c r="A48" s="8" t="str">
        <f>IF(B48="", "Choose from drop-down --&gt;", _xlfn.XLOOKUP(B48,'Label Dropdowns'!$B$2:$B$522,'Label Dropdowns'!$C$2:$C$522))</f>
        <v>Choose from drop-down --&gt;</v>
      </c>
      <c r="B48" s="18"/>
      <c r="C48" s="19"/>
      <c r="D48" s="20"/>
      <c r="E48" s="17">
        <f t="shared" si="5"/>
        <v>0</v>
      </c>
      <c r="F48" s="20"/>
    </row>
    <row r="49" spans="1:6" ht="15" hidden="1">
      <c r="A49" s="8" t="str">
        <f>IF(B49="", "Choose from drop-down --&gt;", _xlfn.XLOOKUP(B49,'Label Dropdowns'!$B$2:$B$522,'Label Dropdowns'!$C$2:$C$522))</f>
        <v>Choose from drop-down --&gt;</v>
      </c>
      <c r="B49" s="18"/>
      <c r="C49" s="20"/>
      <c r="D49" s="20"/>
      <c r="E49" s="17">
        <f t="shared" ref="E49" si="6">SUM(C49:D49)</f>
        <v>0</v>
      </c>
      <c r="F49" s="20"/>
    </row>
    <row r="50" spans="1:6" ht="15">
      <c r="A50" s="8" t="s">
        <v>24</v>
      </c>
      <c r="B50" s="10" t="s">
        <v>25</v>
      </c>
      <c r="C50" s="25">
        <f>IF(C6="","",SUM(C41:C49))</f>
        <v>0</v>
      </c>
      <c r="D50" s="25">
        <f>IF(D6="","",SUM(D41:D49))</f>
        <v>0</v>
      </c>
      <c r="E50" s="25">
        <f t="shared" ref="E50:F50" si="7">IF(E6="","",SUM(E41:E49))</f>
        <v>0</v>
      </c>
      <c r="F50" s="25">
        <f t="shared" si="7"/>
        <v>0</v>
      </c>
    </row>
    <row r="51" spans="1:6" ht="15">
      <c r="A51" s="7"/>
      <c r="B51" s="7"/>
      <c r="C51" s="24"/>
      <c r="D51" s="27"/>
      <c r="E51" s="24"/>
    </row>
    <row r="52" spans="1:6" ht="15">
      <c r="A52" s="7"/>
      <c r="B52" s="13" t="s">
        <v>26</v>
      </c>
      <c r="C52" s="13"/>
      <c r="D52" s="13"/>
      <c r="E52" s="13"/>
      <c r="F52" s="13"/>
    </row>
    <row r="53" spans="1:6" ht="15">
      <c r="A53" s="7"/>
      <c r="B53" s="15" t="s">
        <v>1078</v>
      </c>
      <c r="C53" s="16"/>
      <c r="D53" s="16"/>
      <c r="E53" s="16"/>
      <c r="F53" s="16"/>
    </row>
    <row r="54" spans="1:6" ht="15">
      <c r="A54" s="8" t="str">
        <f>IF(B54="", "Choose from drop-down --&gt;", _xlfn.XLOOKUP(B54,'Label Dropdowns'!$B$2:$B$522,'Label Dropdowns'!$C$2:$C$522))</f>
        <v>Choose from drop-down --&gt;</v>
      </c>
      <c r="B54" s="18"/>
      <c r="C54" s="19"/>
      <c r="D54" s="19"/>
      <c r="E54" s="17" t="str">
        <f t="shared" ref="E54:E59" si="8">IF(OR($E$6="", B54=""),"",SUM(C54:D54))</f>
        <v/>
      </c>
      <c r="F54" s="19"/>
    </row>
    <row r="55" spans="1:6" ht="15">
      <c r="A55" s="8" t="str">
        <f>IF(B55="", "Choose from drop-down --&gt;", _xlfn.XLOOKUP(B55,'Label Dropdowns'!$B$2:$B$522,'Label Dropdowns'!$C$2:$C$522))</f>
        <v>Choose from drop-down --&gt;</v>
      </c>
      <c r="B55" s="18"/>
      <c r="C55" s="20"/>
      <c r="D55" s="19"/>
      <c r="E55" s="17" t="str">
        <f t="shared" si="8"/>
        <v/>
      </c>
      <c r="F55" s="19"/>
    </row>
    <row r="56" spans="1:6" ht="15">
      <c r="A56" s="8" t="str">
        <f>IF(B56="", "Choose from drop-down --&gt;", _xlfn.XLOOKUP(B56,'Label Dropdowns'!$B$2:$B$522,'Label Dropdowns'!$C$2:$C$522))</f>
        <v>Choose from drop-down --&gt;</v>
      </c>
      <c r="B56" s="18"/>
      <c r="C56" s="19"/>
      <c r="D56" s="20"/>
      <c r="E56" s="17" t="str">
        <f t="shared" si="8"/>
        <v/>
      </c>
      <c r="F56" s="20"/>
    </row>
    <row r="57" spans="1:6" ht="16" customHeight="1">
      <c r="A57" s="8" t="str">
        <f>IF(B57="", "Choose from drop-down --&gt;", _xlfn.XLOOKUP(B57,'Label Dropdowns'!$B$2:$B$522,'Label Dropdowns'!$C$2:$C$522))</f>
        <v>Choose from drop-down --&gt;</v>
      </c>
      <c r="B57" s="18"/>
      <c r="C57" s="19"/>
      <c r="D57" s="20"/>
      <c r="E57" s="17" t="str">
        <f t="shared" si="8"/>
        <v/>
      </c>
      <c r="F57" s="20"/>
    </row>
    <row r="58" spans="1:6" ht="16" customHeight="1">
      <c r="A58" s="8" t="str">
        <f>IF(B58="", "Choose from drop-down --&gt;", _xlfn.XLOOKUP(B58,'Label Dropdowns'!$B$2:$B$522,'Label Dropdowns'!$C$2:$C$522))</f>
        <v>Choose from drop-down --&gt;</v>
      </c>
      <c r="B58" s="18"/>
      <c r="C58" s="19"/>
      <c r="D58" s="20"/>
      <c r="E58" s="17" t="str">
        <f t="shared" si="8"/>
        <v/>
      </c>
      <c r="F58" s="20"/>
    </row>
    <row r="59" spans="1:6" ht="16" customHeight="1">
      <c r="A59" s="8" t="str">
        <f>IF(B59="", "Choose from drop-down --&gt;", _xlfn.XLOOKUP(B59,'Label Dropdowns'!$B$2:$B$522,'Label Dropdowns'!$C$2:$C$522))</f>
        <v>Choose from drop-down --&gt;</v>
      </c>
      <c r="B59" s="18"/>
      <c r="C59" s="19"/>
      <c r="D59" s="20"/>
      <c r="E59" s="17" t="str">
        <f t="shared" si="8"/>
        <v/>
      </c>
      <c r="F59" s="20"/>
    </row>
    <row r="60" spans="1:6" ht="16" hidden="1" customHeight="1">
      <c r="A60" s="8" t="str">
        <f>IF(B60="", "Choose from drop-down --&gt;", _xlfn.XLOOKUP(B60,'Label Dropdowns'!$B$2:$B$522,'Label Dropdowns'!$C$2:$C$522))</f>
        <v>Choose from drop-down --&gt;</v>
      </c>
      <c r="B60" s="18"/>
      <c r="C60" s="19"/>
      <c r="D60" s="20"/>
      <c r="E60" s="17">
        <f t="shared" ref="E60:E77" si="9">IF($E$6="","",SUM(C60:D60))</f>
        <v>0</v>
      </c>
      <c r="F60" s="20"/>
    </row>
    <row r="61" spans="1:6" ht="16" hidden="1" customHeight="1">
      <c r="A61" s="8" t="str">
        <f>IF(B61="", "Choose from drop-down --&gt;", _xlfn.XLOOKUP(B61,'Label Dropdowns'!$B$2:$B$522,'Label Dropdowns'!$C$2:$C$522))</f>
        <v>Choose from drop-down --&gt;</v>
      </c>
      <c r="B61" s="18"/>
      <c r="C61" s="19"/>
      <c r="D61" s="20"/>
      <c r="E61" s="17">
        <f t="shared" si="9"/>
        <v>0</v>
      </c>
      <c r="F61" s="20"/>
    </row>
    <row r="62" spans="1:6" ht="15" hidden="1">
      <c r="A62" s="8" t="str">
        <f>IF(B62="", "Choose from drop-down --&gt;", _xlfn.XLOOKUP(B62,'Label Dropdowns'!$B$2:$B$522,'Label Dropdowns'!$C$2:$C$522))</f>
        <v>Choose from drop-down --&gt;</v>
      </c>
      <c r="B62" s="18"/>
      <c r="C62" s="19"/>
      <c r="D62" s="20"/>
      <c r="E62" s="17">
        <f t="shared" si="9"/>
        <v>0</v>
      </c>
      <c r="F62" s="20"/>
    </row>
    <row r="63" spans="1:6" ht="15" hidden="1">
      <c r="A63" s="8" t="str">
        <f>IF(B63="", "Choose from drop-down --&gt;", _xlfn.XLOOKUP(B63,'Label Dropdowns'!$B$2:$B$522,'Label Dropdowns'!$C$2:$C$522))</f>
        <v>Choose from drop-down --&gt;</v>
      </c>
      <c r="B63" s="18"/>
      <c r="C63" s="19"/>
      <c r="D63" s="20"/>
      <c r="E63" s="17">
        <f t="shared" si="9"/>
        <v>0</v>
      </c>
      <c r="F63" s="20"/>
    </row>
    <row r="64" spans="1:6" ht="15" hidden="1">
      <c r="A64" s="8" t="str">
        <f>IF(B64="", "Choose from drop-down --&gt;", _xlfn.XLOOKUP(B64,'Label Dropdowns'!$B$2:$B$522,'Label Dropdowns'!$C$2:$C$522))</f>
        <v>Choose from drop-down --&gt;</v>
      </c>
      <c r="B64" s="18"/>
      <c r="C64" s="19"/>
      <c r="D64" s="20"/>
      <c r="E64" s="17">
        <f t="shared" si="9"/>
        <v>0</v>
      </c>
      <c r="F64" s="20"/>
    </row>
    <row r="65" spans="1:6" ht="15">
      <c r="A65" s="8" t="s">
        <v>33</v>
      </c>
      <c r="B65" s="8" t="s">
        <v>34</v>
      </c>
      <c r="C65" s="17">
        <f>IF(C6="","",SUM(C54:C64))</f>
        <v>0</v>
      </c>
      <c r="D65" s="17">
        <f>IF(D6="","",SUM(D54:D64))</f>
        <v>0</v>
      </c>
      <c r="E65" s="17">
        <f>IF(E$6="","",SUM(C65:D65))</f>
        <v>0</v>
      </c>
      <c r="F65" s="17">
        <f>IF(F$6="","",SUM(D65:E65))</f>
        <v>0</v>
      </c>
    </row>
    <row r="66" spans="1:6" ht="15">
      <c r="A66" s="7"/>
      <c r="B66" s="15" t="s">
        <v>1079</v>
      </c>
      <c r="C66" s="15"/>
      <c r="D66" s="15"/>
      <c r="E66" s="15"/>
    </row>
    <row r="67" spans="1:6" ht="15">
      <c r="A67" s="8" t="str">
        <f>IF(B67="", "Choose from drop-down --&gt;", _xlfn.XLOOKUP(B67,'Label Dropdowns'!$B$2:$B$522,'Label Dropdowns'!$C$2:$C$522))</f>
        <v>Choose from drop-down --&gt;</v>
      </c>
      <c r="B67" s="18"/>
      <c r="C67" s="19"/>
      <c r="D67" s="20"/>
      <c r="E67" s="17" t="str">
        <f t="shared" ref="E67:E70" si="10">IF(OR($E$6="", B67=""),"",SUM(C67:D67))</f>
        <v/>
      </c>
      <c r="F67" s="20"/>
    </row>
    <row r="68" spans="1:6" ht="15">
      <c r="A68" s="8" t="str">
        <f>IF(B68="", "Choose from drop-down --&gt;", _xlfn.XLOOKUP(B68,'Label Dropdowns'!$B$2:$B$522,'Label Dropdowns'!$C$2:$C$522))</f>
        <v>Choose from drop-down --&gt;</v>
      </c>
      <c r="B68" s="18"/>
      <c r="C68" s="19"/>
      <c r="D68" s="20"/>
      <c r="E68" s="17" t="str">
        <f t="shared" si="10"/>
        <v/>
      </c>
      <c r="F68" s="20"/>
    </row>
    <row r="69" spans="1:6" ht="15">
      <c r="A69" s="8" t="str">
        <f>IF(B69="", "Choose from drop-down --&gt;", _xlfn.XLOOKUP(B69,'Label Dropdowns'!$B$2:$B$522,'Label Dropdowns'!$C$2:$C$522))</f>
        <v>Choose from drop-down --&gt;</v>
      </c>
      <c r="B69" s="18"/>
      <c r="C69" s="19"/>
      <c r="D69" s="20"/>
      <c r="E69" s="17" t="str">
        <f t="shared" si="10"/>
        <v/>
      </c>
      <c r="F69" s="20"/>
    </row>
    <row r="70" spans="1:6" ht="15">
      <c r="A70" s="8" t="str">
        <f>IF(B70="", "Choose from drop-down --&gt;", _xlfn.XLOOKUP(B70,'Label Dropdowns'!$B$2:$B$522,'Label Dropdowns'!$C$2:$C$522))</f>
        <v>Choose from drop-down --&gt;</v>
      </c>
      <c r="B70" s="18"/>
      <c r="C70" s="19"/>
      <c r="D70" s="20"/>
      <c r="E70" s="17" t="str">
        <f t="shared" si="10"/>
        <v/>
      </c>
      <c r="F70" s="20"/>
    </row>
    <row r="71" spans="1:6" ht="15" hidden="1">
      <c r="A71" s="8" t="str">
        <f>IF(B71="", "Choose from drop-down --&gt;", _xlfn.XLOOKUP(B71,'Label Dropdowns'!$B$2:$B$522,'Label Dropdowns'!$C$2:$C$522))</f>
        <v>Choose from drop-down --&gt;</v>
      </c>
      <c r="B71" s="18"/>
      <c r="C71" s="19"/>
      <c r="D71" s="20"/>
      <c r="E71" s="17">
        <f t="shared" si="9"/>
        <v>0</v>
      </c>
      <c r="F71" s="20"/>
    </row>
    <row r="72" spans="1:6" ht="15" hidden="1">
      <c r="A72" s="8" t="str">
        <f>IF(B72="", "Choose from drop-down --&gt;", _xlfn.XLOOKUP(B72,'Label Dropdowns'!$B$2:$B$522,'Label Dropdowns'!$C$2:$C$522))</f>
        <v>Choose from drop-down --&gt;</v>
      </c>
      <c r="B72" s="18"/>
      <c r="C72" s="19"/>
      <c r="D72" s="20"/>
      <c r="E72" s="17">
        <f t="shared" si="9"/>
        <v>0</v>
      </c>
      <c r="F72" s="20"/>
    </row>
    <row r="73" spans="1:6" ht="15" hidden="1">
      <c r="A73" s="8" t="str">
        <f>IF(B73="", "Choose from drop-down --&gt;", _xlfn.XLOOKUP(B73,'Label Dropdowns'!$B$2:$B$522,'Label Dropdowns'!$C$2:$C$522))</f>
        <v>Choose from drop-down --&gt;</v>
      </c>
      <c r="B73" s="18"/>
      <c r="C73" s="19"/>
      <c r="D73" s="20"/>
      <c r="E73" s="17">
        <f t="shared" si="9"/>
        <v>0</v>
      </c>
      <c r="F73" s="20"/>
    </row>
    <row r="74" spans="1:6" ht="15" hidden="1">
      <c r="A74" s="8" t="str">
        <f>IF(B74="", "Choose from drop-down --&gt;", _xlfn.XLOOKUP(B74,'Label Dropdowns'!$B$2:$B$522,'Label Dropdowns'!$C$2:$C$522))</f>
        <v>Choose from drop-down --&gt;</v>
      </c>
      <c r="B74" s="18"/>
      <c r="C74" s="19"/>
      <c r="D74" s="20"/>
      <c r="E74" s="17">
        <f t="shared" si="9"/>
        <v>0</v>
      </c>
      <c r="F74" s="20"/>
    </row>
    <row r="75" spans="1:6" ht="15" hidden="1">
      <c r="A75" s="8" t="str">
        <f>IF(B75="", "Choose from drop-down --&gt;", _xlfn.XLOOKUP(B75,'Label Dropdowns'!$B$2:$B$522,'Label Dropdowns'!$C$2:$C$522))</f>
        <v>Choose from drop-down --&gt;</v>
      </c>
      <c r="B75" s="18"/>
      <c r="C75" s="19"/>
      <c r="D75" s="20"/>
      <c r="E75" s="17">
        <f t="shared" si="9"/>
        <v>0</v>
      </c>
      <c r="F75" s="20"/>
    </row>
    <row r="76" spans="1:6" ht="15">
      <c r="A76" s="8" t="s">
        <v>38</v>
      </c>
      <c r="B76" s="8" t="s">
        <v>39</v>
      </c>
      <c r="C76" s="17">
        <f>IF(C6="","",SUM(C67:C75))</f>
        <v>0</v>
      </c>
      <c r="D76" s="17">
        <f>IF(D$6="","",SUM(D67:D75))</f>
        <v>0</v>
      </c>
      <c r="E76" s="17">
        <f>IF(E$6="","",SUM(E67:E75))</f>
        <v>0</v>
      </c>
      <c r="F76" s="17">
        <f t="shared" ref="F76" si="11">IF(F6="","",SUM(F67:F75))</f>
        <v>0</v>
      </c>
    </row>
    <row r="77" spans="1:6" ht="15">
      <c r="A77" s="9" t="s">
        <v>40</v>
      </c>
      <c r="B77" s="10" t="s">
        <v>41</v>
      </c>
      <c r="C77" s="23">
        <f>SUM(_xlfn.XLOOKUP("Total Current Liabilities",$B:$B,C:C),(_xlfn.XLOOKUP("Total Noncurrent Liabilities",$B:$B,C:C)))</f>
        <v>0</v>
      </c>
      <c r="D77" s="23">
        <f>IF(D$6="","", SUM(_xlfn.XLOOKUP("Total Current Liabilities",$B:$B,D:D),(_xlfn.XLOOKUP("Total Noncurrent Liabilities",$B:$B,D:D))))</f>
        <v>0</v>
      </c>
      <c r="E77" s="26">
        <f t="shared" si="9"/>
        <v>0</v>
      </c>
      <c r="F77" s="23">
        <f>IF(F$6="","", SUM(_xlfn.XLOOKUP("Total Current Liabilities",$B:$B,F:F),(_xlfn.XLOOKUP("Total Noncurrent Liabilities",$B:$B,F:F))))</f>
        <v>0</v>
      </c>
    </row>
    <row r="78" spans="1:6" ht="15">
      <c r="A78" s="7"/>
      <c r="B78" s="7"/>
      <c r="C78" s="24"/>
      <c r="D78" s="24"/>
      <c r="E78" s="24"/>
    </row>
    <row r="79" spans="1:6" ht="15">
      <c r="A79" s="7"/>
      <c r="B79" s="13" t="s">
        <v>42</v>
      </c>
      <c r="C79" s="13"/>
      <c r="D79" s="13"/>
      <c r="E79" s="13"/>
      <c r="F79" s="13"/>
    </row>
    <row r="80" spans="1:6" ht="15">
      <c r="A80" s="8" t="str">
        <f>IF(B80="", "Choose from drop-down --&gt;", _xlfn.XLOOKUP(B80,'Label Dropdowns'!$B$2:$B$522,'Label Dropdowns'!$C$2:$C$522))</f>
        <v>Choose from drop-down --&gt;</v>
      </c>
      <c r="B80" s="18"/>
      <c r="C80" s="19"/>
      <c r="D80" s="20"/>
      <c r="E80" s="17" t="str">
        <f t="shared" ref="E80:E83" si="12">IF(OR($E$6="", B80=""),"",SUM(C80:D80))</f>
        <v/>
      </c>
      <c r="F80" s="20"/>
    </row>
    <row r="81" spans="1:6" ht="15">
      <c r="A81" s="8" t="str">
        <f>IF(B81="", "Choose from drop-down --&gt;", _xlfn.XLOOKUP(B81,'Label Dropdowns'!$B$2:$B$522,'Label Dropdowns'!$C$2:$C$522))</f>
        <v>Choose from drop-down --&gt;</v>
      </c>
      <c r="B81" s="18"/>
      <c r="C81" s="19"/>
      <c r="D81" s="20"/>
      <c r="E81" s="17" t="str">
        <f t="shared" si="12"/>
        <v/>
      </c>
      <c r="F81" s="20"/>
    </row>
    <row r="82" spans="1:6" ht="15">
      <c r="A82" s="8" t="str">
        <f>IF(B82="", "Choose from drop-down --&gt;", _xlfn.XLOOKUP(B82,'Label Dropdowns'!$B$2:$B$522,'Label Dropdowns'!$C$2:$C$522))</f>
        <v>Choose from drop-down --&gt;</v>
      </c>
      <c r="B82" s="18"/>
      <c r="C82" s="19"/>
      <c r="D82" s="20"/>
      <c r="E82" s="17" t="str">
        <f t="shared" si="12"/>
        <v/>
      </c>
      <c r="F82" s="20"/>
    </row>
    <row r="83" spans="1:6" ht="15">
      <c r="A83" s="8" t="str">
        <f>IF(B83="", "Choose from drop-down --&gt;", _xlfn.XLOOKUP(B83,'Label Dropdowns'!$B$2:$B$522,'Label Dropdowns'!$C$2:$C$522))</f>
        <v>Choose from drop-down --&gt;</v>
      </c>
      <c r="B83" s="18"/>
      <c r="C83" s="19"/>
      <c r="D83" s="20"/>
      <c r="E83" s="17" t="str">
        <f t="shared" si="12"/>
        <v/>
      </c>
      <c r="F83" s="20"/>
    </row>
    <row r="84" spans="1:6" ht="15" hidden="1">
      <c r="A84" s="8" t="str">
        <f>IF(B84="", "Choose from drop-down --&gt;", _xlfn.XLOOKUP(B84,'Label Dropdowns'!$B$2:$B$522,'Label Dropdowns'!$C$2:$C$522))</f>
        <v>Choose from drop-down --&gt;</v>
      </c>
      <c r="B84" s="18"/>
      <c r="C84" s="19"/>
      <c r="D84" s="20"/>
      <c r="E84" s="28">
        <f t="shared" ref="E84:E87" si="13">SUM(C84:D84)</f>
        <v>0</v>
      </c>
      <c r="F84" s="20"/>
    </row>
    <row r="85" spans="1:6" ht="15" hidden="1">
      <c r="A85" s="8" t="str">
        <f>IF(B85="", "Choose from drop-down --&gt;", _xlfn.XLOOKUP(B85,'Label Dropdowns'!$B$2:$B$522,'Label Dropdowns'!$C$2:$C$522))</f>
        <v>Choose from drop-down --&gt;</v>
      </c>
      <c r="B85" s="18"/>
      <c r="C85" s="19"/>
      <c r="D85" s="20"/>
      <c r="E85" s="28">
        <f t="shared" si="13"/>
        <v>0</v>
      </c>
      <c r="F85" s="20"/>
    </row>
    <row r="86" spans="1:6" ht="15" hidden="1">
      <c r="A86" s="8" t="str">
        <f>IF(B86="", "Choose from drop-down --&gt;", _xlfn.XLOOKUP(B86,'Label Dropdowns'!$B$2:$B$522,'Label Dropdowns'!$C$2:$C$522))</f>
        <v>Choose from drop-down --&gt;</v>
      </c>
      <c r="B86" s="18"/>
      <c r="C86" s="19"/>
      <c r="D86" s="20"/>
      <c r="E86" s="28">
        <f t="shared" si="13"/>
        <v>0</v>
      </c>
      <c r="F86" s="20"/>
    </row>
    <row r="87" spans="1:6" ht="15" hidden="1">
      <c r="A87" s="8" t="str">
        <f>IF(B87="", "Choose from drop-down --&gt;", _xlfn.XLOOKUP(B87,'Label Dropdowns'!$B$2:$B$522,'Label Dropdowns'!$C$2:$C$522))</f>
        <v>Choose from drop-down --&gt;</v>
      </c>
      <c r="B87" s="18"/>
      <c r="C87" s="19"/>
      <c r="D87" s="20"/>
      <c r="E87" s="28">
        <f t="shared" si="13"/>
        <v>0</v>
      </c>
      <c r="F87" s="20"/>
    </row>
    <row r="88" spans="1:6" ht="15" hidden="1">
      <c r="A88" s="8" t="str">
        <f>IF(B88="", "Choose from drop-down --&gt;", _xlfn.XLOOKUP(B88,'Label Dropdowns'!$B$2:$B$522,'Label Dropdowns'!$C$2:$C$522))</f>
        <v>Choose from drop-down --&gt;</v>
      </c>
      <c r="B88" s="18"/>
      <c r="C88" s="20"/>
      <c r="D88" s="20"/>
      <c r="E88" s="28">
        <f t="shared" ref="E88" si="14">SUM(C88:D88)</f>
        <v>0</v>
      </c>
      <c r="F88" s="20"/>
    </row>
    <row r="89" spans="1:6" ht="15">
      <c r="A89" s="9" t="s">
        <v>45</v>
      </c>
      <c r="B89" s="10" t="s">
        <v>46</v>
      </c>
      <c r="C89" s="26">
        <f>IF(C6="","",SUM(C80:C88))</f>
        <v>0</v>
      </c>
      <c r="D89" s="26">
        <f>IF(D6="","",SUM(D80:D88))</f>
        <v>0</v>
      </c>
      <c r="E89" s="26">
        <f t="shared" ref="E89:F89" si="15">IF(E6="","",SUM(E80:E88))</f>
        <v>0</v>
      </c>
      <c r="F89" s="26">
        <f t="shared" si="15"/>
        <v>0</v>
      </c>
    </row>
    <row r="90" spans="1:6" ht="15">
      <c r="A90" s="7"/>
      <c r="B90" s="29"/>
      <c r="C90" s="29"/>
      <c r="D90" s="29"/>
      <c r="E90" s="29"/>
    </row>
    <row r="91" spans="1:6" ht="15">
      <c r="A91" s="7"/>
      <c r="B91" s="13" t="s">
        <v>47</v>
      </c>
      <c r="C91" s="13"/>
      <c r="D91" s="13"/>
      <c r="E91" s="13"/>
      <c r="F91" s="13"/>
    </row>
    <row r="92" spans="1:6" ht="15">
      <c r="A92" s="8" t="str">
        <f>IF(B92="", "Choose from drop-down --&gt;", _xlfn.XLOOKUP(B92,'Label Dropdowns'!$B$2:$B$522,'Label Dropdowns'!$C$2:$C$522))</f>
        <v>Choose from drop-down --&gt;</v>
      </c>
      <c r="B92" s="18"/>
      <c r="C92" s="19"/>
      <c r="D92" s="19"/>
      <c r="E92" s="17" t="str">
        <f t="shared" ref="E92:E95" si="16">IF(OR($E$6="", B92=""),"",SUM(C92:D92))</f>
        <v/>
      </c>
      <c r="F92" s="19"/>
    </row>
    <row r="93" spans="1:6" ht="15">
      <c r="A93" s="8" t="str">
        <f>IF(B93="", "Choose from drop-down --&gt;", _xlfn.XLOOKUP(B93,'Label Dropdowns'!$B$2:$B$522,'Label Dropdowns'!$C$2:$C$522))</f>
        <v>Choose from drop-down --&gt;</v>
      </c>
      <c r="B93" s="18"/>
      <c r="C93" s="19"/>
      <c r="D93" s="19"/>
      <c r="E93" s="17" t="str">
        <f t="shared" si="16"/>
        <v/>
      </c>
      <c r="F93" s="19"/>
    </row>
    <row r="94" spans="1:6" ht="15">
      <c r="A94" s="8" t="str">
        <f>IF(B94="", "Choose from drop-down --&gt;", _xlfn.XLOOKUP(B94,'Label Dropdowns'!$B$2:$B$522,'Label Dropdowns'!$C$2:$C$522))</f>
        <v>Choose from drop-down --&gt;</v>
      </c>
      <c r="B94" s="18"/>
      <c r="C94" s="19"/>
      <c r="D94" s="19"/>
      <c r="E94" s="17" t="str">
        <f t="shared" si="16"/>
        <v/>
      </c>
      <c r="F94" s="19"/>
    </row>
    <row r="95" spans="1:6" ht="15">
      <c r="A95" s="8" t="str">
        <f>IF(B95="", "Choose from drop-down --&gt;", _xlfn.XLOOKUP(B95,'Label Dropdowns'!$B$2:$B$522,'Label Dropdowns'!$C$2:$C$522))</f>
        <v>Choose from drop-down --&gt;</v>
      </c>
      <c r="B95" s="18"/>
      <c r="C95" s="19"/>
      <c r="D95" s="19"/>
      <c r="E95" s="17" t="str">
        <f t="shared" si="16"/>
        <v/>
      </c>
      <c r="F95" s="19"/>
    </row>
    <row r="96" spans="1:6" ht="15" hidden="1">
      <c r="A96" s="8" t="str">
        <f>IF(B96="", "Choose from drop-down --&gt;", _xlfn.XLOOKUP(B96,'Label Dropdowns'!$B$2:$B$522,'Label Dropdowns'!$C$2:$C$522))</f>
        <v>Choose from drop-down --&gt;</v>
      </c>
      <c r="B96" s="18"/>
      <c r="C96" s="19"/>
      <c r="D96" s="19"/>
      <c r="E96" s="17">
        <f t="shared" ref="E96:E98" si="17">SUM(C96:D96)</f>
        <v>0</v>
      </c>
      <c r="F96" s="19"/>
    </row>
    <row r="97" spans="1:6" ht="15" hidden="1">
      <c r="A97" s="8" t="str">
        <f>IF(B97="", "Choose from drop-down --&gt;", _xlfn.XLOOKUP(B97,'Label Dropdowns'!$B$2:$B$522,'Label Dropdowns'!$C$2:$C$522))</f>
        <v>Choose from drop-down --&gt;</v>
      </c>
      <c r="B97" s="18"/>
      <c r="C97" s="19"/>
      <c r="D97" s="19"/>
      <c r="E97" s="17">
        <f t="shared" si="17"/>
        <v>0</v>
      </c>
      <c r="F97" s="19"/>
    </row>
    <row r="98" spans="1:6" ht="15" hidden="1">
      <c r="A98" s="8" t="str">
        <f>IF(B98="", "Choose from drop-down --&gt;", _xlfn.XLOOKUP(B98,'Label Dropdowns'!$B$2:$B$522,'Label Dropdowns'!$C$2:$C$522))</f>
        <v>Choose from drop-down --&gt;</v>
      </c>
      <c r="B98" s="18"/>
      <c r="C98" s="19"/>
      <c r="D98" s="19"/>
      <c r="E98" s="17">
        <f t="shared" si="17"/>
        <v>0</v>
      </c>
      <c r="F98" s="19"/>
    </row>
    <row r="99" spans="1:6" ht="15" hidden="1">
      <c r="A99" s="8" t="str">
        <f>IF(B99="", "Choose from drop-down --&gt;", _xlfn.XLOOKUP(B99,'Label Dropdowns'!$B$2:$B$522,'Label Dropdowns'!$C$2:$C$522))</f>
        <v>Choose from drop-down --&gt;</v>
      </c>
      <c r="B99" s="18"/>
      <c r="C99" s="19"/>
      <c r="D99" s="20"/>
      <c r="E99" s="17">
        <f t="shared" ref="E99:E100" si="18">SUM(C99:D99)</f>
        <v>0</v>
      </c>
      <c r="F99" s="20"/>
    </row>
    <row r="100" spans="1:6" ht="15" hidden="1">
      <c r="A100" s="8" t="str">
        <f>IF(B100="", "Choose from drop-down --&gt;", _xlfn.XLOOKUP(B100,'Label Dropdowns'!$B$2:$B$522,'Label Dropdowns'!$C$2:$C$522))</f>
        <v>Choose from drop-down --&gt;</v>
      </c>
      <c r="B100" s="18"/>
      <c r="C100" s="19"/>
      <c r="D100" s="19"/>
      <c r="E100" s="17">
        <f t="shared" si="18"/>
        <v>0</v>
      </c>
      <c r="F100" s="19"/>
    </row>
    <row r="101" spans="1:6" ht="15">
      <c r="A101" s="10" t="s">
        <v>51</v>
      </c>
      <c r="B101" s="10" t="s">
        <v>52</v>
      </c>
      <c r="C101" s="23">
        <f>IF(C6="","",SUM(C92:C100))</f>
        <v>0</v>
      </c>
      <c r="D101" s="23">
        <f>IF(D6="","",SUM(D92:D100))</f>
        <v>0</v>
      </c>
      <c r="E101" s="23">
        <f t="shared" ref="E101:F101" si="19">IF(E6="","",SUM(E92:E100))</f>
        <v>0</v>
      </c>
      <c r="F101" s="23">
        <f t="shared" si="19"/>
        <v>0</v>
      </c>
    </row>
    <row r="102" spans="1:6" ht="16">
      <c r="C102" s="53"/>
      <c r="D102" s="54"/>
    </row>
  </sheetData>
  <sheetProtection formatRows="0" insertRows="0" deleteRows="0"/>
  <conditionalFormatting sqref="C101:F101">
    <cfRule type="cellIs" dxfId="33" priority="18" stopIfTrue="1" operator="equal">
      <formula>0</formula>
    </cfRule>
    <cfRule type="cellIs" dxfId="32" priority="19" stopIfTrue="1" operator="equal">
      <formula>#REF!</formula>
    </cfRule>
    <cfRule type="cellIs" dxfId="31" priority="20" operator="notEqual">
      <formula>#REF!</formula>
    </cfRule>
  </conditionalFormatting>
  <conditionalFormatting sqref="D6:F101 C23 C37 C50 C65 C76:C77 C89 C101">
    <cfRule type="expression" dxfId="30" priority="2" stopIfTrue="1">
      <formula>C$6=""</formula>
    </cfRule>
  </conditionalFormatting>
  <dataValidations count="7">
    <dataValidation type="list" allowBlank="1" showInputMessage="1" showErrorMessage="1" sqref="B41:B49" xr:uid="{C6F2327E-A14D-45C3-8C61-E24259C3C0C2}">
      <formula1>deferred_outflows</formula1>
    </dataValidation>
    <dataValidation type="list" allowBlank="1" showInputMessage="1" showErrorMessage="1" sqref="B54:B64" xr:uid="{61E20EE0-1A7F-49E9-A665-97287F53A86E}">
      <formula1>current_liabilities</formula1>
    </dataValidation>
    <dataValidation type="list" allowBlank="1" showInputMessage="1" showErrorMessage="1" sqref="B67:B75" xr:uid="{01A12B58-D8F7-4A4C-8642-43B379BF3185}">
      <formula1>noncurrent_liabilities</formula1>
    </dataValidation>
    <dataValidation type="list" allowBlank="1" showInputMessage="1" showErrorMessage="1" sqref="B80:B88" xr:uid="{D2A1AADB-B38D-4100-8257-A24270B336AA}">
      <formula1>deferred_inflows</formula1>
    </dataValidation>
    <dataValidation type="list" allowBlank="1" showInputMessage="1" showErrorMessage="1" sqref="B92:B100" xr:uid="{D1E44EE8-79C2-481B-86D5-297405A0C1B3}">
      <formula1>net_position</formula1>
    </dataValidation>
    <dataValidation type="list" allowBlank="1" showInputMessage="1" showErrorMessage="1" sqref="B25:B36" xr:uid="{C5389767-4746-46E5-BA25-2828BE7E61BB}">
      <formula1>noncurrent_assets</formula1>
    </dataValidation>
    <dataValidation type="list" allowBlank="1" showInputMessage="1" showErrorMessage="1" sqref="B9:B22" xr:uid="{17CB63B2-6582-4D03-B5CB-EC836B51979D}">
      <formula1>current_assets</formula1>
    </dataValidation>
  </dataValidations>
  <pageMargins left="0.7" right="0.7" top="0.75" bottom="0.75" header="0.3" footer="0.3"/>
  <pageSetup orientation="portrait"/>
  <ignoredErrors>
    <ignoredError sqref="E76:E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89B0-5C64-CB4C-8E01-40B0B657CA4B}">
  <sheetPr>
    <tabColor theme="4"/>
  </sheetPr>
  <dimension ref="A1:J99"/>
  <sheetViews>
    <sheetView zoomScale="110" zoomScaleNormal="110" workbookViewId="0">
      <selection activeCell="E13" sqref="E13"/>
    </sheetView>
  </sheetViews>
  <sheetFormatPr baseColWidth="10" defaultColWidth="9" defaultRowHeight="13"/>
  <cols>
    <col min="1" max="1" width="23.6640625" style="50" customWidth="1"/>
    <col min="2" max="2" width="41.5" style="50" customWidth="1"/>
    <col min="3" max="3" width="15" style="50" customWidth="1"/>
    <col min="4" max="4" width="17" style="50" customWidth="1"/>
    <col min="5" max="6" width="17.6640625" style="50" customWidth="1"/>
    <col min="7" max="7" width="16" style="50" customWidth="1"/>
    <col min="8" max="9" width="14.6640625" style="50" customWidth="1"/>
    <col min="10" max="10" width="15.33203125" style="50" customWidth="1"/>
    <col min="11" max="16384" width="9" style="50"/>
  </cols>
  <sheetData>
    <row r="1" spans="1:10" ht="16">
      <c r="A1" s="45" t="s">
        <v>1074</v>
      </c>
      <c r="B1" s="59" t="str">
        <f>_xlfn.CONCAT('Master Info'!C2, ", ", 'Master Info'!$C$3)</f>
        <v>City of Clayton, California</v>
      </c>
      <c r="C1" s="55"/>
      <c r="D1" s="49"/>
    </row>
    <row r="2" spans="1:10" ht="16">
      <c r="A2" s="46" t="s">
        <v>1105</v>
      </c>
      <c r="B2" s="47" t="s">
        <v>1106</v>
      </c>
      <c r="C2" s="55"/>
      <c r="D2" s="49"/>
    </row>
    <row r="3" spans="1:10" ht="16">
      <c r="A3" s="46" t="s">
        <v>1075</v>
      </c>
      <c r="B3" s="47" t="s">
        <v>1117</v>
      </c>
      <c r="C3" s="55"/>
      <c r="D3" s="49"/>
    </row>
    <row r="4" spans="1:10" ht="17" thickBot="1">
      <c r="A4" s="48" t="s">
        <v>1076</v>
      </c>
      <c r="B4" s="60" t="str">
        <f>_xlfn.CONCAT("For the year ended ", TEXT('Master Info'!C4, "mmmm dd, yyyy"))</f>
        <v>For the year ended June 30, 2022</v>
      </c>
      <c r="C4" s="55"/>
      <c r="D4" s="49"/>
    </row>
    <row r="5" spans="1:10" s="93" customFormat="1" ht="64">
      <c r="A5" s="86"/>
      <c r="B5" s="87"/>
      <c r="C5" s="88"/>
      <c r="D5" s="95" t="s">
        <v>1130</v>
      </c>
      <c r="E5" s="89"/>
      <c r="F5" s="90"/>
      <c r="G5" s="94" t="s">
        <v>1131</v>
      </c>
      <c r="H5" s="91"/>
      <c r="I5" s="91"/>
      <c r="J5" s="92"/>
    </row>
    <row r="6" spans="1:10" ht="32">
      <c r="A6" s="6" t="s">
        <v>1</v>
      </c>
      <c r="B6" s="11"/>
      <c r="C6" s="12" t="s">
        <v>1118</v>
      </c>
      <c r="D6" s="74" t="s">
        <v>1119</v>
      </c>
      <c r="E6" s="74" t="s">
        <v>1120</v>
      </c>
      <c r="F6" s="74" t="s">
        <v>1121</v>
      </c>
      <c r="G6" s="75" t="s">
        <v>2</v>
      </c>
      <c r="H6" s="75" t="str">
        <f>IF(AND('Master Info'!$C$5="N",'Master Info'!$C$6="N"), "",  IF('Master Info'!$C$5="N", "Component Units", "Business-Type Activities"))</f>
        <v>Business-Type Activities</v>
      </c>
      <c r="I6" s="75" t="str">
        <f xml:space="preserve"> IF('Master Info'!$C$5="N", "", "Total Primary Government")</f>
        <v>Total Primary Government</v>
      </c>
      <c r="J6" s="75" t="str">
        <f>IF(AND('Master Info'!$C$5="Y",'Master Info'!$C$6="Y"),"Component Units","")</f>
        <v>Component Units</v>
      </c>
    </row>
    <row r="7" spans="1:10" ht="15">
      <c r="A7" s="7"/>
      <c r="B7" s="13" t="s">
        <v>1124</v>
      </c>
      <c r="C7" s="14"/>
      <c r="D7" s="14"/>
      <c r="E7" s="13"/>
      <c r="F7" s="13"/>
      <c r="G7" s="13"/>
      <c r="H7" s="13"/>
      <c r="I7" s="13"/>
      <c r="J7" s="13"/>
    </row>
    <row r="8" spans="1:10" ht="15">
      <c r="A8" s="7"/>
      <c r="B8" s="15" t="s">
        <v>1125</v>
      </c>
      <c r="C8" s="16"/>
      <c r="D8" s="16"/>
      <c r="I8" s="16"/>
    </row>
    <row r="9" spans="1:10" ht="15">
      <c r="A9" s="8" t="str">
        <f>IF(B9="", "Choose from drop-down --&gt;", _xlfn.CONCAT(_xlfn.XLOOKUP(B9,'Statement of activities labels'!$B:$B,'Statement of activities labels'!$C:$C),",",_xlfn.XLOOKUP(B9,'Statement of activities labels'!$B:$B,'Statement of activities labels'!$D:$D), ",",_xlfn.XLOOKUP(B9,'Statement of activities labels'!$B:$B,'Statement of activities labels'!$E:$E)))</f>
        <v>Choose from drop-down --&gt;</v>
      </c>
      <c r="B9" s="18"/>
      <c r="C9" s="19"/>
      <c r="D9" s="20"/>
      <c r="E9" s="20"/>
      <c r="F9" s="20"/>
      <c r="G9" s="65" t="str">
        <f>IF(OR(G$6="", B9=""),"",SUM(E9:F9) - C9)</f>
        <v/>
      </c>
      <c r="H9" s="65"/>
      <c r="I9" s="17" t="str">
        <f>IF(OR(I$6="", B9=""),"",SUM(G9:H9))</f>
        <v/>
      </c>
      <c r="J9" s="65"/>
    </row>
    <row r="10" spans="1:10" ht="15">
      <c r="A10" s="8" t="str">
        <f>IF(B10="", "Choose from drop-down --&gt;", _xlfn.CONCAT(_xlfn.XLOOKUP(B10,'Statement of activities labels'!$B:$B,'Statement of activities labels'!$C:$C),",",_xlfn.XLOOKUP(B10,'Statement of activities labels'!$B:$B,'Statement of activities labels'!$D:$D), ",",_xlfn.XLOOKUP(B10,'Statement of activities labels'!$B:$B,'Statement of activities labels'!$E:$E)))</f>
        <v>Choose from drop-down --&gt;</v>
      </c>
      <c r="B10" s="18"/>
      <c r="C10" s="19"/>
      <c r="D10" s="20"/>
      <c r="E10" s="20"/>
      <c r="F10" s="20"/>
      <c r="G10" s="65" t="str">
        <f>IF(OR(G$6="", B10=""),"",SUM(E10:F10) - C10)</f>
        <v/>
      </c>
      <c r="H10" s="65"/>
      <c r="I10" s="17" t="str">
        <f t="shared" ref="I10:I22" si="0">IF(OR(I$6="", B10=""),"",SUM(G10:H10))</f>
        <v/>
      </c>
      <c r="J10" s="65"/>
    </row>
    <row r="11" spans="1:10" ht="15">
      <c r="A11" s="8" t="str">
        <f>IF(B11="", "Choose from drop-down --&gt;", _xlfn.CONCAT(_xlfn.XLOOKUP(B11,'Statement of activities labels'!$B:$B,'Statement of activities labels'!$C:$C),",",_xlfn.XLOOKUP(B11,'Statement of activities labels'!$B:$B,'Statement of activities labels'!$D:$D), ",",_xlfn.XLOOKUP(B11,'Statement of activities labels'!$B:$B,'Statement of activities labels'!$E:$E)))</f>
        <v>Choose from drop-down --&gt;</v>
      </c>
      <c r="B11" s="18"/>
      <c r="C11" s="19"/>
      <c r="D11" s="20"/>
      <c r="E11" s="20"/>
      <c r="F11" s="20"/>
      <c r="G11" s="65" t="str">
        <f t="shared" ref="G11:G22" si="1">IF(OR(G$6="", B11=""),"",SUM(E11:F11) - C11)</f>
        <v/>
      </c>
      <c r="H11" s="65"/>
      <c r="I11" s="17" t="str">
        <f t="shared" si="0"/>
        <v/>
      </c>
      <c r="J11" s="65"/>
    </row>
    <row r="12" spans="1:10" ht="15">
      <c r="A12" s="8" t="str">
        <f>IF(B12="", "Choose from drop-down --&gt;", _xlfn.CONCAT(_xlfn.XLOOKUP(B12,'Statement of activities labels'!$B:$B,'Statement of activities labels'!$C:$C),",",_xlfn.XLOOKUP(B12,'Statement of activities labels'!$B:$B,'Statement of activities labels'!$D:$D), ",",_xlfn.XLOOKUP(B12,'Statement of activities labels'!$B:$B,'Statement of activities labels'!$E:$E)))</f>
        <v>Choose from drop-down --&gt;</v>
      </c>
      <c r="B12" s="18"/>
      <c r="C12" s="19"/>
      <c r="D12" s="20"/>
      <c r="E12" s="20"/>
      <c r="F12" s="20"/>
      <c r="G12" s="65" t="str">
        <f t="shared" si="1"/>
        <v/>
      </c>
      <c r="H12" s="65"/>
      <c r="I12" s="17" t="str">
        <f t="shared" si="0"/>
        <v/>
      </c>
      <c r="J12" s="65"/>
    </row>
    <row r="13" spans="1:10" ht="15">
      <c r="A13" s="8" t="str">
        <f>IF(B13="", "Choose from drop-down --&gt;", _xlfn.CONCAT(_xlfn.XLOOKUP(B13,'Statement of activities labels'!$B:$B,'Statement of activities labels'!$C:$C),",",_xlfn.XLOOKUP(B13,'Statement of activities labels'!$B:$B,'Statement of activities labels'!$D:$D), ",",_xlfn.XLOOKUP(B13,'Statement of activities labels'!$B:$B,'Statement of activities labels'!$E:$E)))</f>
        <v>Choose from drop-down --&gt;</v>
      </c>
      <c r="B13" s="18"/>
      <c r="C13" s="19"/>
      <c r="D13" s="20"/>
      <c r="E13" s="20"/>
      <c r="F13" s="20"/>
      <c r="G13" s="65" t="str">
        <f t="shared" si="1"/>
        <v/>
      </c>
      <c r="H13" s="65"/>
      <c r="I13" s="17" t="str">
        <f t="shared" si="0"/>
        <v/>
      </c>
      <c r="J13" s="65"/>
    </row>
    <row r="14" spans="1:10" ht="15">
      <c r="A14" s="8" t="str">
        <f>IF(B14="", "Choose from drop-down --&gt;", _xlfn.CONCAT(_xlfn.XLOOKUP(B14,'Statement of activities labels'!$B:$B,'Statement of activities labels'!$C:$C),",",_xlfn.XLOOKUP(B14,'Statement of activities labels'!$B:$B,'Statement of activities labels'!$D:$D), ",",_xlfn.XLOOKUP(B14,'Statement of activities labels'!$B:$B,'Statement of activities labels'!$E:$E)))</f>
        <v>Choose from drop-down --&gt;</v>
      </c>
      <c r="B14" s="18"/>
      <c r="C14" s="19"/>
      <c r="D14" s="20"/>
      <c r="E14" s="20"/>
      <c r="F14" s="20"/>
      <c r="G14" s="65" t="str">
        <f t="shared" si="1"/>
        <v/>
      </c>
      <c r="H14" s="65"/>
      <c r="I14" s="17" t="str">
        <f t="shared" si="0"/>
        <v/>
      </c>
      <c r="J14" s="65"/>
    </row>
    <row r="15" spans="1:10" ht="15">
      <c r="A15" s="8" t="str">
        <f>IF(B15="", "Choose from drop-down --&gt;", _xlfn.CONCAT(_xlfn.XLOOKUP(B15,'Statement of activities labels'!$B:$B,'Statement of activities labels'!$C:$C),",",_xlfn.XLOOKUP(B15,'Statement of activities labels'!$B:$B,'Statement of activities labels'!$D:$D), ",",_xlfn.XLOOKUP(B15,'Statement of activities labels'!$B:$B,'Statement of activities labels'!$E:$E)))</f>
        <v>Choose from drop-down --&gt;</v>
      </c>
      <c r="B15" s="18"/>
      <c r="C15" s="19"/>
      <c r="D15" s="20"/>
      <c r="E15" s="20"/>
      <c r="F15" s="20"/>
      <c r="G15" s="65" t="str">
        <f t="shared" si="1"/>
        <v/>
      </c>
      <c r="H15" s="65"/>
      <c r="I15" s="17" t="str">
        <f t="shared" si="0"/>
        <v/>
      </c>
      <c r="J15" s="65"/>
    </row>
    <row r="16" spans="1:10" ht="15">
      <c r="A16" s="8" t="str">
        <f>IF(B16="", "Choose from drop-down --&gt;", _xlfn.CONCAT(_xlfn.XLOOKUP(B16,'Statement of activities labels'!$B:$B,'Statement of activities labels'!$C:$C),",",_xlfn.XLOOKUP(B16,'Statement of activities labels'!$B:$B,'Statement of activities labels'!$D:$D), ",",_xlfn.XLOOKUP(B16,'Statement of activities labels'!$B:$B,'Statement of activities labels'!$E:$E)))</f>
        <v>Choose from drop-down --&gt;</v>
      </c>
      <c r="B16" s="18"/>
      <c r="C16" s="19"/>
      <c r="D16" s="20"/>
      <c r="E16" s="20"/>
      <c r="F16" s="20"/>
      <c r="G16" s="65" t="str">
        <f t="shared" si="1"/>
        <v/>
      </c>
      <c r="H16" s="65"/>
      <c r="I16" s="17" t="str">
        <f t="shared" si="0"/>
        <v/>
      </c>
      <c r="J16" s="65"/>
    </row>
    <row r="17" spans="1:10" ht="15">
      <c r="A17" s="8" t="str">
        <f>IF(B17="", "Choose from drop-down --&gt;", _xlfn.CONCAT(_xlfn.XLOOKUP(B17,'Statement of activities labels'!$B:$B,'Statement of activities labels'!$C:$C),",",_xlfn.XLOOKUP(B17,'Statement of activities labels'!$B:$B,'Statement of activities labels'!$D:$D), ",",_xlfn.XLOOKUP(B17,'Statement of activities labels'!$B:$B,'Statement of activities labels'!$E:$E)))</f>
        <v>Choose from drop-down --&gt;</v>
      </c>
      <c r="B17" s="18"/>
      <c r="C17" s="19"/>
      <c r="D17" s="20"/>
      <c r="E17" s="20"/>
      <c r="F17" s="20"/>
      <c r="G17" s="65" t="str">
        <f t="shared" si="1"/>
        <v/>
      </c>
      <c r="H17" s="65"/>
      <c r="I17" s="17" t="str">
        <f t="shared" si="0"/>
        <v/>
      </c>
      <c r="J17" s="65"/>
    </row>
    <row r="18" spans="1:10" ht="15" hidden="1">
      <c r="A18" s="8" t="str">
        <f>IF(B18="", "Choose from drop-down --&gt;", _xlfn.CONCAT(_xlfn.XLOOKUP(B18,'Statement of activities labels'!$B:$B,'Statement of activities labels'!$C:$C),",",_xlfn.XLOOKUP(B18,'Statement of activities labels'!$B:$B,'Statement of activities labels'!$D:$D), ",",_xlfn.XLOOKUP(B18,'Statement of activities labels'!$B:$B,'Statement of activities labels'!$E:$E)))</f>
        <v>Choose from drop-down --&gt;</v>
      </c>
      <c r="B18" s="18"/>
      <c r="C18" s="19"/>
      <c r="D18" s="20"/>
      <c r="E18" s="20"/>
      <c r="F18" s="20"/>
      <c r="G18" s="65" t="str">
        <f t="shared" si="1"/>
        <v/>
      </c>
      <c r="H18" s="65"/>
      <c r="I18" s="17" t="str">
        <f t="shared" si="0"/>
        <v/>
      </c>
      <c r="J18" s="65"/>
    </row>
    <row r="19" spans="1:10" ht="15" hidden="1">
      <c r="A19" s="8" t="str">
        <f>IF(B19="", "Choose from drop-down --&gt;", _xlfn.CONCAT(_xlfn.XLOOKUP(B19,'Statement of activities labels'!$B:$B,'Statement of activities labels'!$C:$C),",",_xlfn.XLOOKUP(B19,'Statement of activities labels'!$B:$B,'Statement of activities labels'!$D:$D), ",",_xlfn.XLOOKUP(B19,'Statement of activities labels'!$B:$B,'Statement of activities labels'!$E:$E)))</f>
        <v>Choose from drop-down --&gt;</v>
      </c>
      <c r="B19" s="18"/>
      <c r="C19" s="19"/>
      <c r="D19" s="20"/>
      <c r="E19" s="20"/>
      <c r="F19" s="20"/>
      <c r="G19" s="65" t="str">
        <f t="shared" si="1"/>
        <v/>
      </c>
      <c r="H19" s="65"/>
      <c r="I19" s="17" t="str">
        <f t="shared" si="0"/>
        <v/>
      </c>
      <c r="J19" s="65"/>
    </row>
    <row r="20" spans="1:10" ht="15" hidden="1">
      <c r="A20" s="8" t="str">
        <f>IF(B20="", "Choose from drop-down --&gt;", _xlfn.CONCAT(_xlfn.XLOOKUP(B20,'Statement of activities labels'!$B:$B,'Statement of activities labels'!$C:$C),",",_xlfn.XLOOKUP(B20,'Statement of activities labels'!$B:$B,'Statement of activities labels'!$D:$D), ",",_xlfn.XLOOKUP(B20,'Statement of activities labels'!$B:$B,'Statement of activities labels'!$E:$E)))</f>
        <v>Choose from drop-down --&gt;</v>
      </c>
      <c r="B20" s="18"/>
      <c r="C20" s="19"/>
      <c r="D20" s="20"/>
      <c r="E20" s="20"/>
      <c r="F20" s="20"/>
      <c r="G20" s="65" t="str">
        <f t="shared" si="1"/>
        <v/>
      </c>
      <c r="H20" s="65"/>
      <c r="I20" s="17" t="str">
        <f t="shared" si="0"/>
        <v/>
      </c>
      <c r="J20" s="65"/>
    </row>
    <row r="21" spans="1:10" ht="15" hidden="1">
      <c r="A21" s="8" t="str">
        <f>IF(B21="", "Choose from drop-down --&gt;", _xlfn.CONCAT(_xlfn.XLOOKUP(B21,'Statement of activities labels'!$B:$B,'Statement of activities labels'!$C:$C),",",_xlfn.XLOOKUP(B21,'Statement of activities labels'!$B:$B,'Statement of activities labels'!$D:$D), ",",_xlfn.XLOOKUP(B21,'Statement of activities labels'!$B:$B,'Statement of activities labels'!$E:$E)))</f>
        <v>Choose from drop-down --&gt;</v>
      </c>
      <c r="B21" s="18"/>
      <c r="C21" s="19"/>
      <c r="D21" s="20"/>
      <c r="E21" s="20"/>
      <c r="F21" s="20"/>
      <c r="G21" s="65" t="str">
        <f t="shared" si="1"/>
        <v/>
      </c>
      <c r="H21" s="65"/>
      <c r="I21" s="17" t="str">
        <f t="shared" si="0"/>
        <v/>
      </c>
      <c r="J21" s="65"/>
    </row>
    <row r="22" spans="1:10" ht="15">
      <c r="A22" s="8" t="str">
        <f>IF(B22="", "Choose from drop-down --&gt;", _xlfn.CONCAT(_xlfn.XLOOKUP(B22,'Statement of activities labels'!$B:$B,'Statement of activities labels'!$C:$C),",",_xlfn.XLOOKUP(B22,'Statement of activities labels'!$B:$B,'Statement of activities labels'!$D:$D), ",",_xlfn.XLOOKUP(B22,'Statement of activities labels'!$B:$B,'Statement of activities labels'!$E:$E)))</f>
        <v>Choose from drop-down --&gt;</v>
      </c>
      <c r="B22" s="18"/>
      <c r="C22" s="19"/>
      <c r="D22" s="20"/>
      <c r="E22" s="20"/>
      <c r="F22" s="20"/>
      <c r="G22" s="65" t="str">
        <f t="shared" si="1"/>
        <v/>
      </c>
      <c r="H22" s="65"/>
      <c r="I22" s="17" t="str">
        <f t="shared" si="0"/>
        <v/>
      </c>
      <c r="J22" s="65"/>
    </row>
    <row r="23" spans="1:10" ht="15">
      <c r="A23" s="8" t="s">
        <v>1743</v>
      </c>
      <c r="B23" s="8" t="s">
        <v>1122</v>
      </c>
      <c r="C23" s="17">
        <f t="shared" ref="C23:I23" si="2">IF(C6="","",SUM(C9:C22))</f>
        <v>0</v>
      </c>
      <c r="D23" s="17">
        <f t="shared" si="2"/>
        <v>0</v>
      </c>
      <c r="E23" s="17">
        <f t="shared" si="2"/>
        <v>0</v>
      </c>
      <c r="F23" s="17">
        <f t="shared" si="2"/>
        <v>0</v>
      </c>
      <c r="G23" s="17">
        <f t="shared" si="2"/>
        <v>0</v>
      </c>
      <c r="H23" s="17"/>
      <c r="I23" s="17">
        <f t="shared" si="2"/>
        <v>0</v>
      </c>
      <c r="J23" s="17"/>
    </row>
    <row r="24" spans="1:10" ht="15">
      <c r="A24" s="7"/>
      <c r="B24" s="15" t="s">
        <v>1126</v>
      </c>
      <c r="C24" s="15"/>
      <c r="D24" s="15"/>
      <c r="I24" s="15"/>
    </row>
    <row r="25" spans="1:10" ht="15">
      <c r="A25" s="8" t="str">
        <f>IF(B25="", "Choose from drop-down --&gt;", _xlfn.CONCAT(_xlfn.XLOOKUP(B25,'Statement of activities labels'!$B:$B,'Statement of activities labels'!$C:$C),",",_xlfn.XLOOKUP(B25,'Statement of activities labels'!$B:$B,'Statement of activities labels'!$D:$D), ",",_xlfn.XLOOKUP(B25,'Statement of activities labels'!$B:$B,'Statement of activities labels'!$E:$E)))</f>
        <v>Choose from drop-down --&gt;</v>
      </c>
      <c r="B25" s="18"/>
      <c r="C25" s="19"/>
      <c r="D25" s="20"/>
      <c r="E25" s="20"/>
      <c r="F25" s="20"/>
      <c r="G25" s="65"/>
      <c r="H25" s="65" t="str">
        <f>IF(OR(H$6="", $B25=""),"",SUM(E25:F25)-C25)</f>
        <v/>
      </c>
      <c r="I25" s="17" t="str">
        <f t="shared" ref="I25:I36" si="3">IF(OR(I$6="", B25=""),"",SUM(G25:H25))</f>
        <v/>
      </c>
      <c r="J25" s="65"/>
    </row>
    <row r="26" spans="1:10" ht="15">
      <c r="A26" s="8" t="str">
        <f>IF(B26="", "Choose from drop-down --&gt;", _xlfn.CONCAT(_xlfn.XLOOKUP(B26,'Statement of activities labels'!$B:$B,'Statement of activities labels'!$C:$C),",",_xlfn.XLOOKUP(B26,'Statement of activities labels'!$B:$B,'Statement of activities labels'!$D:$D), ",",_xlfn.XLOOKUP(B26,'Statement of activities labels'!$B:$B,'Statement of activities labels'!$E:$E)))</f>
        <v>Choose from drop-down --&gt;</v>
      </c>
      <c r="B26" s="18"/>
      <c r="C26" s="19"/>
      <c r="D26" s="20"/>
      <c r="E26" s="20"/>
      <c r="F26" s="20"/>
      <c r="G26" s="65"/>
      <c r="H26" s="65" t="str">
        <f t="shared" ref="H26:H36" si="4">IF(OR(H$6="", $B26=""),"",SUM(E26:F26)-C26)</f>
        <v/>
      </c>
      <c r="I26" s="17" t="str">
        <f t="shared" si="3"/>
        <v/>
      </c>
      <c r="J26" s="65"/>
    </row>
    <row r="27" spans="1:10" ht="15">
      <c r="A27" s="8" t="str">
        <f>IF(B27="", "Choose from drop-down --&gt;", _xlfn.CONCAT(_xlfn.XLOOKUP(B27,'Statement of activities labels'!$B:$B,'Statement of activities labels'!$C:$C),",",_xlfn.XLOOKUP(B27,'Statement of activities labels'!$B:$B,'Statement of activities labels'!$D:$D), ",",_xlfn.XLOOKUP(B27,'Statement of activities labels'!$B:$B,'Statement of activities labels'!$E:$E)))</f>
        <v>Choose from drop-down --&gt;</v>
      </c>
      <c r="B27" s="18"/>
      <c r="C27" s="19"/>
      <c r="D27" s="20"/>
      <c r="E27" s="20"/>
      <c r="F27" s="20"/>
      <c r="G27" s="65"/>
      <c r="H27" s="65" t="str">
        <f t="shared" si="4"/>
        <v/>
      </c>
      <c r="I27" s="17" t="str">
        <f t="shared" si="3"/>
        <v/>
      </c>
      <c r="J27" s="65"/>
    </row>
    <row r="28" spans="1:10" ht="15">
      <c r="A28" s="8" t="str">
        <f>IF(B28="", "Choose from drop-down --&gt;", _xlfn.CONCAT(_xlfn.XLOOKUP(B28,'Statement of activities labels'!$B:$B,'Statement of activities labels'!$C:$C),",",_xlfn.XLOOKUP(B28,'Statement of activities labels'!$B:$B,'Statement of activities labels'!$D:$D), ",",_xlfn.XLOOKUP(B28,'Statement of activities labels'!$B:$B,'Statement of activities labels'!$E:$E)))</f>
        <v>Choose from drop-down --&gt;</v>
      </c>
      <c r="B28" s="18"/>
      <c r="C28" s="19"/>
      <c r="D28" s="20"/>
      <c r="E28" s="20"/>
      <c r="F28" s="20"/>
      <c r="G28" s="65"/>
      <c r="H28" s="65" t="str">
        <f t="shared" si="4"/>
        <v/>
      </c>
      <c r="I28" s="17" t="str">
        <f t="shared" si="3"/>
        <v/>
      </c>
      <c r="J28" s="65"/>
    </row>
    <row r="29" spans="1:10" ht="15">
      <c r="A29" s="8" t="str">
        <f>IF(B29="", "Choose from drop-down --&gt;", _xlfn.CONCAT(_xlfn.XLOOKUP(B29,'Statement of activities labels'!$B:$B,'Statement of activities labels'!$C:$C),",",_xlfn.XLOOKUP(B29,'Statement of activities labels'!$B:$B,'Statement of activities labels'!$D:$D), ",",_xlfn.XLOOKUP(B29,'Statement of activities labels'!$B:$B,'Statement of activities labels'!$E:$E)))</f>
        <v>Choose from drop-down --&gt;</v>
      </c>
      <c r="B29" s="18"/>
      <c r="C29" s="19"/>
      <c r="D29" s="20"/>
      <c r="E29" s="20"/>
      <c r="F29" s="20"/>
      <c r="G29" s="65"/>
      <c r="H29" s="65" t="str">
        <f t="shared" si="4"/>
        <v/>
      </c>
      <c r="I29" s="17" t="str">
        <f t="shared" si="3"/>
        <v/>
      </c>
      <c r="J29" s="65"/>
    </row>
    <row r="30" spans="1:10" ht="15">
      <c r="A30" s="8" t="str">
        <f>IF(B30="", "Choose from drop-down --&gt;", _xlfn.CONCAT(_xlfn.XLOOKUP(B30,'Statement of activities labels'!$B:$B,'Statement of activities labels'!$C:$C),",",_xlfn.XLOOKUP(B30,'Statement of activities labels'!$B:$B,'Statement of activities labels'!$D:$D), ",",_xlfn.XLOOKUP(B30,'Statement of activities labels'!$B:$B,'Statement of activities labels'!$E:$E)))</f>
        <v>Choose from drop-down --&gt;</v>
      </c>
      <c r="B30" s="18"/>
      <c r="C30" s="19"/>
      <c r="D30" s="19"/>
      <c r="E30" s="19"/>
      <c r="F30" s="19"/>
      <c r="G30" s="65"/>
      <c r="H30" s="65" t="str">
        <f t="shared" si="4"/>
        <v/>
      </c>
      <c r="I30" s="17" t="str">
        <f t="shared" si="3"/>
        <v/>
      </c>
      <c r="J30" s="65"/>
    </row>
    <row r="31" spans="1:10" ht="15">
      <c r="A31" s="8" t="str">
        <f>IF(B31="", "Choose from drop-down --&gt;", _xlfn.CONCAT(_xlfn.XLOOKUP(B31,'Statement of activities labels'!$B:$B,'Statement of activities labels'!$C:$C),",",_xlfn.XLOOKUP(B31,'Statement of activities labels'!$B:$B,'Statement of activities labels'!$D:$D), ",",_xlfn.XLOOKUP(B31,'Statement of activities labels'!$B:$B,'Statement of activities labels'!$E:$E)))</f>
        <v>Choose from drop-down --&gt;</v>
      </c>
      <c r="B31" s="18"/>
      <c r="C31" s="19"/>
      <c r="D31" s="19"/>
      <c r="E31" s="19"/>
      <c r="F31" s="19"/>
      <c r="G31" s="65"/>
      <c r="H31" s="65" t="str">
        <f t="shared" si="4"/>
        <v/>
      </c>
      <c r="I31" s="17" t="str">
        <f t="shared" si="3"/>
        <v/>
      </c>
      <c r="J31" s="65"/>
    </row>
    <row r="32" spans="1:10" ht="15" hidden="1">
      <c r="A32" s="8" t="str">
        <f>IF(B32="", "Choose from drop-down --&gt;", _xlfn.CONCAT(_xlfn.XLOOKUP(B32,'Statement of activities labels'!$B:$B,'Statement of activities labels'!$C:$C),",",_xlfn.XLOOKUP(B32,'Statement of activities labels'!$B:$B,'Statement of activities labels'!$D:$D), ",",_xlfn.XLOOKUP(B32,'Statement of activities labels'!$B:$B,'Statement of activities labels'!$E:$E)))</f>
        <v>Choose from drop-down --&gt;</v>
      </c>
      <c r="B32" s="18"/>
      <c r="C32" s="19"/>
      <c r="D32" s="19"/>
      <c r="E32" s="19"/>
      <c r="F32" s="19"/>
      <c r="G32" s="65"/>
      <c r="H32" s="65" t="str">
        <f t="shared" si="4"/>
        <v/>
      </c>
      <c r="I32" s="17" t="str">
        <f t="shared" si="3"/>
        <v/>
      </c>
      <c r="J32" s="65"/>
    </row>
    <row r="33" spans="1:10" ht="15" hidden="1">
      <c r="A33" s="8" t="str">
        <f>IF(B33="", "Choose from drop-down --&gt;", _xlfn.CONCAT(_xlfn.XLOOKUP(B33,'Statement of activities labels'!$B:$B,'Statement of activities labels'!$C:$C),",",_xlfn.XLOOKUP(B33,'Statement of activities labels'!$B:$B,'Statement of activities labels'!$D:$D), ",",_xlfn.XLOOKUP(B33,'Statement of activities labels'!$B:$B,'Statement of activities labels'!$E:$E)))</f>
        <v>Choose from drop-down --&gt;</v>
      </c>
      <c r="B33" s="18"/>
      <c r="C33" s="19"/>
      <c r="D33" s="19"/>
      <c r="E33" s="19"/>
      <c r="F33" s="19"/>
      <c r="G33" s="65"/>
      <c r="H33" s="65" t="str">
        <f t="shared" si="4"/>
        <v/>
      </c>
      <c r="I33" s="17" t="str">
        <f t="shared" si="3"/>
        <v/>
      </c>
      <c r="J33" s="65"/>
    </row>
    <row r="34" spans="1:10" ht="15" hidden="1">
      <c r="A34" s="8" t="str">
        <f>IF(B34="", "Choose from drop-down --&gt;", _xlfn.CONCAT(_xlfn.XLOOKUP(B34,'Statement of activities labels'!$B:$B,'Statement of activities labels'!$C:$C),",",_xlfn.XLOOKUP(B34,'Statement of activities labels'!$B:$B,'Statement of activities labels'!$D:$D), ",",_xlfn.XLOOKUP(B34,'Statement of activities labels'!$B:$B,'Statement of activities labels'!$E:$E)))</f>
        <v>Choose from drop-down --&gt;</v>
      </c>
      <c r="B34" s="18"/>
      <c r="C34" s="19"/>
      <c r="D34" s="19"/>
      <c r="E34" s="19"/>
      <c r="F34" s="19"/>
      <c r="G34" s="65"/>
      <c r="H34" s="65" t="str">
        <f t="shared" si="4"/>
        <v/>
      </c>
      <c r="I34" s="17" t="str">
        <f t="shared" si="3"/>
        <v/>
      </c>
      <c r="J34" s="65"/>
    </row>
    <row r="35" spans="1:10" ht="15" hidden="1">
      <c r="A35" s="8" t="str">
        <f>IF(B35="", "Choose from drop-down --&gt;", _xlfn.CONCAT(_xlfn.XLOOKUP(B35,'Statement of activities labels'!$B:$B,'Statement of activities labels'!$C:$C),",",_xlfn.XLOOKUP(B35,'Statement of activities labels'!$B:$B,'Statement of activities labels'!$D:$D), ",",_xlfn.XLOOKUP(B35,'Statement of activities labels'!$B:$B,'Statement of activities labels'!$E:$E)))</f>
        <v>Choose from drop-down --&gt;</v>
      </c>
      <c r="B35" s="18"/>
      <c r="C35" s="19"/>
      <c r="D35" s="19"/>
      <c r="E35" s="19"/>
      <c r="F35" s="19"/>
      <c r="G35" s="65"/>
      <c r="H35" s="65" t="str">
        <f t="shared" si="4"/>
        <v/>
      </c>
      <c r="I35" s="17" t="str">
        <f t="shared" si="3"/>
        <v/>
      </c>
      <c r="J35" s="65"/>
    </row>
    <row r="36" spans="1:10" ht="15">
      <c r="A36" s="8" t="str">
        <f>IF(B36="", "Choose from drop-down --&gt;", _xlfn.CONCAT(_xlfn.XLOOKUP(B36,'Statement of activities labels'!$B:$B,'Statement of activities labels'!$C:$C),",",_xlfn.XLOOKUP(B36,'Statement of activities labels'!$B:$B,'Statement of activities labels'!$D:$D), ",",_xlfn.XLOOKUP(B36,'Statement of activities labels'!$B:$B,'Statement of activities labels'!$E:$E)))</f>
        <v>Choose from drop-down --&gt;</v>
      </c>
      <c r="B36" s="18"/>
      <c r="C36" s="19"/>
      <c r="D36" s="19"/>
      <c r="E36" s="19"/>
      <c r="F36" s="19"/>
      <c r="G36" s="65"/>
      <c r="H36" s="65" t="str">
        <f t="shared" si="4"/>
        <v/>
      </c>
      <c r="I36" s="17" t="str">
        <f t="shared" si="3"/>
        <v/>
      </c>
      <c r="J36" s="65"/>
    </row>
    <row r="37" spans="1:10" s="52" customFormat="1" ht="15">
      <c r="A37" s="8" t="s">
        <v>1743</v>
      </c>
      <c r="B37" s="8" t="s">
        <v>1129</v>
      </c>
      <c r="C37" s="17">
        <f>IF(C6="","",SUM(C25:C36))</f>
        <v>0</v>
      </c>
      <c r="D37" s="17">
        <f>IF(D6="","",SUM(D25:D36))</f>
        <v>0</v>
      </c>
      <c r="E37" s="17">
        <f t="shared" ref="E37" si="5">IF(E6="","",SUM(E25:E36))</f>
        <v>0</v>
      </c>
      <c r="F37" s="17">
        <f t="shared" ref="F37" si="6">IF(F6="","",SUM(F25:F36))</f>
        <v>0</v>
      </c>
      <c r="G37" s="17"/>
      <c r="H37" s="17">
        <f t="shared" ref="H37" si="7">IF(H6="","",SUM(H25:H36))</f>
        <v>0</v>
      </c>
      <c r="I37" s="17">
        <f>IF(I$6="","",SUM(I25:I36))</f>
        <v>0</v>
      </c>
      <c r="J37" s="17"/>
    </row>
    <row r="38" spans="1:10" ht="15">
      <c r="A38" s="8" t="s">
        <v>1743</v>
      </c>
      <c r="B38" s="10" t="s">
        <v>1123</v>
      </c>
      <c r="C38" s="23">
        <f>C23+C37</f>
        <v>0</v>
      </c>
      <c r="D38" s="23">
        <f t="shared" ref="D38:G38" si="8">D23+D37</f>
        <v>0</v>
      </c>
      <c r="E38" s="23">
        <f t="shared" si="8"/>
        <v>0</v>
      </c>
      <c r="F38" s="23">
        <f t="shared" si="8"/>
        <v>0</v>
      </c>
      <c r="G38" s="23">
        <f t="shared" si="8"/>
        <v>0</v>
      </c>
      <c r="H38" s="25">
        <f t="shared" ref="H38:I38" si="9">IF(H$6="","",H23+H37)</f>
        <v>0</v>
      </c>
      <c r="I38" s="25">
        <f t="shared" si="9"/>
        <v>0</v>
      </c>
      <c r="J38" s="25"/>
    </row>
    <row r="39" spans="1:10" ht="15">
      <c r="A39" s="7"/>
      <c r="B39" s="7"/>
      <c r="C39" s="24"/>
      <c r="D39" s="24"/>
      <c r="I39" s="24"/>
    </row>
    <row r="40" spans="1:10" ht="15">
      <c r="A40" s="7"/>
      <c r="B40" s="13" t="s">
        <v>1127</v>
      </c>
      <c r="C40" s="13"/>
      <c r="D40" s="13"/>
      <c r="E40" s="13"/>
      <c r="F40" s="13"/>
      <c r="G40" s="13"/>
      <c r="H40" s="13"/>
      <c r="I40" s="13"/>
      <c r="J40" s="13"/>
    </row>
    <row r="41" spans="1:10" ht="15">
      <c r="A41" s="8" t="str">
        <f>IF(B41="", "Choose from drop-down --&gt;", _xlfn.CONCAT(_xlfn.XLOOKUP(B41,'Statement of activities labels'!$B:$B,'Statement of activities labels'!$C:$C),",",_xlfn.XLOOKUP(B41,'Statement of activities labels'!$B:$B,'Statement of activities labels'!$D:$D), ",",_xlfn.XLOOKUP(B41,'Statement of activities labels'!$B:$B,'Statement of activities labels'!$E:$E)))</f>
        <v>Choose from drop-down --&gt;</v>
      </c>
      <c r="B41" s="18"/>
      <c r="C41" s="19"/>
      <c r="D41" s="20"/>
      <c r="E41" s="20"/>
      <c r="F41" s="20"/>
      <c r="G41" s="65" t="str">
        <f>IF(OR(G$6="", B41=""),"",0)</f>
        <v/>
      </c>
      <c r="H41" s="65" t="str">
        <f>IF(OR(H$6="", C41=""),"",0)</f>
        <v/>
      </c>
      <c r="I41" s="17" t="str">
        <f t="shared" ref="I41:I49" si="10">IF(OR(I$6="", B41=""),"",SUM(G41:H41))</f>
        <v/>
      </c>
      <c r="J41" s="65" t="str">
        <f>IF(OR(J$6="", E41=""),"",SUM(D41:F41)-C41)</f>
        <v/>
      </c>
    </row>
    <row r="42" spans="1:10" ht="15">
      <c r="A42" s="8" t="str">
        <f>IF(B42="", "Choose from drop-down --&gt;", _xlfn.CONCAT(_xlfn.XLOOKUP(B42,'Statement of activities labels'!$B:$B,'Statement of activities labels'!$C:$C),",",_xlfn.XLOOKUP(B42,'Statement of activities labels'!$B:$B,'Statement of activities labels'!$D:$D), ",",_xlfn.XLOOKUP(B42,'Statement of activities labels'!$B:$B,'Statement of activities labels'!$E:$E)))</f>
        <v>Choose from drop-down --&gt;</v>
      </c>
      <c r="B42" s="18"/>
      <c r="C42" s="19"/>
      <c r="D42" s="20"/>
      <c r="E42" s="20"/>
      <c r="F42" s="20"/>
      <c r="G42" s="65" t="str">
        <f t="shared" ref="G42:H49" si="11">IF(OR(G$6="", B42=""),"",0)</f>
        <v/>
      </c>
      <c r="H42" s="65" t="str">
        <f t="shared" si="11"/>
        <v/>
      </c>
      <c r="I42" s="17" t="str">
        <f t="shared" si="10"/>
        <v/>
      </c>
      <c r="J42" s="65" t="str">
        <f t="shared" ref="J42:J49" si="12">IF(OR(J$6="", E42=""),"",SUM(D42:F42)-C42)</f>
        <v/>
      </c>
    </row>
    <row r="43" spans="1:10" ht="15">
      <c r="A43" s="8" t="str">
        <f>IF(B43="", "Choose from drop-down --&gt;", _xlfn.CONCAT(_xlfn.XLOOKUP(B43,'Statement of activities labels'!$B:$B,'Statement of activities labels'!$C:$C),",",_xlfn.XLOOKUP(B43,'Statement of activities labels'!$B:$B,'Statement of activities labels'!$D:$D), ",",_xlfn.XLOOKUP(B43,'Statement of activities labels'!$B:$B,'Statement of activities labels'!$E:$E)))</f>
        <v>Choose from drop-down --&gt;</v>
      </c>
      <c r="B43" s="18"/>
      <c r="C43" s="19"/>
      <c r="D43" s="20"/>
      <c r="E43" s="20"/>
      <c r="F43" s="20"/>
      <c r="G43" s="65" t="str">
        <f t="shared" si="11"/>
        <v/>
      </c>
      <c r="H43" s="65" t="str">
        <f t="shared" si="11"/>
        <v/>
      </c>
      <c r="I43" s="17" t="str">
        <f t="shared" si="10"/>
        <v/>
      </c>
      <c r="J43" s="65" t="str">
        <f t="shared" si="12"/>
        <v/>
      </c>
    </row>
    <row r="44" spans="1:10" ht="15">
      <c r="A44" s="8" t="str">
        <f>IF(B44="", "Choose from drop-down --&gt;", _xlfn.CONCAT(_xlfn.XLOOKUP(B44,'Statement of activities labels'!$B:$B,'Statement of activities labels'!$C:$C),",",_xlfn.XLOOKUP(B44,'Statement of activities labels'!$B:$B,'Statement of activities labels'!$D:$D), ",",_xlfn.XLOOKUP(B44,'Statement of activities labels'!$B:$B,'Statement of activities labels'!$E:$E)))</f>
        <v>Choose from drop-down --&gt;</v>
      </c>
      <c r="B44" s="18"/>
      <c r="C44" s="19"/>
      <c r="D44" s="20"/>
      <c r="E44" s="20"/>
      <c r="F44" s="20"/>
      <c r="G44" s="65" t="str">
        <f t="shared" si="11"/>
        <v/>
      </c>
      <c r="H44" s="65" t="str">
        <f t="shared" si="11"/>
        <v/>
      </c>
      <c r="I44" s="17" t="str">
        <f t="shared" si="10"/>
        <v/>
      </c>
      <c r="J44" s="65" t="str">
        <f t="shared" si="12"/>
        <v/>
      </c>
    </row>
    <row r="45" spans="1:10" ht="15">
      <c r="A45" s="8" t="str">
        <f>IF(B45="", "Choose from drop-down --&gt;", _xlfn.CONCAT(_xlfn.XLOOKUP(B45,'Statement of activities labels'!$B:$B,'Statement of activities labels'!$C:$C),",",_xlfn.XLOOKUP(B45,'Statement of activities labels'!$B:$B,'Statement of activities labels'!$D:$D), ",",_xlfn.XLOOKUP(B45,'Statement of activities labels'!$B:$B,'Statement of activities labels'!$E:$E)))</f>
        <v>Choose from drop-down --&gt;</v>
      </c>
      <c r="B45" s="18"/>
      <c r="C45" s="19"/>
      <c r="D45" s="20"/>
      <c r="E45" s="20"/>
      <c r="F45" s="20"/>
      <c r="G45" s="65" t="str">
        <f t="shared" si="11"/>
        <v/>
      </c>
      <c r="H45" s="65" t="str">
        <f t="shared" si="11"/>
        <v/>
      </c>
      <c r="I45" s="17" t="str">
        <f t="shared" si="10"/>
        <v/>
      </c>
      <c r="J45" s="65" t="str">
        <f t="shared" si="12"/>
        <v/>
      </c>
    </row>
    <row r="46" spans="1:10" ht="15" hidden="1">
      <c r="A46" s="8" t="str">
        <f>IF(B46="", "Choose from drop-down --&gt;", _xlfn.CONCAT(_xlfn.XLOOKUP(B46,'Statement of activities labels'!$B:$B,'Statement of activities labels'!$C:$C),",",_xlfn.XLOOKUP(B46,'Statement of activities labels'!$B:$B,'Statement of activities labels'!$D:$D), ",",_xlfn.XLOOKUP(B46,'Statement of activities labels'!$B:$B,'Statement of activities labels'!$E:$E)))</f>
        <v>Choose from drop-down --&gt;</v>
      </c>
      <c r="B46" s="18"/>
      <c r="C46" s="19"/>
      <c r="D46" s="20"/>
      <c r="E46" s="20"/>
      <c r="F46" s="20"/>
      <c r="G46" s="65" t="str">
        <f t="shared" si="11"/>
        <v/>
      </c>
      <c r="H46" s="65" t="str">
        <f t="shared" si="11"/>
        <v/>
      </c>
      <c r="I46" s="17" t="str">
        <f t="shared" si="10"/>
        <v/>
      </c>
      <c r="J46" s="65" t="str">
        <f t="shared" si="12"/>
        <v/>
      </c>
    </row>
    <row r="47" spans="1:10" ht="15" hidden="1">
      <c r="A47" s="8" t="str">
        <f>IF(B47="", "Choose from drop-down --&gt;", _xlfn.CONCAT(_xlfn.XLOOKUP(B47,'Statement of activities labels'!$B:$B,'Statement of activities labels'!$C:$C),",",_xlfn.XLOOKUP(B47,'Statement of activities labels'!$B:$B,'Statement of activities labels'!$D:$D), ",",_xlfn.XLOOKUP(B47,'Statement of activities labels'!$B:$B,'Statement of activities labels'!$E:$E)))</f>
        <v>Choose from drop-down --&gt;</v>
      </c>
      <c r="B47" s="18"/>
      <c r="C47" s="19"/>
      <c r="D47" s="20"/>
      <c r="E47" s="20"/>
      <c r="F47" s="20"/>
      <c r="G47" s="65" t="str">
        <f t="shared" si="11"/>
        <v/>
      </c>
      <c r="H47" s="65" t="str">
        <f t="shared" si="11"/>
        <v/>
      </c>
      <c r="I47" s="17" t="str">
        <f t="shared" si="10"/>
        <v/>
      </c>
      <c r="J47" s="65" t="str">
        <f t="shared" si="12"/>
        <v/>
      </c>
    </row>
    <row r="48" spans="1:10" ht="15" hidden="1">
      <c r="A48" s="8" t="str">
        <f>IF(B48="", "Choose from drop-down --&gt;", _xlfn.CONCAT(_xlfn.XLOOKUP(B48,'Statement of activities labels'!$B:$B,'Statement of activities labels'!$C:$C),",",_xlfn.XLOOKUP(B48,'Statement of activities labels'!$B:$B,'Statement of activities labels'!$D:$D), ",",_xlfn.XLOOKUP(B48,'Statement of activities labels'!$B:$B,'Statement of activities labels'!$E:$E)))</f>
        <v>Choose from drop-down --&gt;</v>
      </c>
      <c r="B48" s="18"/>
      <c r="C48" s="19"/>
      <c r="D48" s="20"/>
      <c r="E48" s="20"/>
      <c r="F48" s="20"/>
      <c r="G48" s="65" t="str">
        <f t="shared" si="11"/>
        <v/>
      </c>
      <c r="H48" s="65" t="str">
        <f t="shared" si="11"/>
        <v/>
      </c>
      <c r="I48" s="17" t="str">
        <f t="shared" si="10"/>
        <v/>
      </c>
      <c r="J48" s="65" t="str">
        <f t="shared" si="12"/>
        <v/>
      </c>
    </row>
    <row r="49" spans="1:10" ht="15">
      <c r="A49" s="8" t="str">
        <f>IF(B49="", "Choose from drop-down --&gt;", _xlfn.CONCAT(_xlfn.XLOOKUP(B49,'Statement of activities labels'!$B:$B,'Statement of activities labels'!$C:$C),",",_xlfn.XLOOKUP(B49,'Statement of activities labels'!$B:$B,'Statement of activities labels'!$D:$D), ",",_xlfn.XLOOKUP(B49,'Statement of activities labels'!$B:$B,'Statement of activities labels'!$E:$E)))</f>
        <v>Choose from drop-down --&gt;</v>
      </c>
      <c r="B49" s="18"/>
      <c r="C49" s="20"/>
      <c r="D49" s="20"/>
      <c r="E49" s="20"/>
      <c r="F49" s="20"/>
      <c r="G49" s="65" t="str">
        <f t="shared" si="11"/>
        <v/>
      </c>
      <c r="H49" s="65" t="str">
        <f t="shared" si="11"/>
        <v/>
      </c>
      <c r="I49" s="17" t="str">
        <f t="shared" si="10"/>
        <v/>
      </c>
      <c r="J49" s="65" t="str">
        <f t="shared" si="12"/>
        <v/>
      </c>
    </row>
    <row r="50" spans="1:10" ht="15">
      <c r="A50" s="8" t="s">
        <v>1743</v>
      </c>
      <c r="B50" s="10" t="s">
        <v>1128</v>
      </c>
      <c r="C50" s="25">
        <f>IF(C6="","",SUM(C41:C49))</f>
        <v>0</v>
      </c>
      <c r="D50" s="25">
        <f>IF(D6="","",SUM(D41:D49))</f>
        <v>0</v>
      </c>
      <c r="E50" s="25">
        <f t="shared" ref="E50" si="13">IF(E6="","",SUM(E41:E49))</f>
        <v>0</v>
      </c>
      <c r="F50" s="25">
        <f t="shared" ref="F50:G50" si="14">IF(F6="","",SUM(F41:F49))</f>
        <v>0</v>
      </c>
      <c r="G50" s="25">
        <f t="shared" si="14"/>
        <v>0</v>
      </c>
      <c r="H50" s="25">
        <f t="shared" ref="H50:I50" si="15">IF(H6="","",SUM(H41:H49))</f>
        <v>0</v>
      </c>
      <c r="I50" s="25">
        <f t="shared" si="15"/>
        <v>0</v>
      </c>
      <c r="J50" s="25">
        <f t="shared" ref="J50" si="16">IF(J6="","",SUM(J41:J49))</f>
        <v>0</v>
      </c>
    </row>
    <row r="51" spans="1:10" ht="15">
      <c r="A51" s="7"/>
      <c r="B51" s="7"/>
      <c r="C51" s="24"/>
      <c r="D51" s="27"/>
      <c r="I51" s="24"/>
    </row>
    <row r="52" spans="1:10" ht="15">
      <c r="A52" s="7"/>
      <c r="B52" s="13" t="s">
        <v>1139</v>
      </c>
      <c r="C52" s="13"/>
      <c r="D52" s="13"/>
      <c r="E52" s="13"/>
      <c r="F52" s="13"/>
      <c r="G52" s="13"/>
      <c r="H52" s="13"/>
      <c r="I52" s="13"/>
      <c r="J52" s="13"/>
    </row>
    <row r="53" spans="1:10" ht="15">
      <c r="A53" s="7"/>
      <c r="B53" s="15" t="s">
        <v>1140</v>
      </c>
      <c r="C53" s="15"/>
      <c r="D53" s="15"/>
      <c r="I53" s="15"/>
    </row>
    <row r="54" spans="1:10" ht="15">
      <c r="A54" s="8" t="str">
        <f>IF(B54="", "Choose from drop-down --&gt;", _xlfn.XLOOKUP(B54,'Statement of activities labels'!$B:$B, 'Statement of activities labels'!$C:$C))</f>
        <v>Choose from drop-down --&gt;</v>
      </c>
      <c r="B54" s="18"/>
      <c r="C54" s="98"/>
      <c r="D54" s="99"/>
      <c r="E54" s="99"/>
      <c r="F54" s="99"/>
      <c r="G54" s="20"/>
      <c r="H54" s="20"/>
      <c r="I54" s="17" t="str">
        <f t="shared" ref="I54:I63" si="17">IF(OR(I$6="", B54=""),"",SUM(G54:H54))</f>
        <v/>
      </c>
      <c r="J54" s="20"/>
    </row>
    <row r="55" spans="1:10" ht="15">
      <c r="A55" s="8" t="str">
        <f>IF(B55="", "Choose from drop-down --&gt;", _xlfn.XLOOKUP(B55,'Statement of activities labels'!$B:$B, 'Statement of activities labels'!$C:$C))</f>
        <v>Choose from drop-down --&gt;</v>
      </c>
      <c r="B55" s="18"/>
      <c r="C55" s="98"/>
      <c r="D55" s="99"/>
      <c r="E55" s="99"/>
      <c r="F55" s="99"/>
      <c r="G55" s="20"/>
      <c r="H55" s="20"/>
      <c r="I55" s="17" t="str">
        <f t="shared" si="17"/>
        <v/>
      </c>
      <c r="J55" s="20"/>
    </row>
    <row r="56" spans="1:10" ht="15">
      <c r="A56" s="8" t="str">
        <f>IF(B56="", "Choose from drop-down --&gt;", _xlfn.XLOOKUP(B56,'Statement of activities labels'!$B:$B, 'Statement of activities labels'!$C:$C))</f>
        <v>Choose from drop-down --&gt;</v>
      </c>
      <c r="B56" s="18"/>
      <c r="C56" s="98"/>
      <c r="D56" s="99"/>
      <c r="E56" s="99"/>
      <c r="F56" s="99"/>
      <c r="G56" s="20"/>
      <c r="H56" s="20"/>
      <c r="I56" s="17" t="str">
        <f t="shared" si="17"/>
        <v/>
      </c>
      <c r="J56" s="20"/>
    </row>
    <row r="57" spans="1:10" ht="15">
      <c r="A57" s="8" t="str">
        <f>IF(B57="", "Choose from drop-down --&gt;", _xlfn.XLOOKUP(B57,'Statement of activities labels'!$B:$B, 'Statement of activities labels'!$C:$C))</f>
        <v>Choose from drop-down --&gt;</v>
      </c>
      <c r="B57" s="18"/>
      <c r="C57" s="98"/>
      <c r="D57" s="99"/>
      <c r="E57" s="99"/>
      <c r="F57" s="99"/>
      <c r="G57" s="20"/>
      <c r="H57" s="20"/>
      <c r="I57" s="17" t="str">
        <f t="shared" si="17"/>
        <v/>
      </c>
      <c r="J57" s="20"/>
    </row>
    <row r="58" spans="1:10" ht="15">
      <c r="A58" s="8" t="str">
        <f>IF(B58="", "Choose from drop-down --&gt;", _xlfn.XLOOKUP(B58,'Statement of activities labels'!$B:$B, 'Statement of activities labels'!$C:$C))</f>
        <v>Choose from drop-down --&gt;</v>
      </c>
      <c r="B58" s="18"/>
      <c r="C58" s="98"/>
      <c r="D58" s="99"/>
      <c r="E58" s="99"/>
      <c r="F58" s="99"/>
      <c r="G58" s="20"/>
      <c r="H58" s="20"/>
      <c r="I58" s="17" t="str">
        <f t="shared" si="17"/>
        <v/>
      </c>
      <c r="J58" s="20"/>
    </row>
    <row r="59" spans="1:10" ht="15">
      <c r="A59" s="8" t="str">
        <f>IF(B59="", "Choose from drop-down --&gt;", _xlfn.XLOOKUP(B59,'Statement of activities labels'!$B:$B, 'Statement of activities labels'!$C:$C))</f>
        <v>Choose from drop-down --&gt;</v>
      </c>
      <c r="B59" s="18"/>
      <c r="C59" s="98"/>
      <c r="D59" s="99"/>
      <c r="E59" s="99"/>
      <c r="F59" s="99"/>
      <c r="G59" s="20"/>
      <c r="H59" s="20"/>
      <c r="I59" s="17" t="str">
        <f t="shared" si="17"/>
        <v/>
      </c>
      <c r="J59" s="20"/>
    </row>
    <row r="60" spans="1:10" ht="15">
      <c r="A60" s="8" t="str">
        <f>IF(B60="", "Choose from drop-down --&gt;", _xlfn.XLOOKUP(B60,'Statement of activities labels'!$B:$B, 'Statement of activities labels'!$C:$C))</f>
        <v>Choose from drop-down --&gt;</v>
      </c>
      <c r="B60" s="18"/>
      <c r="C60" s="98"/>
      <c r="D60" s="99"/>
      <c r="E60" s="99"/>
      <c r="F60" s="99"/>
      <c r="G60" s="20"/>
      <c r="H60" s="20"/>
      <c r="I60" s="17" t="str">
        <f t="shared" si="17"/>
        <v/>
      </c>
      <c r="J60" s="20"/>
    </row>
    <row r="61" spans="1:10" ht="15">
      <c r="A61" s="8" t="str">
        <f>IF(B61="", "Choose from drop-down --&gt;", _xlfn.XLOOKUP(B61,'Statement of activities labels'!$B:$B, 'Statement of activities labels'!$C:$C))</f>
        <v>Choose from drop-down --&gt;</v>
      </c>
      <c r="B61" s="18"/>
      <c r="C61" s="98"/>
      <c r="D61" s="99"/>
      <c r="E61" s="99"/>
      <c r="F61" s="99"/>
      <c r="G61" s="20"/>
      <c r="H61" s="20"/>
      <c r="I61" s="17" t="str">
        <f t="shared" si="17"/>
        <v/>
      </c>
      <c r="J61" s="20"/>
    </row>
    <row r="62" spans="1:10" ht="15">
      <c r="A62" s="8" t="str">
        <f>IF(B62="", "Choose from drop-down --&gt;", _xlfn.XLOOKUP(B62,'Statement of activities labels'!$B:$B, 'Statement of activities labels'!$C:$C))</f>
        <v>Choose from drop-down --&gt;</v>
      </c>
      <c r="B62" s="18"/>
      <c r="C62" s="98"/>
      <c r="D62" s="99"/>
      <c r="E62" s="99"/>
      <c r="F62" s="99"/>
      <c r="G62" s="20"/>
      <c r="H62" s="20"/>
      <c r="I62" s="17" t="str">
        <f t="shared" si="17"/>
        <v/>
      </c>
      <c r="J62" s="20"/>
    </row>
    <row r="63" spans="1:10" ht="15">
      <c r="A63" s="8" t="str">
        <f>IF(B63="", "Choose from drop-down --&gt;", _xlfn.XLOOKUP(B63,'Statement of activities labels'!$B:$B, 'Statement of activities labels'!$C:$C))</f>
        <v>Choose from drop-down --&gt;</v>
      </c>
      <c r="B63" s="18"/>
      <c r="C63" s="98"/>
      <c r="D63" s="99"/>
      <c r="E63" s="99"/>
      <c r="F63" s="99"/>
      <c r="G63" s="20"/>
      <c r="H63" s="20"/>
      <c r="I63" s="17" t="str">
        <f t="shared" si="17"/>
        <v/>
      </c>
      <c r="J63" s="20"/>
    </row>
    <row r="64" spans="1:10" ht="15">
      <c r="A64" s="8" t="s">
        <v>1132</v>
      </c>
      <c r="B64" s="78" t="s">
        <v>1133</v>
      </c>
      <c r="C64" s="77"/>
      <c r="D64" s="77"/>
      <c r="E64" s="77"/>
      <c r="F64" s="77"/>
      <c r="G64" s="17">
        <f>IF($C$6="","",SUM(G54:G62))</f>
        <v>0</v>
      </c>
      <c r="H64" s="17">
        <f>IF(H$6="","",SUM(H54:H63))</f>
        <v>0</v>
      </c>
      <c r="I64" s="17">
        <f>IF(I$6="","",SUM(I54:I63))</f>
        <v>0</v>
      </c>
      <c r="J64" s="17">
        <f>IF($J$6="","",SUM(J54:J63))</f>
        <v>0</v>
      </c>
    </row>
    <row r="65" spans="1:10" ht="15">
      <c r="A65" s="7"/>
      <c r="B65" s="15" t="s">
        <v>1143</v>
      </c>
      <c r="C65" s="100"/>
      <c r="D65" s="100"/>
      <c r="I65" s="15"/>
    </row>
    <row r="66" spans="1:10" ht="15">
      <c r="A66" s="8" t="str">
        <f>IF(B66="", "Choose from drop-down --&gt;", _xlfn.XLOOKUP(B66,'Statement of activities labels'!$B:$B,'Statement of activities labels'!$C:$C))</f>
        <v>Choose from drop-down --&gt;</v>
      </c>
      <c r="B66" s="18"/>
      <c r="C66" s="98"/>
      <c r="D66" s="99"/>
      <c r="E66" s="99"/>
      <c r="F66" s="99"/>
      <c r="G66" s="20"/>
      <c r="H66" s="20"/>
      <c r="I66" s="17" t="str">
        <f t="shared" ref="I66:I70" si="18">IF(OR(I$6="", B66=""),"",SUM(G66:H66))</f>
        <v/>
      </c>
      <c r="J66" s="20"/>
    </row>
    <row r="67" spans="1:10" ht="15">
      <c r="A67" s="8" t="str">
        <f>IF(B67="", "Choose from drop-down --&gt;", _xlfn.XLOOKUP(B67,'Statement of activities labels'!$B:$B,'Statement of activities labels'!$C:$C))</f>
        <v>Choose from drop-down --&gt;</v>
      </c>
      <c r="B67" s="18"/>
      <c r="C67" s="98"/>
      <c r="D67" s="99"/>
      <c r="E67" s="99"/>
      <c r="F67" s="99"/>
      <c r="G67" s="20"/>
      <c r="H67" s="20"/>
      <c r="I67" s="17" t="str">
        <f t="shared" si="18"/>
        <v/>
      </c>
      <c r="J67" s="20"/>
    </row>
    <row r="68" spans="1:10" ht="15">
      <c r="A68" s="8" t="str">
        <f>IF(B68="", "Choose from drop-down --&gt;", _xlfn.XLOOKUP(B68,'Statement of activities labels'!$B:$B,'Statement of activities labels'!$C:$C))</f>
        <v>Choose from drop-down --&gt;</v>
      </c>
      <c r="B68" s="18"/>
      <c r="C68" s="98"/>
      <c r="D68" s="99"/>
      <c r="E68" s="99"/>
      <c r="F68" s="99"/>
      <c r="G68" s="20"/>
      <c r="H68" s="20"/>
      <c r="I68" s="17" t="str">
        <f t="shared" si="18"/>
        <v/>
      </c>
      <c r="J68" s="20"/>
    </row>
    <row r="69" spans="1:10" ht="15">
      <c r="A69" s="8" t="str">
        <f>IF(B69="", "Choose from drop-down --&gt;", _xlfn.XLOOKUP(B69,'Statement of activities labels'!$B:$B,'Statement of activities labels'!$C:$C))</f>
        <v>Choose from drop-down --&gt;</v>
      </c>
      <c r="B69" s="18"/>
      <c r="C69" s="98"/>
      <c r="D69" s="99"/>
      <c r="E69" s="99"/>
      <c r="F69" s="99"/>
      <c r="G69" s="20"/>
      <c r="H69" s="20"/>
      <c r="I69" s="17" t="str">
        <f t="shared" si="18"/>
        <v/>
      </c>
      <c r="J69" s="20"/>
    </row>
    <row r="70" spans="1:10" ht="15">
      <c r="A70" s="8" t="str">
        <f>IF(B70="", "Choose from drop-down --&gt;", _xlfn.XLOOKUP(B70,'Statement of activities labels'!$B:$B,'Statement of activities labels'!$C:$C))</f>
        <v>Choose from drop-down --&gt;</v>
      </c>
      <c r="B70" s="18"/>
      <c r="C70" s="98"/>
      <c r="D70" s="99"/>
      <c r="E70" s="99"/>
      <c r="F70" s="99"/>
      <c r="G70" s="20"/>
      <c r="H70" s="20"/>
      <c r="I70" s="17" t="str">
        <f t="shared" si="18"/>
        <v/>
      </c>
      <c r="J70" s="20"/>
    </row>
    <row r="71" spans="1:10" ht="15">
      <c r="A71" s="8" t="s">
        <v>1132</v>
      </c>
      <c r="B71" s="78" t="s">
        <v>1142</v>
      </c>
      <c r="C71" s="77"/>
      <c r="D71" s="77"/>
      <c r="E71" s="77"/>
      <c r="F71" s="77"/>
      <c r="G71" s="17">
        <f>IF($C$6="","",SUM(G64:G70))</f>
        <v>0</v>
      </c>
      <c r="H71" s="17">
        <f>IF(H$6="","",SUM(H64:H70))</f>
        <v>0</v>
      </c>
      <c r="I71" s="17">
        <f>IF(I$6="","",SUM(I64:I70))</f>
        <v>0</v>
      </c>
      <c r="J71" s="17">
        <f>IF($J$6="","",SUM(J64:J70))</f>
        <v>0</v>
      </c>
    </row>
    <row r="72" spans="1:10" ht="15">
      <c r="A72" s="8" t="s">
        <v>1132</v>
      </c>
      <c r="B72" s="10" t="s">
        <v>1141</v>
      </c>
      <c r="C72" s="77"/>
      <c r="D72" s="77"/>
      <c r="E72" s="77"/>
      <c r="F72" s="77"/>
      <c r="G72" s="25" t="str">
        <f>IF(G29="","",SUM(G65:G71))</f>
        <v/>
      </c>
      <c r="H72" s="25" t="str">
        <f>IF(H29="","",SUM(H65:H71))</f>
        <v/>
      </c>
      <c r="I72" s="25" t="str">
        <f>IF(I29="","",SUM(I65:I71))</f>
        <v/>
      </c>
      <c r="J72" s="25" t="str">
        <f>IF(J29="","",SUM(J65:J71))</f>
        <v/>
      </c>
    </row>
    <row r="74" spans="1:10" ht="15">
      <c r="A74" s="7"/>
      <c r="B74" s="13" t="s">
        <v>47</v>
      </c>
      <c r="C74" s="76"/>
      <c r="D74" s="76"/>
      <c r="E74" s="76"/>
      <c r="F74" s="76"/>
      <c r="G74" s="13"/>
      <c r="H74" s="13"/>
      <c r="I74" s="13"/>
      <c r="J74" s="13"/>
    </row>
    <row r="75" spans="1:10" ht="15">
      <c r="A75" s="8" t="s">
        <v>1137</v>
      </c>
      <c r="B75" s="10" t="s">
        <v>1134</v>
      </c>
      <c r="C75" s="98"/>
      <c r="D75" s="99"/>
      <c r="E75" s="99"/>
      <c r="F75" s="99"/>
      <c r="G75" s="20"/>
      <c r="H75" s="20"/>
      <c r="I75" s="17">
        <f>IF(I$6="","",SUM(G75:H75))</f>
        <v>0</v>
      </c>
      <c r="J75" s="20"/>
    </row>
    <row r="76" spans="1:10" ht="15">
      <c r="A76" s="8" t="s">
        <v>1138</v>
      </c>
      <c r="B76" s="10" t="s">
        <v>1135</v>
      </c>
      <c r="C76" s="98"/>
      <c r="D76" s="99"/>
      <c r="E76" s="99"/>
      <c r="F76" s="99"/>
      <c r="G76" s="20"/>
      <c r="H76" s="20"/>
      <c r="I76" s="17">
        <f t="shared" ref="I76:I77" si="19">IF(I$6="","",SUM(G76:H76))</f>
        <v>0</v>
      </c>
      <c r="J76" s="20"/>
    </row>
    <row r="77" spans="1:10" ht="15">
      <c r="A77" s="8" t="s">
        <v>51</v>
      </c>
      <c r="B77" s="10" t="s">
        <v>1136</v>
      </c>
      <c r="C77" s="98"/>
      <c r="D77" s="99"/>
      <c r="E77" s="99"/>
      <c r="F77" s="99"/>
      <c r="G77" s="20"/>
      <c r="H77" s="20"/>
      <c r="I77" s="17">
        <f t="shared" si="19"/>
        <v>0</v>
      </c>
      <c r="J77" s="20"/>
    </row>
    <row r="78" spans="1:10" ht="15">
      <c r="I78" s="76"/>
    </row>
    <row r="79" spans="1:10" ht="15">
      <c r="I79" s="77"/>
    </row>
    <row r="80" spans="1:10" ht="15">
      <c r="I80" s="77"/>
    </row>
    <row r="81" spans="9:9" ht="15">
      <c r="I81" s="77"/>
    </row>
    <row r="82" spans="9:9" ht="15">
      <c r="I82" s="77"/>
    </row>
    <row r="83" spans="9:9" ht="15">
      <c r="I83" s="77"/>
    </row>
    <row r="84" spans="9:9" ht="15">
      <c r="I84" s="77"/>
    </row>
    <row r="85" spans="9:9" ht="15">
      <c r="I85" s="77"/>
    </row>
    <row r="86" spans="9:9" ht="15">
      <c r="I86" s="77"/>
    </row>
    <row r="87" spans="9:9" ht="15">
      <c r="I87" s="77"/>
    </row>
    <row r="88" spans="9:9" ht="15">
      <c r="I88" s="77"/>
    </row>
    <row r="89" spans="9:9" ht="14">
      <c r="I89" s="29"/>
    </row>
    <row r="90" spans="9:9" ht="15">
      <c r="I90" s="76"/>
    </row>
    <row r="91" spans="9:9" ht="15">
      <c r="I91" s="77"/>
    </row>
    <row r="92" spans="9:9" ht="15">
      <c r="I92" s="77"/>
    </row>
    <row r="93" spans="9:9" ht="15">
      <c r="I93" s="77"/>
    </row>
    <row r="94" spans="9:9" ht="15">
      <c r="I94" s="77"/>
    </row>
    <row r="95" spans="9:9" ht="15">
      <c r="I95" s="77"/>
    </row>
    <row r="96" spans="9:9" ht="15">
      <c r="I96" s="77"/>
    </row>
    <row r="97" spans="9:9" ht="15">
      <c r="I97" s="77"/>
    </row>
    <row r="98" spans="9:9" ht="15">
      <c r="I98" s="77"/>
    </row>
    <row r="99" spans="9:9" ht="15">
      <c r="I99" s="77"/>
    </row>
  </sheetData>
  <sheetProtection formatRows="0" insertRows="0" deleteRows="0"/>
  <conditionalFormatting sqref="C23 C37 C50 D53:G63 D74:H77 J74:J77">
    <cfRule type="expression" dxfId="29" priority="49" stopIfTrue="1">
      <formula>C$6=""</formula>
    </cfRule>
  </conditionalFormatting>
  <conditionalFormatting sqref="C64:J64">
    <cfRule type="expression" dxfId="28" priority="34" stopIfTrue="1">
      <formula>C$6=""</formula>
    </cfRule>
  </conditionalFormatting>
  <conditionalFormatting sqref="C71:J72">
    <cfRule type="expression" dxfId="27" priority="10" stopIfTrue="1">
      <formula>C$6=""</formula>
    </cfRule>
  </conditionalFormatting>
  <conditionalFormatting sqref="D6:F6 D52:F52">
    <cfRule type="expression" dxfId="26" priority="46" stopIfTrue="1">
      <formula>D$6=""</formula>
    </cfRule>
  </conditionalFormatting>
  <conditionalFormatting sqref="D39:G51">
    <cfRule type="expression" dxfId="25" priority="6" stopIfTrue="1">
      <formula>D$6=""</formula>
    </cfRule>
  </conditionalFormatting>
  <conditionalFormatting sqref="D65:J70">
    <cfRule type="expression" dxfId="24" priority="2" stopIfTrue="1">
      <formula>D$6=""</formula>
    </cfRule>
  </conditionalFormatting>
  <conditionalFormatting sqref="H39:H50">
    <cfRule type="expression" dxfId="23" priority="5" stopIfTrue="1">
      <formula>H$6=""</formula>
    </cfRule>
  </conditionalFormatting>
  <conditionalFormatting sqref="H38:I38">
    <cfRule type="expression" dxfId="22" priority="43" stopIfTrue="1">
      <formula>H$6=""</formula>
    </cfRule>
  </conditionalFormatting>
  <conditionalFormatting sqref="H5:J6 D7:I37 I39:I51">
    <cfRule type="expression" dxfId="21" priority="39" stopIfTrue="1">
      <formula>D$6=""</formula>
    </cfRule>
  </conditionalFormatting>
  <conditionalFormatting sqref="H52:J63">
    <cfRule type="expression" dxfId="20" priority="3" stopIfTrue="1">
      <formula>H$6=""</formula>
    </cfRule>
  </conditionalFormatting>
  <conditionalFormatting sqref="I74:I99">
    <cfRule type="expression" dxfId="19" priority="1" stopIfTrue="1">
      <formula>I$6=""</formula>
    </cfRule>
  </conditionalFormatting>
  <conditionalFormatting sqref="J7:J50">
    <cfRule type="expression" dxfId="18" priority="4" stopIfTrue="1">
      <formula>J$6=""</formula>
    </cfRule>
  </conditionalFormatting>
  <dataValidations count="3">
    <dataValidation type="list" allowBlank="1" showInputMessage="1" showErrorMessage="1" sqref="B9:B22 B25:B36 B41:B49" xr:uid="{F3C11D5E-2141-5546-AF1F-2279D6DA74D8}">
      <formula1>program_revenues</formula1>
    </dataValidation>
    <dataValidation type="list" allowBlank="1" showInputMessage="1" showErrorMessage="1" sqref="B54:B63" xr:uid="{96AC2388-DB7C-8442-BE26-CB837586D707}">
      <formula1>general_revenues</formula1>
    </dataValidation>
    <dataValidation type="list" allowBlank="1" showInputMessage="1" showErrorMessage="1" sqref="B66:B70" xr:uid="{A7A9E828-3622-4441-839C-4C8E5DABEB87}">
      <formula1>transfers</formula1>
    </dataValidation>
  </dataValidation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60919-E4A0-3A4F-9164-3F35B35B852C}">
  <dimension ref="A1:J58"/>
  <sheetViews>
    <sheetView topLeftCell="A26" workbookViewId="0">
      <selection activeCell="C7" sqref="C7"/>
    </sheetView>
  </sheetViews>
  <sheetFormatPr baseColWidth="10" defaultRowHeight="13"/>
  <cols>
    <col min="1" max="1" width="23.83203125" customWidth="1"/>
    <col min="2" max="2" width="29.5" style="116" customWidth="1"/>
  </cols>
  <sheetData>
    <row r="1" spans="1:10" ht="17">
      <c r="A1" s="45" t="s">
        <v>1074</v>
      </c>
      <c r="B1" s="108" t="str">
        <f>_xlfn.CONCAT('Master Info'!C2, ", ", 'Master Info'!$C$3)</f>
        <v>City of Clayton, California</v>
      </c>
      <c r="C1" s="55"/>
      <c r="D1" s="49"/>
      <c r="E1" s="49"/>
    </row>
    <row r="2" spans="1:10" ht="17">
      <c r="A2" s="46" t="s">
        <v>1105</v>
      </c>
      <c r="B2" s="61" t="s">
        <v>1081</v>
      </c>
      <c r="C2" s="55"/>
      <c r="D2" s="49"/>
      <c r="E2" s="49"/>
    </row>
    <row r="3" spans="1:10" ht="17">
      <c r="A3" s="46" t="s">
        <v>1075</v>
      </c>
      <c r="B3" s="61" t="s">
        <v>1744</v>
      </c>
      <c r="C3" s="55"/>
      <c r="D3" s="49"/>
      <c r="E3" s="49"/>
    </row>
    <row r="4" spans="1:10" ht="17" thickBot="1">
      <c r="A4" s="48" t="s">
        <v>1076</v>
      </c>
      <c r="B4" s="109">
        <f>'Master Info'!C4</f>
        <v>44742</v>
      </c>
      <c r="C4" s="55"/>
      <c r="D4" s="49"/>
      <c r="E4" s="49"/>
    </row>
    <row r="5" spans="1:10" ht="16">
      <c r="A5" s="56"/>
      <c r="B5" s="87"/>
      <c r="C5" s="51"/>
      <c r="D5" s="51"/>
      <c r="E5" s="51"/>
    </row>
    <row r="6" spans="1:10" ht="57">
      <c r="A6" s="6" t="s">
        <v>1</v>
      </c>
      <c r="B6" s="110"/>
      <c r="C6" s="68" t="s">
        <v>1083</v>
      </c>
      <c r="D6" s="70" t="s">
        <v>1115</v>
      </c>
      <c r="E6" s="70" t="s">
        <v>1115</v>
      </c>
      <c r="F6" s="70" t="s">
        <v>1115</v>
      </c>
      <c r="G6" s="70" t="s">
        <v>1115</v>
      </c>
      <c r="H6" s="70" t="s">
        <v>1115</v>
      </c>
      <c r="I6" s="70" t="s">
        <v>1115</v>
      </c>
      <c r="J6" s="120"/>
    </row>
    <row r="7" spans="1:10" ht="32">
      <c r="B7" s="11"/>
      <c r="C7" s="62" t="s">
        <v>1083</v>
      </c>
      <c r="D7" s="71" t="s">
        <v>1116</v>
      </c>
      <c r="E7" s="71" t="s">
        <v>1116</v>
      </c>
      <c r="F7" s="71" t="s">
        <v>1116</v>
      </c>
      <c r="G7" s="71" t="s">
        <v>1116</v>
      </c>
      <c r="H7" s="71" t="s">
        <v>1116</v>
      </c>
      <c r="I7" s="71" t="s">
        <v>1116</v>
      </c>
      <c r="J7" s="63" t="s">
        <v>3</v>
      </c>
    </row>
    <row r="8" spans="1:10" ht="16">
      <c r="A8" s="7"/>
      <c r="B8" s="111" t="s">
        <v>4</v>
      </c>
      <c r="C8" s="14"/>
      <c r="D8" s="14"/>
      <c r="E8" s="13"/>
      <c r="F8" s="13"/>
      <c r="G8" s="13"/>
      <c r="H8" s="102"/>
      <c r="I8" s="102"/>
      <c r="J8" s="102"/>
    </row>
    <row r="9" spans="1:10" ht="15">
      <c r="A9" s="8" t="str">
        <f>IF(B9="", "Choose from drop-down --&gt;", _xlfn.XLOOKUP(B9,'Label Dropdowns'!$B$2:$B$522,'Label Dropdowns'!$C$2:$C$522))</f>
        <v>Choose from drop-down --&gt;</v>
      </c>
      <c r="B9" s="112"/>
      <c r="C9" s="19"/>
      <c r="D9" s="20"/>
      <c r="E9" s="20"/>
      <c r="F9" s="20"/>
      <c r="G9" s="20"/>
      <c r="H9" s="103"/>
      <c r="I9" s="103"/>
      <c r="J9" s="124">
        <f>SUM(C9:I9)</f>
        <v>0</v>
      </c>
    </row>
    <row r="10" spans="1:10" ht="15">
      <c r="A10" s="8" t="str">
        <f>IF(B10="", "Choose from drop-down --&gt;", _xlfn.XLOOKUP(B10,'Label Dropdowns'!$B$2:$B$522,'Label Dropdowns'!$C$2:$C$522))</f>
        <v>Choose from drop-down --&gt;</v>
      </c>
      <c r="B10" s="112"/>
      <c r="C10" s="19"/>
      <c r="D10" s="20"/>
      <c r="E10" s="20"/>
      <c r="F10" s="20"/>
      <c r="G10" s="20"/>
      <c r="H10" s="103"/>
      <c r="I10" s="103"/>
      <c r="J10" s="124">
        <f t="shared" ref="J10:J18" si="0">SUM(C10:I10)</f>
        <v>0</v>
      </c>
    </row>
    <row r="11" spans="1:10" ht="15">
      <c r="A11" s="8" t="str">
        <f>IF(B11="", "Choose from drop-down --&gt;", _xlfn.XLOOKUP(B11,'Label Dropdowns'!$B$2:$B$522,'Label Dropdowns'!$C$2:$C$522))</f>
        <v>Choose from drop-down --&gt;</v>
      </c>
      <c r="B11" s="112"/>
      <c r="C11" s="19"/>
      <c r="D11" s="20"/>
      <c r="E11" s="20"/>
      <c r="F11" s="20"/>
      <c r="G11" s="20"/>
      <c r="H11" s="103"/>
      <c r="I11" s="103"/>
      <c r="J11" s="124">
        <f t="shared" si="0"/>
        <v>0</v>
      </c>
    </row>
    <row r="12" spans="1:10" ht="15">
      <c r="A12" s="8" t="str">
        <f>IF(B12="", "Choose from drop-down --&gt;", _xlfn.XLOOKUP(B12,'Label Dropdowns'!$B$2:$B$522,'Label Dropdowns'!$C$2:$C$522))</f>
        <v>Choose from drop-down --&gt;</v>
      </c>
      <c r="B12" s="112"/>
      <c r="C12" s="19"/>
      <c r="D12" s="20"/>
      <c r="E12" s="20"/>
      <c r="F12" s="20"/>
      <c r="G12" s="20"/>
      <c r="H12" s="103"/>
      <c r="I12" s="103"/>
      <c r="J12" s="124">
        <f t="shared" si="0"/>
        <v>0</v>
      </c>
    </row>
    <row r="13" spans="1:10" ht="15">
      <c r="A13" s="8" t="str">
        <f>IF(B13="", "Choose from drop-down --&gt;", _xlfn.XLOOKUP(B13,'Label Dropdowns'!$B$2:$B$522,'Label Dropdowns'!$C$2:$C$522))</f>
        <v>Choose from drop-down --&gt;</v>
      </c>
      <c r="B13" s="112"/>
      <c r="C13" s="19"/>
      <c r="D13" s="20"/>
      <c r="E13" s="20"/>
      <c r="F13" s="20"/>
      <c r="G13" s="20"/>
      <c r="H13" s="103"/>
      <c r="I13" s="103"/>
      <c r="J13" s="124">
        <f t="shared" si="0"/>
        <v>0</v>
      </c>
    </row>
    <row r="14" spans="1:10" ht="15">
      <c r="A14" s="8" t="str">
        <f>IF(B14="", "Choose from drop-down --&gt;", _xlfn.XLOOKUP(B14,'Label Dropdowns'!$B$2:$B$522,'Label Dropdowns'!$C$2:$C$522))</f>
        <v>Choose from drop-down --&gt;</v>
      </c>
      <c r="B14" s="112"/>
      <c r="C14" s="19"/>
      <c r="D14" s="20"/>
      <c r="E14" s="20"/>
      <c r="F14" s="20"/>
      <c r="G14" s="20"/>
      <c r="H14" s="103"/>
      <c r="I14" s="103"/>
      <c r="J14" s="124">
        <f t="shared" si="0"/>
        <v>0</v>
      </c>
    </row>
    <row r="15" spans="1:10" ht="15">
      <c r="A15" s="8" t="str">
        <f>IF(B15="", "Choose from drop-down --&gt;", _xlfn.XLOOKUP(B15,'Label Dropdowns'!$B$2:$B$522,'Label Dropdowns'!$C$2:$C$522))</f>
        <v>Choose from drop-down --&gt;</v>
      </c>
      <c r="B15" s="112"/>
      <c r="C15" s="19"/>
      <c r="D15" s="20"/>
      <c r="E15" s="20"/>
      <c r="F15" s="20"/>
      <c r="G15" s="20"/>
      <c r="H15" s="103"/>
      <c r="I15" s="103"/>
      <c r="J15" s="124">
        <f t="shared" si="0"/>
        <v>0</v>
      </c>
    </row>
    <row r="16" spans="1:10" ht="15">
      <c r="A16" s="8" t="str">
        <f>IF(B16="", "Choose from drop-down --&gt;", _xlfn.XLOOKUP(B16,'Label Dropdowns'!$B$2:$B$522,'Label Dropdowns'!$C$2:$C$522))</f>
        <v>Choose from drop-down --&gt;</v>
      </c>
      <c r="B16" s="112"/>
      <c r="C16" s="19"/>
      <c r="D16" s="20"/>
      <c r="E16" s="20"/>
      <c r="F16" s="20"/>
      <c r="G16" s="20"/>
      <c r="H16" s="103"/>
      <c r="I16" s="103"/>
      <c r="J16" s="124">
        <f t="shared" si="0"/>
        <v>0</v>
      </c>
    </row>
    <row r="17" spans="1:10" ht="15">
      <c r="A17" s="8" t="str">
        <f>IF(B17="", "Choose from drop-down --&gt;", _xlfn.XLOOKUP(B17,'Label Dropdowns'!$B$2:$B$522,'Label Dropdowns'!$C$2:$C$522))</f>
        <v>Choose from drop-down --&gt;</v>
      </c>
      <c r="B17" s="112"/>
      <c r="C17" s="19"/>
      <c r="D17" s="20"/>
      <c r="E17" s="20"/>
      <c r="F17" s="20"/>
      <c r="G17" s="20"/>
      <c r="H17" s="103"/>
      <c r="I17" s="103"/>
      <c r="J17" s="124">
        <f t="shared" si="0"/>
        <v>0</v>
      </c>
    </row>
    <row r="18" spans="1:10" ht="15">
      <c r="A18" s="8" t="str">
        <f>IF(B18="", "Choose from drop-down --&gt;", _xlfn.XLOOKUP(B18,'Label Dropdowns'!$B$2:$B$522,'Label Dropdowns'!$C$2:$C$522))</f>
        <v>Choose from drop-down --&gt;</v>
      </c>
      <c r="B18" s="112"/>
      <c r="C18" s="19"/>
      <c r="D18" s="20"/>
      <c r="E18" s="20"/>
      <c r="F18" s="20"/>
      <c r="G18" s="20"/>
      <c r="H18" s="103"/>
      <c r="I18" s="103"/>
      <c r="J18" s="124">
        <f t="shared" si="0"/>
        <v>0</v>
      </c>
    </row>
    <row r="19" spans="1:10" ht="16">
      <c r="A19" s="9" t="s">
        <v>1754</v>
      </c>
      <c r="B19" s="113" t="s">
        <v>20</v>
      </c>
      <c r="C19" s="23">
        <f>SUM(C9:C18)</f>
        <v>0</v>
      </c>
      <c r="D19" s="23">
        <f>SUM(D9:D18)</f>
        <v>0</v>
      </c>
      <c r="E19" s="23">
        <f t="shared" ref="E19:H19" si="1">SUM(E9:E18)</f>
        <v>0</v>
      </c>
      <c r="F19" s="23">
        <f t="shared" si="1"/>
        <v>0</v>
      </c>
      <c r="G19" s="23">
        <f t="shared" si="1"/>
        <v>0</v>
      </c>
      <c r="H19" s="23">
        <f t="shared" si="1"/>
        <v>0</v>
      </c>
      <c r="I19" s="23">
        <f t="shared" ref="I19" si="2">SUM(I9:I18)</f>
        <v>0</v>
      </c>
      <c r="J19" s="121">
        <f>SUM(C19:I19)</f>
        <v>0</v>
      </c>
    </row>
    <row r="20" spans="1:10" ht="32">
      <c r="B20" s="111" t="s">
        <v>1745</v>
      </c>
      <c r="C20" s="14"/>
      <c r="D20" s="14"/>
      <c r="E20" s="13"/>
      <c r="F20" s="13"/>
      <c r="G20" s="13"/>
      <c r="H20" s="102"/>
      <c r="I20" s="102"/>
      <c r="J20" s="102"/>
    </row>
    <row r="21" spans="1:10" ht="16">
      <c r="B21" s="114" t="s">
        <v>1746</v>
      </c>
      <c r="H21" s="2"/>
      <c r="I21" s="2"/>
      <c r="J21" s="2"/>
    </row>
    <row r="22" spans="1:10" ht="15">
      <c r="A22" s="8" t="str">
        <f>IF(B22="", "Choose from drop-down --&gt;", _xlfn.XLOOKUP(B22,'Label Dropdowns'!$B$2:$B$522,'Label Dropdowns'!$C$2:$C$522))</f>
        <v>Choose from drop-down --&gt;</v>
      </c>
      <c r="B22" s="112"/>
      <c r="C22" s="19"/>
      <c r="D22" s="19"/>
      <c r="E22" s="19"/>
      <c r="F22" s="19"/>
      <c r="G22" s="19"/>
      <c r="H22" s="105"/>
      <c r="I22" s="105"/>
      <c r="J22" s="122">
        <f>SUM(C22:I22)</f>
        <v>0</v>
      </c>
    </row>
    <row r="23" spans="1:10" ht="15">
      <c r="A23" s="8" t="str">
        <f>IF(B23="", "Choose from drop-down --&gt;", _xlfn.XLOOKUP(B23,'Label Dropdowns'!$B$2:$B$522,'Label Dropdowns'!$C$2:$C$522))</f>
        <v>Choose from drop-down --&gt;</v>
      </c>
      <c r="B23" s="112"/>
      <c r="C23" s="19"/>
      <c r="D23" s="19"/>
      <c r="E23" s="19"/>
      <c r="F23" s="19"/>
      <c r="G23" s="19"/>
      <c r="H23" s="106"/>
      <c r="I23" s="106"/>
      <c r="J23" s="122">
        <f t="shared" ref="J23:J27" si="3">SUM(C23:I23)</f>
        <v>0</v>
      </c>
    </row>
    <row r="24" spans="1:10" ht="15">
      <c r="A24" s="8" t="str">
        <f>IF(B24="", "Choose from drop-down --&gt;", _xlfn.XLOOKUP(B24,'Label Dropdowns'!$B$2:$B$522,'Label Dropdowns'!$C$2:$C$522))</f>
        <v>Choose from drop-down --&gt;</v>
      </c>
      <c r="B24" s="112"/>
      <c r="C24" s="19"/>
      <c r="D24" s="19"/>
      <c r="E24" s="19"/>
      <c r="F24" s="19"/>
      <c r="G24" s="19"/>
      <c r="H24" s="106"/>
      <c r="I24" s="106"/>
      <c r="J24" s="122">
        <f t="shared" si="3"/>
        <v>0</v>
      </c>
    </row>
    <row r="25" spans="1:10" ht="15">
      <c r="A25" s="8" t="str">
        <f>IF(B25="", "Choose from drop-down --&gt;", _xlfn.XLOOKUP(B25,'Label Dropdowns'!$B$2:$B$522,'Label Dropdowns'!$C$2:$C$522))</f>
        <v>Choose from drop-down --&gt;</v>
      </c>
      <c r="B25" s="112"/>
      <c r="C25" s="19"/>
      <c r="D25" s="19"/>
      <c r="E25" s="19"/>
      <c r="F25" s="19"/>
      <c r="G25" s="19"/>
      <c r="H25" s="106"/>
      <c r="I25" s="106"/>
      <c r="J25" s="122">
        <f t="shared" si="3"/>
        <v>0</v>
      </c>
    </row>
    <row r="26" spans="1:10" ht="15">
      <c r="A26" s="8" t="str">
        <f>IF(B26="", "Choose from drop-down --&gt;", _xlfn.XLOOKUP(B26,'Label Dropdowns'!$B$2:$B$522,'Label Dropdowns'!$C$2:$C$522))</f>
        <v>Choose from drop-down --&gt;</v>
      </c>
      <c r="B26" s="112"/>
      <c r="C26" s="19"/>
      <c r="D26" s="19"/>
      <c r="E26" s="19"/>
      <c r="F26" s="19"/>
      <c r="G26" s="19"/>
      <c r="H26" s="106"/>
      <c r="I26" s="106"/>
      <c r="J26" s="122">
        <f t="shared" si="3"/>
        <v>0</v>
      </c>
    </row>
    <row r="27" spans="1:10" ht="15">
      <c r="A27" s="8" t="str">
        <f>IF(B27="", "Choose from drop-down --&gt;", _xlfn.XLOOKUP(B27,'Label Dropdowns'!$B$2:$B$522,'Label Dropdowns'!$C$2:$C$522))</f>
        <v>Choose from drop-down --&gt;</v>
      </c>
      <c r="B27" s="112"/>
      <c r="C27" s="19"/>
      <c r="D27" s="19"/>
      <c r="E27" s="19"/>
      <c r="F27" s="19"/>
      <c r="G27" s="19"/>
      <c r="H27" s="106"/>
      <c r="I27" s="106"/>
      <c r="J27" s="122">
        <f t="shared" si="3"/>
        <v>0</v>
      </c>
    </row>
    <row r="28" spans="1:10" ht="15">
      <c r="A28" s="8" t="str">
        <f>IF(B28="", "Choose from drop-down --&gt;", _xlfn.XLOOKUP(B28,'Label Dropdowns'!$B$2:$B$522,'Label Dropdowns'!$C$2:$C$522))</f>
        <v>Choose from drop-down --&gt;</v>
      </c>
      <c r="B28" s="112"/>
      <c r="C28" s="20"/>
      <c r="D28" s="19"/>
      <c r="E28" s="19"/>
      <c r="F28" s="19"/>
      <c r="G28" s="19"/>
      <c r="H28" s="106"/>
      <c r="I28" s="106"/>
      <c r="J28" s="122">
        <f t="shared" ref="J28:J31" si="4">SUM(C28:I28)</f>
        <v>0</v>
      </c>
    </row>
    <row r="29" spans="1:10" ht="15">
      <c r="A29" s="8" t="str">
        <f>IF(B29="", "Choose from drop-down --&gt;", _xlfn.XLOOKUP(B29,'Label Dropdowns'!$B$2:$B$522,'Label Dropdowns'!$C$2:$C$522))</f>
        <v>Choose from drop-down --&gt;</v>
      </c>
      <c r="B29" s="112"/>
      <c r="C29" s="19"/>
      <c r="D29" s="20"/>
      <c r="E29" s="20"/>
      <c r="F29" s="20"/>
      <c r="G29" s="20"/>
      <c r="H29" s="103"/>
      <c r="I29" s="103"/>
      <c r="J29" s="122">
        <f t="shared" si="4"/>
        <v>0</v>
      </c>
    </row>
    <row r="30" spans="1:10" ht="15">
      <c r="A30" s="8" t="str">
        <f>IF(B30="", "Choose from drop-down --&gt;", _xlfn.XLOOKUP(B30,'Label Dropdowns'!$B$2:$B$522,'Label Dropdowns'!$C$2:$C$522))</f>
        <v>Choose from drop-down --&gt;</v>
      </c>
      <c r="B30" s="112"/>
      <c r="C30" s="19"/>
      <c r="D30" s="20"/>
      <c r="E30" s="20"/>
      <c r="F30" s="20"/>
      <c r="G30" s="20"/>
      <c r="H30" s="103"/>
      <c r="I30" s="103"/>
      <c r="J30" s="122">
        <f t="shared" si="4"/>
        <v>0</v>
      </c>
    </row>
    <row r="31" spans="1:10" ht="15">
      <c r="A31" s="8" t="str">
        <f>IF(B31="", "Choose from drop-down --&gt;", _xlfn.XLOOKUP(B31,'Label Dropdowns'!$B$2:$B$522,'Label Dropdowns'!$C$2:$C$522))</f>
        <v>Choose from drop-down --&gt;</v>
      </c>
      <c r="B31" s="112"/>
      <c r="C31" s="19"/>
      <c r="D31" s="20"/>
      <c r="E31" s="20"/>
      <c r="F31" s="20"/>
      <c r="G31" s="20"/>
      <c r="H31" s="103"/>
      <c r="I31" s="103"/>
      <c r="J31" s="122">
        <f t="shared" si="4"/>
        <v>0</v>
      </c>
    </row>
    <row r="32" spans="1:10" ht="16">
      <c r="A32" s="8" t="s">
        <v>1753</v>
      </c>
      <c r="B32" s="115" t="s">
        <v>41</v>
      </c>
      <c r="C32" s="101">
        <f>SUM(C22:C31)</f>
        <v>0</v>
      </c>
      <c r="D32" s="101">
        <f t="shared" ref="D32:H32" si="5">SUM(D22:D31)</f>
        <v>0</v>
      </c>
      <c r="E32" s="101">
        <f t="shared" si="5"/>
        <v>0</v>
      </c>
      <c r="F32" s="101">
        <f t="shared" si="5"/>
        <v>0</v>
      </c>
      <c r="G32" s="101">
        <f t="shared" si="5"/>
        <v>0</v>
      </c>
      <c r="H32" s="101">
        <f t="shared" si="5"/>
        <v>0</v>
      </c>
      <c r="I32" s="101">
        <f t="shared" ref="I32" si="6">SUM(I22:I31)</f>
        <v>0</v>
      </c>
      <c r="J32" s="123">
        <f>SUM(C32:I32)</f>
        <v>0</v>
      </c>
    </row>
    <row r="33" spans="1:10" ht="16">
      <c r="B33" s="114" t="s">
        <v>1747</v>
      </c>
      <c r="H33" s="2"/>
      <c r="I33" s="2"/>
      <c r="J33" s="2"/>
    </row>
    <row r="34" spans="1:10" ht="15">
      <c r="A34" s="8" t="str">
        <f>IF(B34="", "Choose from drop-down --&gt;", _xlfn.XLOOKUP(B34,'Label Dropdowns'!$B$2:$B$522,'Label Dropdowns'!$C$2:$C$522))</f>
        <v>Choose from drop-down --&gt;</v>
      </c>
      <c r="B34" s="112"/>
      <c r="C34" s="19"/>
      <c r="D34" s="20"/>
      <c r="E34" s="20"/>
      <c r="F34" s="20"/>
      <c r="G34" s="20"/>
      <c r="H34" s="107"/>
      <c r="I34" s="107"/>
      <c r="J34" s="126">
        <f>SUM(C34:I34)</f>
        <v>0</v>
      </c>
    </row>
    <row r="35" spans="1:10" ht="15">
      <c r="A35" s="8" t="str">
        <f>IF(B35="", "Choose from drop-down --&gt;", _xlfn.XLOOKUP(B35,'Label Dropdowns'!$B$2:$B$522,'Label Dropdowns'!$C$2:$C$522))</f>
        <v>Choose from drop-down --&gt;</v>
      </c>
      <c r="B35" s="112"/>
      <c r="C35" s="19"/>
      <c r="D35" s="20"/>
      <c r="E35" s="20"/>
      <c r="F35" s="20"/>
      <c r="G35" s="20"/>
      <c r="H35" s="107"/>
      <c r="I35" s="107"/>
      <c r="J35" s="126">
        <f>SUM(C35:I35)</f>
        <v>0</v>
      </c>
    </row>
    <row r="36" spans="1:10" ht="15">
      <c r="A36" s="8" t="str">
        <f>IF(B36="", "Choose from drop-down --&gt;", _xlfn.XLOOKUP(B36,'Label Dropdowns'!$B$2:$B$522,'Label Dropdowns'!$C$2:$C$522))</f>
        <v>Choose from drop-down --&gt;</v>
      </c>
      <c r="B36" s="112"/>
      <c r="C36" s="19"/>
      <c r="D36" s="20"/>
      <c r="E36" s="20"/>
      <c r="F36" s="20"/>
      <c r="G36" s="20"/>
      <c r="H36" s="107"/>
      <c r="I36" s="107"/>
      <c r="J36" s="126">
        <f t="shared" ref="J36:J43" si="7">SUM(C36:I36)</f>
        <v>0</v>
      </c>
    </row>
    <row r="37" spans="1:10" ht="15">
      <c r="A37" s="8" t="str">
        <f>IF(B37="", "Choose from drop-down --&gt;", _xlfn.XLOOKUP(B37,'Label Dropdowns'!$B$2:$B$522,'Label Dropdowns'!$C$2:$C$522))</f>
        <v>Choose from drop-down --&gt;</v>
      </c>
      <c r="B37" s="112"/>
      <c r="C37" s="19"/>
      <c r="D37" s="20"/>
      <c r="E37" s="20"/>
      <c r="F37" s="20"/>
      <c r="G37" s="20"/>
      <c r="H37" s="107"/>
      <c r="I37" s="107"/>
      <c r="J37" s="126">
        <f t="shared" si="7"/>
        <v>0</v>
      </c>
    </row>
    <row r="38" spans="1:10" ht="15">
      <c r="A38" s="8" t="str">
        <f>IF(B38="", "Choose from drop-down --&gt;", _xlfn.XLOOKUP(B38,'Label Dropdowns'!$B$2:$B$522,'Label Dropdowns'!$C$2:$C$522))</f>
        <v>Choose from drop-down --&gt;</v>
      </c>
      <c r="B38" s="112"/>
      <c r="C38" s="19"/>
      <c r="D38" s="20"/>
      <c r="E38" s="20"/>
      <c r="F38" s="20"/>
      <c r="G38" s="20"/>
      <c r="H38" s="107"/>
      <c r="I38" s="107"/>
      <c r="J38" s="126">
        <f t="shared" si="7"/>
        <v>0</v>
      </c>
    </row>
    <row r="39" spans="1:10" ht="15">
      <c r="A39" s="8" t="str">
        <f>IF(B39="", "Choose from drop-down --&gt;", _xlfn.XLOOKUP(B39,'Label Dropdowns'!$B$2:$B$522,'Label Dropdowns'!$C$2:$C$522))</f>
        <v>Choose from drop-down --&gt;</v>
      </c>
      <c r="B39" s="112"/>
      <c r="C39" s="19"/>
      <c r="D39" s="20"/>
      <c r="E39" s="20"/>
      <c r="F39" s="20"/>
      <c r="G39" s="20"/>
      <c r="H39" s="107"/>
      <c r="I39" s="107"/>
      <c r="J39" s="126">
        <f t="shared" si="7"/>
        <v>0</v>
      </c>
    </row>
    <row r="40" spans="1:10" ht="15">
      <c r="A40" s="8" t="str">
        <f>IF(B40="", "Choose from drop-down --&gt;", _xlfn.XLOOKUP(B40,'Label Dropdowns'!$B$2:$B$522,'Label Dropdowns'!$C$2:$C$522))</f>
        <v>Choose from drop-down --&gt;</v>
      </c>
      <c r="B40" s="112"/>
      <c r="C40" s="19"/>
      <c r="D40" s="20"/>
      <c r="E40" s="20"/>
      <c r="F40" s="20"/>
      <c r="G40" s="20"/>
      <c r="H40" s="107"/>
      <c r="I40" s="107"/>
      <c r="J40" s="126">
        <f t="shared" si="7"/>
        <v>0</v>
      </c>
    </row>
    <row r="41" spans="1:10" ht="15">
      <c r="A41" s="8" t="str">
        <f>IF(B41="", "Choose from drop-down --&gt;", _xlfn.XLOOKUP(B41,'Label Dropdowns'!$B$2:$B$522,'Label Dropdowns'!$C$2:$C$522))</f>
        <v>Choose from drop-down --&gt;</v>
      </c>
      <c r="B41" s="112"/>
      <c r="C41" s="19"/>
      <c r="D41" s="20"/>
      <c r="E41" s="20"/>
      <c r="F41" s="20"/>
      <c r="G41" s="20"/>
      <c r="H41" s="107"/>
      <c r="I41" s="107"/>
      <c r="J41" s="126">
        <f t="shared" si="7"/>
        <v>0</v>
      </c>
    </row>
    <row r="42" spans="1:10" ht="15">
      <c r="A42" s="8" t="str">
        <f>IF(B42="", "Choose from drop-down --&gt;", _xlfn.XLOOKUP(B42,'Label Dropdowns'!$B$2:$B$522,'Label Dropdowns'!$C$2:$C$522))</f>
        <v>Choose from drop-down --&gt;</v>
      </c>
      <c r="B42" s="112"/>
      <c r="C42" s="19"/>
      <c r="D42" s="20"/>
      <c r="E42" s="20"/>
      <c r="F42" s="20"/>
      <c r="G42" s="20"/>
      <c r="H42" s="107"/>
      <c r="I42" s="107"/>
      <c r="J42" s="126">
        <f t="shared" si="7"/>
        <v>0</v>
      </c>
    </row>
    <row r="43" spans="1:10" ht="15">
      <c r="A43" s="8" t="str">
        <f>IF(B43="", "Choose from drop-down --&gt;", _xlfn.XLOOKUP(B43,'Label Dropdowns'!$B$2:$B$522,'Label Dropdowns'!$C$2:$C$522))</f>
        <v>Choose from drop-down --&gt;</v>
      </c>
      <c r="B43" s="112"/>
      <c r="C43" s="19"/>
      <c r="D43" s="20"/>
      <c r="E43" s="20"/>
      <c r="F43" s="20"/>
      <c r="G43" s="20"/>
      <c r="H43" s="107"/>
      <c r="I43" s="107"/>
      <c r="J43" s="126">
        <f t="shared" si="7"/>
        <v>0</v>
      </c>
    </row>
    <row r="44" spans="1:10" ht="16">
      <c r="A44" s="8" t="s">
        <v>1752</v>
      </c>
      <c r="B44" s="115" t="s">
        <v>46</v>
      </c>
      <c r="C44" s="101">
        <f>SUM(C34:C43)</f>
        <v>0</v>
      </c>
      <c r="D44" s="101">
        <f>SUM(D34:D43)</f>
        <v>0</v>
      </c>
      <c r="E44" s="101">
        <f>SUM(E34:E43)</f>
        <v>0</v>
      </c>
      <c r="F44" s="101">
        <f>SUM(F34:F43)</f>
        <v>0</v>
      </c>
      <c r="G44" s="101">
        <f>SUM(G34:G43)</f>
        <v>0</v>
      </c>
      <c r="H44" s="101">
        <f>SUM(H34:H43)</f>
        <v>0</v>
      </c>
      <c r="I44" s="101">
        <f>SUM(I34:I43)</f>
        <v>0</v>
      </c>
      <c r="J44" s="101">
        <f>SUM(C44:I44)</f>
        <v>0</v>
      </c>
    </row>
    <row r="45" spans="1:10" ht="16">
      <c r="B45" s="114" t="s">
        <v>1748</v>
      </c>
      <c r="H45" s="2"/>
      <c r="I45" s="2"/>
      <c r="J45" s="2"/>
    </row>
    <row r="46" spans="1:10" ht="15">
      <c r="A46" s="8" t="str">
        <f>IF(B46="", "Choose from drop-down --&gt;", _xlfn.XLOOKUP(B46,'Label Dropdowns'!$B$2:$B$522,'Label Dropdowns'!$C$2:$C$522))</f>
        <v>Choose from drop-down --&gt;</v>
      </c>
      <c r="B46" s="112"/>
      <c r="C46" s="19"/>
      <c r="D46" s="19"/>
      <c r="E46" s="19"/>
      <c r="F46" s="19"/>
      <c r="G46" s="19"/>
      <c r="H46" s="105"/>
      <c r="I46" s="105"/>
      <c r="J46" s="122">
        <f>SUM(C46:I46)</f>
        <v>0</v>
      </c>
    </row>
    <row r="47" spans="1:10" ht="15">
      <c r="A47" s="8" t="str">
        <f>IF(B47="", "Choose from drop-down --&gt;", _xlfn.XLOOKUP(B47,'Label Dropdowns'!$B$2:$B$522,'Label Dropdowns'!$C$2:$C$522))</f>
        <v>Choose from drop-down --&gt;</v>
      </c>
      <c r="B47" s="112"/>
      <c r="C47" s="20"/>
      <c r="D47" s="19"/>
      <c r="E47" s="19"/>
      <c r="F47" s="19"/>
      <c r="G47" s="19"/>
      <c r="H47" s="106"/>
      <c r="I47" s="106"/>
      <c r="J47" s="122">
        <f t="shared" ref="J47:J56" si="8">SUM(C47:I47)</f>
        <v>0</v>
      </c>
    </row>
    <row r="48" spans="1:10" ht="15">
      <c r="A48" s="8" t="str">
        <f>IF(B48="", "Choose from drop-down --&gt;", _xlfn.XLOOKUP(B48,'Label Dropdowns'!$B$2:$B$522,'Label Dropdowns'!$C$2:$C$522))</f>
        <v>Choose from drop-down --&gt;</v>
      </c>
      <c r="B48" s="112"/>
      <c r="C48" s="19"/>
      <c r="D48" s="20"/>
      <c r="E48" s="20"/>
      <c r="F48" s="20"/>
      <c r="G48" s="20"/>
      <c r="H48" s="103"/>
      <c r="I48" s="103"/>
      <c r="J48" s="122">
        <f t="shared" si="8"/>
        <v>0</v>
      </c>
    </row>
    <row r="49" spans="1:10" ht="15">
      <c r="A49" s="8" t="str">
        <f>IF(B49="", "Choose from drop-down --&gt;", _xlfn.XLOOKUP(B49,'Label Dropdowns'!$B$2:$B$522,'Label Dropdowns'!$C$2:$C$522))</f>
        <v>Choose from drop-down --&gt;</v>
      </c>
      <c r="B49" s="112"/>
      <c r="C49" s="19"/>
      <c r="D49" s="20"/>
      <c r="E49" s="20"/>
      <c r="F49" s="20"/>
      <c r="G49" s="20"/>
      <c r="H49" s="103"/>
      <c r="I49" s="103"/>
      <c r="J49" s="122">
        <f t="shared" si="8"/>
        <v>0</v>
      </c>
    </row>
    <row r="50" spans="1:10" ht="15">
      <c r="A50" s="8" t="str">
        <f>IF(B50="", "Choose from drop-down --&gt;", _xlfn.XLOOKUP(B50,'Label Dropdowns'!$B$2:$B$522,'Label Dropdowns'!$C$2:$C$522))</f>
        <v>Choose from drop-down --&gt;</v>
      </c>
      <c r="B50" s="112"/>
      <c r="C50" s="19"/>
      <c r="D50" s="20"/>
      <c r="E50" s="20"/>
      <c r="F50" s="20"/>
      <c r="G50" s="20"/>
      <c r="H50" s="103"/>
      <c r="I50" s="103"/>
      <c r="J50" s="122">
        <f t="shared" si="8"/>
        <v>0</v>
      </c>
    </row>
    <row r="51" spans="1:10" ht="15">
      <c r="A51" s="8" t="str">
        <f>IF(B51="", "Choose from drop-down --&gt;", _xlfn.XLOOKUP(B51,'Label Dropdowns'!$B$2:$B$522,'Label Dropdowns'!$C$2:$C$522))</f>
        <v>Choose from drop-down --&gt;</v>
      </c>
      <c r="B51" s="112"/>
      <c r="C51" s="19"/>
      <c r="D51" s="20"/>
      <c r="E51" s="20"/>
      <c r="F51" s="20"/>
      <c r="G51" s="20"/>
      <c r="H51" s="103"/>
      <c r="I51" s="103"/>
      <c r="J51" s="122">
        <f t="shared" si="8"/>
        <v>0</v>
      </c>
    </row>
    <row r="52" spans="1:10" ht="15">
      <c r="A52" s="8" t="str">
        <f>IF(B52="", "Choose from drop-down --&gt;", _xlfn.XLOOKUP(B52,'Label Dropdowns'!$B$2:$B$522,'Label Dropdowns'!$C$2:$C$522))</f>
        <v>Choose from drop-down --&gt;</v>
      </c>
      <c r="B52" s="112"/>
      <c r="C52" s="19"/>
      <c r="D52" s="20"/>
      <c r="E52" s="20"/>
      <c r="F52" s="20"/>
      <c r="G52" s="20"/>
      <c r="H52" s="103"/>
      <c r="I52" s="103"/>
      <c r="J52" s="122">
        <f t="shared" si="8"/>
        <v>0</v>
      </c>
    </row>
    <row r="53" spans="1:10" ht="15">
      <c r="A53" s="8" t="str">
        <f>IF(B53="", "Choose from drop-down --&gt;", _xlfn.XLOOKUP(B53,'Label Dropdowns'!$B$2:$B$522,'Label Dropdowns'!$C$2:$C$522))</f>
        <v>Choose from drop-down --&gt;</v>
      </c>
      <c r="B53" s="112"/>
      <c r="C53" s="19"/>
      <c r="D53" s="20"/>
      <c r="E53" s="20"/>
      <c r="F53" s="20"/>
      <c r="G53" s="20"/>
      <c r="H53" s="103"/>
      <c r="I53" s="103"/>
      <c r="J53" s="122">
        <f t="shared" si="8"/>
        <v>0</v>
      </c>
    </row>
    <row r="54" spans="1:10" ht="15">
      <c r="A54" s="8" t="str">
        <f>IF(B54="", "Choose from drop-down --&gt;", _xlfn.XLOOKUP(B54,'Label Dropdowns'!$B$2:$B$522,'Label Dropdowns'!$C$2:$C$522))</f>
        <v>Choose from drop-down --&gt;</v>
      </c>
      <c r="B54" s="112"/>
      <c r="C54" s="19"/>
      <c r="D54" s="20"/>
      <c r="E54" s="20"/>
      <c r="F54" s="20"/>
      <c r="G54" s="20"/>
      <c r="H54" s="103"/>
      <c r="I54" s="103"/>
      <c r="J54" s="122">
        <f t="shared" si="8"/>
        <v>0</v>
      </c>
    </row>
    <row r="55" spans="1:10" ht="15">
      <c r="A55" s="8" t="str">
        <f>IF(B55="", "Choose from drop-down --&gt;", _xlfn.XLOOKUP(B55,'Label Dropdowns'!$B$2:$B$522,'Label Dropdowns'!$C$2:$C$522))</f>
        <v>Choose from drop-down --&gt;</v>
      </c>
      <c r="B55" s="112"/>
      <c r="C55" s="19"/>
      <c r="D55" s="20"/>
      <c r="E55" s="20"/>
      <c r="F55" s="20"/>
      <c r="G55" s="20"/>
      <c r="H55" s="103"/>
      <c r="I55" s="103"/>
      <c r="J55" s="122">
        <f t="shared" si="8"/>
        <v>0</v>
      </c>
    </row>
    <row r="56" spans="1:10" ht="15">
      <c r="A56" s="8" t="str">
        <f>IF(B56="", "Choose from drop-down --&gt;", _xlfn.XLOOKUP(B56,'Label Dropdowns'!$B$2:$B$522,'Label Dropdowns'!$C$2:$C$522))</f>
        <v>Choose from drop-down --&gt;</v>
      </c>
      <c r="B56" s="112"/>
      <c r="C56" s="19"/>
      <c r="D56" s="20"/>
      <c r="E56" s="20"/>
      <c r="F56" s="20"/>
      <c r="G56" s="20"/>
      <c r="H56" s="103"/>
      <c r="I56" s="103"/>
      <c r="J56" s="122">
        <f t="shared" si="8"/>
        <v>0</v>
      </c>
    </row>
    <row r="57" spans="1:10" ht="16">
      <c r="A57" s="8" t="s">
        <v>1099</v>
      </c>
      <c r="B57" s="115" t="s">
        <v>1750</v>
      </c>
      <c r="C57" s="101">
        <f t="shared" ref="C57:H57" si="9">SUM(C46:C56)</f>
        <v>0</v>
      </c>
      <c r="D57" s="101">
        <f t="shared" si="9"/>
        <v>0</v>
      </c>
      <c r="E57" s="101">
        <f t="shared" si="9"/>
        <v>0</v>
      </c>
      <c r="F57" s="101">
        <f t="shared" si="9"/>
        <v>0</v>
      </c>
      <c r="G57" s="101">
        <f t="shared" si="9"/>
        <v>0</v>
      </c>
      <c r="H57" s="125">
        <f t="shared" si="9"/>
        <v>0</v>
      </c>
      <c r="I57" s="125">
        <f t="shared" ref="I57" si="10">SUM(I46:I56)</f>
        <v>0</v>
      </c>
      <c r="J57" s="123">
        <f>SUM(C57:I57)</f>
        <v>0</v>
      </c>
    </row>
    <row r="58" spans="1:10" ht="32">
      <c r="A58" s="9" t="s">
        <v>1751</v>
      </c>
      <c r="B58" s="113" t="s">
        <v>1749</v>
      </c>
      <c r="C58" s="23"/>
      <c r="D58" s="23"/>
      <c r="E58" s="23"/>
      <c r="F58" s="23"/>
      <c r="G58" s="23"/>
      <c r="H58" s="104"/>
      <c r="I58" s="104"/>
      <c r="J58" s="104"/>
    </row>
  </sheetData>
  <conditionalFormatting sqref="C57:G57 D58 D8:G18 D20:G20 D22:G31 D34:G43 D46:G56 C32:I32 C44:I44">
    <cfRule type="expression" dxfId="17" priority="51" stopIfTrue="1">
      <formula>C$6=""</formula>
    </cfRule>
  </conditionalFormatting>
  <conditionalFormatting sqref="D7:I7">
    <cfRule type="expression" dxfId="16" priority="1" stopIfTrue="1">
      <formula>D$7=""</formula>
    </cfRule>
  </conditionalFormatting>
  <conditionalFormatting sqref="J44">
    <cfRule type="expression" dxfId="15" priority="53" stopIfTrue="1">
      <formula>I$6=""</formula>
    </cfRule>
  </conditionalFormatting>
  <dataValidations count="4">
    <dataValidation type="list" allowBlank="1" showInputMessage="1" showErrorMessage="1" sqref="B9:B18 B34:B43" xr:uid="{C05164A8-FCB4-D447-A641-AF82C1FC0132}">
      <formula1>current_assets</formula1>
    </dataValidation>
    <dataValidation type="list" allowBlank="1" showInputMessage="1" showErrorMessage="1" sqref="B22:B31 B46:B56" xr:uid="{E7758463-A14F-B541-9130-AEC634E9AF3C}">
      <formula1>current_liabilities</formula1>
    </dataValidation>
    <dataValidation type="list" allowBlank="1" showInputMessage="1" showErrorMessage="1" sqref="D6:J6" xr:uid="{B34980F1-F3F1-3843-BC5A-2A296C0C0599}">
      <formula1>"Select fund type or delete column, General Fund, Special Revenue Fund, Capital Project, Debt Service, Other"</formula1>
    </dataValidation>
    <dataValidation type="list" allowBlank="1" showInputMessage="1" showErrorMessage="1" sqref="C6" xr:uid="{F6E02613-D880-4D46-8748-5B833C7CAEEC}">
      <formula1>"General Fund, Special Revenue Fund, Capital Project, Debt Service, Other"</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F299C-3D3B-8F47-AA92-8FD95A662E81}">
  <dimension ref="A1:B22"/>
  <sheetViews>
    <sheetView tabSelected="1" workbookViewId="0">
      <selection activeCell="B22" sqref="B22"/>
    </sheetView>
  </sheetViews>
  <sheetFormatPr baseColWidth="10" defaultRowHeight="13"/>
  <cols>
    <col min="1" max="1" width="21.83203125" customWidth="1"/>
    <col min="2" max="2" width="21.1640625" customWidth="1"/>
  </cols>
  <sheetData>
    <row r="1" spans="1:2" ht="34">
      <c r="A1" s="45" t="s">
        <v>1074</v>
      </c>
      <c r="B1" s="108" t="str">
        <f>_xlfn.CONCAT('Master Info'!C2, ", ", 'Master Info'!$C$3)</f>
        <v>City of Clayton, California</v>
      </c>
    </row>
    <row r="2" spans="1:2" ht="17">
      <c r="A2" s="46" t="s">
        <v>1105</v>
      </c>
      <c r="B2" s="61" t="s">
        <v>1081</v>
      </c>
    </row>
    <row r="3" spans="1:2" ht="85">
      <c r="A3" s="46" t="s">
        <v>1075</v>
      </c>
      <c r="B3" s="61" t="s">
        <v>1755</v>
      </c>
    </row>
    <row r="4" spans="1:2" ht="17" thickBot="1">
      <c r="A4" s="48" t="s">
        <v>1076</v>
      </c>
      <c r="B4" s="109">
        <f>'Master Info'!C4</f>
        <v>44742</v>
      </c>
    </row>
    <row r="6" spans="1:2" ht="15">
      <c r="A6" s="6" t="s">
        <v>1</v>
      </c>
      <c r="B6" s="110"/>
    </row>
    <row r="7" spans="1:2" ht="16">
      <c r="A7" s="111" t="s">
        <v>1756</v>
      </c>
      <c r="B7" s="111"/>
    </row>
    <row r="8" spans="1:2" ht="34">
      <c r="A8" s="61" t="s">
        <v>1757</v>
      </c>
    </row>
    <row r="9" spans="1:2" ht="34">
      <c r="A9" s="61" t="s">
        <v>1758</v>
      </c>
    </row>
    <row r="10" spans="1:2" ht="48">
      <c r="A10" s="111" t="s">
        <v>1759</v>
      </c>
      <c r="B10" s="111"/>
    </row>
    <row r="11" spans="1:2" ht="68">
      <c r="A11" s="61" t="s">
        <v>1760</v>
      </c>
    </row>
    <row r="12" spans="1:2" ht="34">
      <c r="A12" s="61" t="s">
        <v>1761</v>
      </c>
    </row>
    <row r="13" spans="1:2" ht="68">
      <c r="A13" s="61" t="s">
        <v>1763</v>
      </c>
    </row>
    <row r="14" spans="1:2" ht="68">
      <c r="A14" s="61" t="s">
        <v>1762</v>
      </c>
    </row>
    <row r="15" spans="1:2" ht="32">
      <c r="A15" s="111" t="s">
        <v>1764</v>
      </c>
      <c r="B15" s="111"/>
    </row>
    <row r="16" spans="1:2" ht="51">
      <c r="A16" s="61" t="s">
        <v>1765</v>
      </c>
    </row>
    <row r="17" spans="1:2" ht="51">
      <c r="A17" s="61" t="s">
        <v>1766</v>
      </c>
    </row>
    <row r="18" spans="1:2" ht="51">
      <c r="A18" s="61" t="s">
        <v>1767</v>
      </c>
    </row>
    <row r="19" spans="1:2" ht="51">
      <c r="A19" s="61" t="s">
        <v>1768</v>
      </c>
    </row>
    <row r="20" spans="1:2" ht="48">
      <c r="A20" s="111" t="s">
        <v>1769</v>
      </c>
      <c r="B20" s="111"/>
    </row>
    <row r="21" spans="1:2" ht="221">
      <c r="A21" s="61" t="s">
        <v>1770</v>
      </c>
    </row>
    <row r="22" spans="1:2" ht="32">
      <c r="A22" s="111" t="s">
        <v>1771</v>
      </c>
      <c r="B22">
        <f>SUM(B21, B16:B19, B11:B14, B8:B9)</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741F4-D4C9-9A45-AFFB-14EF6B58F69B}">
  <sheetPr>
    <tabColor theme="6"/>
  </sheetPr>
  <dimension ref="A1:J71"/>
  <sheetViews>
    <sheetView topLeftCell="A25" zoomScale="94" zoomScaleNormal="94" workbookViewId="0">
      <selection activeCell="J7" sqref="J7"/>
    </sheetView>
  </sheetViews>
  <sheetFormatPr baseColWidth="10" defaultColWidth="9" defaultRowHeight="13"/>
  <cols>
    <col min="1" max="1" width="23.6640625" style="50" customWidth="1"/>
    <col min="2" max="2" width="41.5" style="50" customWidth="1"/>
    <col min="3" max="3" width="15" style="50" customWidth="1"/>
    <col min="4" max="4" width="15.83203125" style="50" customWidth="1"/>
    <col min="5" max="6" width="15.33203125" style="50" customWidth="1"/>
    <col min="7" max="7" width="16" style="50" customWidth="1"/>
    <col min="8" max="8" width="15.33203125" style="50" customWidth="1"/>
    <col min="9" max="9" width="15.6640625" style="50" customWidth="1"/>
    <col min="10" max="10" width="13.6640625" style="50" customWidth="1"/>
    <col min="11" max="16384" width="9" style="50"/>
  </cols>
  <sheetData>
    <row r="1" spans="1:10" ht="16">
      <c r="A1" s="45" t="s">
        <v>1074</v>
      </c>
      <c r="B1" s="97" t="s">
        <v>1681</v>
      </c>
      <c r="C1" s="55"/>
      <c r="D1" s="49"/>
      <c r="E1" s="49"/>
      <c r="F1" s="49"/>
      <c r="G1" s="49"/>
      <c r="H1" s="49"/>
      <c r="I1" s="49"/>
    </row>
    <row r="2" spans="1:10" ht="16">
      <c r="A2" s="46" t="s">
        <v>1105</v>
      </c>
      <c r="B2" s="47" t="s">
        <v>1081</v>
      </c>
      <c r="C2" s="55"/>
      <c r="D2" s="49"/>
      <c r="E2" s="49"/>
      <c r="F2" s="49"/>
      <c r="G2" s="49"/>
      <c r="H2" s="49"/>
      <c r="I2" s="49"/>
    </row>
    <row r="3" spans="1:10" ht="34">
      <c r="A3" s="46" t="s">
        <v>1075</v>
      </c>
      <c r="B3" s="61" t="s">
        <v>1082</v>
      </c>
      <c r="C3" s="55"/>
      <c r="D3" s="49"/>
      <c r="E3" s="49"/>
      <c r="F3" s="49"/>
      <c r="G3" s="49"/>
      <c r="H3" s="49"/>
      <c r="I3" s="49"/>
    </row>
    <row r="4" spans="1:10" ht="17" thickBot="1">
      <c r="A4" s="48" t="s">
        <v>1076</v>
      </c>
      <c r="B4" s="60" t="str">
        <f>_xlfn.CONCAT("For the year ended ", TEXT('Master Info'!C4, "mmmm dd, yyyy"))</f>
        <v>For the year ended June 30, 2022</v>
      </c>
      <c r="C4" s="55"/>
      <c r="D4" s="49"/>
      <c r="E4" s="49"/>
      <c r="F4" s="49"/>
      <c r="G4" s="49"/>
      <c r="H4" s="49"/>
      <c r="I4" s="49"/>
    </row>
    <row r="5" spans="1:10" s="52" customFormat="1" ht="11" customHeight="1">
      <c r="A5" s="56"/>
      <c r="B5" s="57"/>
      <c r="C5" s="51"/>
      <c r="D5" s="51"/>
      <c r="E5" s="51"/>
      <c r="F5" s="51"/>
      <c r="G5" s="51"/>
      <c r="H5" s="51"/>
      <c r="I5" s="51"/>
    </row>
    <row r="6" spans="1:10" s="67" customFormat="1" ht="28" customHeight="1">
      <c r="C6" s="68" t="s">
        <v>1083</v>
      </c>
      <c r="D6" s="70" t="s">
        <v>1115</v>
      </c>
      <c r="E6" s="70" t="s">
        <v>1115</v>
      </c>
      <c r="F6" s="70" t="s">
        <v>1115</v>
      </c>
      <c r="G6" s="70" t="s">
        <v>1115</v>
      </c>
      <c r="H6" s="70" t="s">
        <v>1115</v>
      </c>
      <c r="I6" s="70" t="s">
        <v>1115</v>
      </c>
      <c r="J6" s="69"/>
    </row>
    <row r="7" spans="1:10" ht="16">
      <c r="A7" s="6" t="s">
        <v>1</v>
      </c>
      <c r="B7" s="11"/>
      <c r="C7" s="62" t="s">
        <v>1083</v>
      </c>
      <c r="D7" s="71" t="s">
        <v>1116</v>
      </c>
      <c r="E7" s="71" t="s">
        <v>1116</v>
      </c>
      <c r="F7" s="71" t="s">
        <v>1116</v>
      </c>
      <c r="G7" s="71" t="s">
        <v>1116</v>
      </c>
      <c r="H7" s="71" t="s">
        <v>1116</v>
      </c>
      <c r="I7" s="71" t="s">
        <v>1116</v>
      </c>
      <c r="J7" s="63" t="s">
        <v>3</v>
      </c>
    </row>
    <row r="8" spans="1:10" ht="15">
      <c r="A8" s="7"/>
      <c r="B8" s="13" t="s">
        <v>1084</v>
      </c>
      <c r="C8" s="14"/>
      <c r="D8" s="14"/>
      <c r="E8" s="14"/>
      <c r="F8" s="14"/>
      <c r="G8" s="14"/>
      <c r="H8" s="14"/>
      <c r="I8" s="14"/>
      <c r="J8" s="14"/>
    </row>
    <row r="9" spans="1:10" ht="15">
      <c r="A9" s="8" t="str">
        <f>IF(B9="", "Choose from drop-down --&gt;", _xlfn.XLOOKUP(B9,'Label Dropdowns'!$B$2:$B$522,'Label Dropdowns'!$C$2:$C$522))</f>
        <v>Choose from drop-down --&gt;</v>
      </c>
      <c r="B9" s="18"/>
      <c r="C9" s="19"/>
      <c r="D9" s="20"/>
      <c r="E9" s="20"/>
      <c r="F9" s="20"/>
      <c r="G9" s="20"/>
      <c r="H9" s="20"/>
      <c r="I9" s="20"/>
      <c r="J9" s="65">
        <f t="shared" ref="J9:J22" si="0">SUM(C9:I9)</f>
        <v>0</v>
      </c>
    </row>
    <row r="10" spans="1:10" ht="15">
      <c r="A10" s="8" t="str">
        <f>IF(B10="", "Choose from drop-down --&gt;", _xlfn.XLOOKUP(B10,'Label Dropdowns'!$B$2:$B$522,'Label Dropdowns'!$C$2:$C$522))</f>
        <v>Choose from drop-down --&gt;</v>
      </c>
      <c r="B10" s="18"/>
      <c r="C10" s="19"/>
      <c r="D10" s="20"/>
      <c r="E10" s="20"/>
      <c r="F10" s="20"/>
      <c r="G10" s="20"/>
      <c r="H10" s="20"/>
      <c r="I10" s="20"/>
      <c r="J10" s="65">
        <f t="shared" si="0"/>
        <v>0</v>
      </c>
    </row>
    <row r="11" spans="1:10" ht="15">
      <c r="A11" s="8" t="str">
        <f>IF(B11="", "Choose from drop-down --&gt;", _xlfn.XLOOKUP(B11,'Label Dropdowns'!$B$2:$B$522,'Label Dropdowns'!$C$2:$C$522))</f>
        <v>Choose from drop-down --&gt;</v>
      </c>
      <c r="B11" s="18"/>
      <c r="C11" s="19"/>
      <c r="D11" s="20"/>
      <c r="E11" s="20"/>
      <c r="F11" s="20"/>
      <c r="G11" s="20"/>
      <c r="H11" s="20"/>
      <c r="I11" s="20"/>
      <c r="J11" s="65">
        <f t="shared" si="0"/>
        <v>0</v>
      </c>
    </row>
    <row r="12" spans="1:10" ht="15">
      <c r="A12" s="8" t="str">
        <f>IF(B12="", "Choose from drop-down --&gt;", _xlfn.XLOOKUP(B12,'Label Dropdowns'!$B$2:$B$522,'Label Dropdowns'!$C$2:$C$522))</f>
        <v>Choose from drop-down --&gt;</v>
      </c>
      <c r="B12" s="18"/>
      <c r="C12" s="19"/>
      <c r="D12" s="20"/>
      <c r="E12" s="20"/>
      <c r="F12" s="20"/>
      <c r="G12" s="20"/>
      <c r="H12" s="20"/>
      <c r="I12" s="20"/>
      <c r="J12" s="65">
        <f t="shared" si="0"/>
        <v>0</v>
      </c>
    </row>
    <row r="13" spans="1:10" ht="15">
      <c r="A13" s="8" t="str">
        <f>IF(B13="", "Choose from drop-down --&gt;", _xlfn.XLOOKUP(B13,'Label Dropdowns'!$B$2:$B$522,'Label Dropdowns'!$C$2:$C$522))</f>
        <v>Choose from drop-down --&gt;</v>
      </c>
      <c r="B13" s="18"/>
      <c r="C13" s="19"/>
      <c r="D13" s="20"/>
      <c r="E13" s="20"/>
      <c r="F13" s="20"/>
      <c r="G13" s="20"/>
      <c r="H13" s="20"/>
      <c r="I13" s="20"/>
      <c r="J13" s="65">
        <f t="shared" si="0"/>
        <v>0</v>
      </c>
    </row>
    <row r="14" spans="1:10" ht="15">
      <c r="A14" s="8" t="str">
        <f>IF(B14="", "Choose from drop-down --&gt;", _xlfn.XLOOKUP(B14,'Label Dropdowns'!$B$2:$B$522,'Label Dropdowns'!$C$2:$C$522))</f>
        <v>Choose from drop-down --&gt;</v>
      </c>
      <c r="B14" s="18"/>
      <c r="C14" s="19"/>
      <c r="D14" s="20"/>
      <c r="E14" s="20"/>
      <c r="F14" s="20"/>
      <c r="G14" s="20"/>
      <c r="H14" s="20"/>
      <c r="I14" s="20"/>
      <c r="J14" s="65">
        <f t="shared" si="0"/>
        <v>0</v>
      </c>
    </row>
    <row r="15" spans="1:10" ht="15">
      <c r="A15" s="8" t="str">
        <f>IF(B15="", "Choose from drop-down --&gt;", _xlfn.XLOOKUP(B15,'Label Dropdowns'!$B$2:$B$522,'Label Dropdowns'!$C$2:$C$522))</f>
        <v>Choose from drop-down --&gt;</v>
      </c>
      <c r="B15" s="18"/>
      <c r="C15" s="19"/>
      <c r="D15" s="20"/>
      <c r="E15" s="20"/>
      <c r="F15" s="20"/>
      <c r="G15" s="20"/>
      <c r="H15" s="20"/>
      <c r="I15" s="20"/>
      <c r="J15" s="65">
        <f t="shared" si="0"/>
        <v>0</v>
      </c>
    </row>
    <row r="16" spans="1:10" ht="15">
      <c r="A16" s="8" t="str">
        <f>IF(B16="", "Choose from drop-down --&gt;", _xlfn.XLOOKUP(B16,'Label Dropdowns'!$B$2:$B$522,'Label Dropdowns'!$C$2:$C$522))</f>
        <v>Choose from drop-down --&gt;</v>
      </c>
      <c r="B16" s="18"/>
      <c r="C16" s="19"/>
      <c r="D16" s="20"/>
      <c r="E16" s="20"/>
      <c r="F16" s="20"/>
      <c r="G16" s="20"/>
      <c r="H16" s="20"/>
      <c r="I16" s="20"/>
      <c r="J16" s="65">
        <f t="shared" si="0"/>
        <v>0</v>
      </c>
    </row>
    <row r="17" spans="1:10" ht="15">
      <c r="A17" s="8" t="str">
        <f>IF(B17="", "Choose from drop-down --&gt;", _xlfn.XLOOKUP(B17,'Label Dropdowns'!$B$2:$B$522,'Label Dropdowns'!$C$2:$C$522))</f>
        <v>Choose from drop-down --&gt;</v>
      </c>
      <c r="B17" s="18"/>
      <c r="C17" s="19"/>
      <c r="D17" s="20"/>
      <c r="E17" s="20"/>
      <c r="F17" s="20"/>
      <c r="G17" s="20"/>
      <c r="H17" s="20"/>
      <c r="I17" s="20"/>
      <c r="J17" s="65">
        <f t="shared" si="0"/>
        <v>0</v>
      </c>
    </row>
    <row r="18" spans="1:10" ht="15" hidden="1">
      <c r="A18" s="8" t="str">
        <f>IF(B18="", "Choose from drop-down --&gt;", _xlfn.XLOOKUP(B18,'Label Dropdowns'!$B$2:$B$522,'Label Dropdowns'!$C$2:$C$522))</f>
        <v>Choose from drop-down --&gt;</v>
      </c>
      <c r="B18" s="18"/>
      <c r="C18" s="19"/>
      <c r="D18" s="20"/>
      <c r="E18" s="20"/>
      <c r="F18" s="20"/>
      <c r="G18" s="20"/>
      <c r="H18" s="20"/>
      <c r="I18" s="20"/>
      <c r="J18" s="65">
        <f t="shared" si="0"/>
        <v>0</v>
      </c>
    </row>
    <row r="19" spans="1:10" ht="15" hidden="1">
      <c r="A19" s="8" t="str">
        <f>IF(B19="", "Choose from drop-down --&gt;", _xlfn.XLOOKUP(B19,'Label Dropdowns'!$B$2:$B$522,'Label Dropdowns'!$C$2:$C$522))</f>
        <v>Choose from drop-down --&gt;</v>
      </c>
      <c r="B19" s="18"/>
      <c r="C19" s="19"/>
      <c r="D19" s="20"/>
      <c r="E19" s="20"/>
      <c r="F19" s="20"/>
      <c r="G19" s="20"/>
      <c r="H19" s="20"/>
      <c r="I19" s="20"/>
      <c r="J19" s="65">
        <f t="shared" si="0"/>
        <v>0</v>
      </c>
    </row>
    <row r="20" spans="1:10" ht="15" hidden="1">
      <c r="A20" s="8" t="str">
        <f>IF(B20="", "Choose from drop-down --&gt;", _xlfn.XLOOKUP(B20,'Label Dropdowns'!$B$2:$B$522,'Label Dropdowns'!$C$2:$C$522))</f>
        <v>Choose from drop-down --&gt;</v>
      </c>
      <c r="B20" s="18"/>
      <c r="C20" s="19"/>
      <c r="D20" s="20"/>
      <c r="E20" s="20"/>
      <c r="F20" s="20"/>
      <c r="G20" s="20"/>
      <c r="H20" s="20"/>
      <c r="I20" s="20"/>
      <c r="J20" s="65">
        <f t="shared" si="0"/>
        <v>0</v>
      </c>
    </row>
    <row r="21" spans="1:10" ht="15" hidden="1">
      <c r="A21" s="8" t="str">
        <f>IF(B21="", "Choose from drop-down --&gt;", _xlfn.XLOOKUP(B21,'Label Dropdowns'!$B$2:$B$522,'Label Dropdowns'!$C$2:$C$522))</f>
        <v>Choose from drop-down --&gt;</v>
      </c>
      <c r="B21" s="18"/>
      <c r="C21" s="19"/>
      <c r="D21" s="20"/>
      <c r="E21" s="20"/>
      <c r="F21" s="20"/>
      <c r="G21" s="20"/>
      <c r="H21" s="20"/>
      <c r="I21" s="20"/>
      <c r="J21" s="65">
        <f t="shared" si="0"/>
        <v>0</v>
      </c>
    </row>
    <row r="22" spans="1:10" ht="15">
      <c r="A22" s="8" t="str">
        <f>IF(B22="", "Choose from drop-down --&gt;", _xlfn.XLOOKUP(B22,'Label Dropdowns'!$B$2:$B$522,'Label Dropdowns'!$C$2:$C$522))</f>
        <v>Choose from drop-down --&gt;</v>
      </c>
      <c r="B22" s="18"/>
      <c r="C22" s="19"/>
      <c r="D22" s="20"/>
      <c r="E22" s="20"/>
      <c r="F22" s="20"/>
      <c r="G22" s="20"/>
      <c r="H22" s="20"/>
      <c r="I22" s="20"/>
      <c r="J22" s="65">
        <f t="shared" si="0"/>
        <v>0</v>
      </c>
    </row>
    <row r="23" spans="1:10" ht="15">
      <c r="A23" s="8" t="s">
        <v>1085</v>
      </c>
      <c r="B23" s="9" t="s">
        <v>1086</v>
      </c>
      <c r="C23" s="26">
        <f t="shared" ref="C23:I23" si="1">IF(C7="","",SUM(C9:C22))</f>
        <v>0</v>
      </c>
      <c r="D23" s="26">
        <f t="shared" si="1"/>
        <v>0</v>
      </c>
      <c r="E23" s="26">
        <f t="shared" si="1"/>
        <v>0</v>
      </c>
      <c r="F23" s="26">
        <f t="shared" si="1"/>
        <v>0</v>
      </c>
      <c r="G23" s="26">
        <f t="shared" si="1"/>
        <v>0</v>
      </c>
      <c r="H23" s="26">
        <f t="shared" si="1"/>
        <v>0</v>
      </c>
      <c r="I23" s="26">
        <f t="shared" si="1"/>
        <v>0</v>
      </c>
      <c r="J23" s="26">
        <f>IF(J7="","",SUM(J9:J22))</f>
        <v>0</v>
      </c>
    </row>
    <row r="25" spans="1:10" ht="15">
      <c r="A25" s="7"/>
      <c r="B25" s="13" t="s">
        <v>1087</v>
      </c>
      <c r="C25" s="13"/>
      <c r="D25" s="13"/>
      <c r="E25" s="13"/>
      <c r="F25" s="13"/>
      <c r="G25" s="13"/>
      <c r="H25" s="13"/>
      <c r="I25" s="13"/>
      <c r="J25" s="13"/>
    </row>
    <row r="26" spans="1:10" ht="15">
      <c r="A26" s="7"/>
      <c r="B26" s="15" t="s">
        <v>1088</v>
      </c>
      <c r="C26" s="16"/>
      <c r="D26" s="16"/>
      <c r="E26" s="16"/>
      <c r="F26" s="16"/>
      <c r="G26" s="16"/>
      <c r="H26" s="16"/>
      <c r="I26" s="16"/>
      <c r="J26" s="16"/>
    </row>
    <row r="27" spans="1:10" ht="15">
      <c r="A27" s="8" t="str">
        <f>IF(B27="", "Choose from drop-down --&gt;", _xlfn.XLOOKUP(B27,'Label Dropdowns'!$B$2:$B$522,'Label Dropdowns'!$C$2:$C$522))</f>
        <v>Choose from drop-down --&gt;</v>
      </c>
      <c r="B27" s="18"/>
      <c r="C27" s="19"/>
      <c r="D27" s="20"/>
      <c r="E27" s="20"/>
      <c r="F27" s="20"/>
      <c r="G27" s="20"/>
      <c r="H27" s="20"/>
      <c r="I27" s="20"/>
      <c r="J27" s="65">
        <f t="shared" ref="J27:J37" si="2">SUM(C27:I27)</f>
        <v>0</v>
      </c>
    </row>
    <row r="28" spans="1:10" ht="15">
      <c r="A28" s="8" t="str">
        <f>IF(B28="", "Choose from drop-down --&gt;", _xlfn.XLOOKUP(B28,'Label Dropdowns'!$B$2:$B$522,'Label Dropdowns'!$C$2:$C$522))</f>
        <v>Choose from drop-down --&gt;</v>
      </c>
      <c r="B28" s="18"/>
      <c r="C28" s="19"/>
      <c r="D28" s="20"/>
      <c r="E28" s="20"/>
      <c r="F28" s="20"/>
      <c r="G28" s="20"/>
      <c r="H28" s="20"/>
      <c r="I28" s="20"/>
      <c r="J28" s="65">
        <f t="shared" si="2"/>
        <v>0</v>
      </c>
    </row>
    <row r="29" spans="1:10" ht="15">
      <c r="A29" s="8" t="str">
        <f>IF(B29="", "Choose from drop-down --&gt;", _xlfn.XLOOKUP(B29,'Label Dropdowns'!$B$2:$B$522,'Label Dropdowns'!$C$2:$C$522))</f>
        <v>Choose from drop-down --&gt;</v>
      </c>
      <c r="B29" s="18"/>
      <c r="C29" s="19"/>
      <c r="D29" s="20"/>
      <c r="E29" s="20"/>
      <c r="F29" s="20"/>
      <c r="G29" s="20"/>
      <c r="H29" s="20"/>
      <c r="I29" s="20"/>
      <c r="J29" s="65">
        <f t="shared" si="2"/>
        <v>0</v>
      </c>
    </row>
    <row r="30" spans="1:10" ht="15">
      <c r="A30" s="8" t="str">
        <f>IF(B30="", "Choose from drop-down --&gt;", _xlfn.XLOOKUP(B30,'Label Dropdowns'!$B$2:$B$522,'Label Dropdowns'!$C$2:$C$522))</f>
        <v>Choose from drop-down --&gt;</v>
      </c>
      <c r="B30" s="18"/>
      <c r="C30" s="19"/>
      <c r="D30" s="20"/>
      <c r="E30" s="20"/>
      <c r="F30" s="20"/>
      <c r="G30" s="20"/>
      <c r="H30" s="20"/>
      <c r="I30" s="20"/>
      <c r="J30" s="65">
        <f t="shared" si="2"/>
        <v>0</v>
      </c>
    </row>
    <row r="31" spans="1:10" ht="15">
      <c r="A31" s="8" t="str">
        <f>IF(B31="", "Choose from drop-down --&gt;", _xlfn.XLOOKUP(B31,'Label Dropdowns'!$B$2:$B$522,'Label Dropdowns'!$C$2:$C$522))</f>
        <v>Choose from drop-down --&gt;</v>
      </c>
      <c r="B31" s="18"/>
      <c r="C31" s="19"/>
      <c r="D31" s="20"/>
      <c r="E31" s="20"/>
      <c r="F31" s="20"/>
      <c r="G31" s="20"/>
      <c r="H31" s="20"/>
      <c r="I31" s="20"/>
      <c r="J31" s="65">
        <f t="shared" si="2"/>
        <v>0</v>
      </c>
    </row>
    <row r="32" spans="1:10" ht="15">
      <c r="A32" s="8" t="str">
        <f>IF(B32="", "Choose from drop-down --&gt;", _xlfn.XLOOKUP(B32,'Label Dropdowns'!$B$2:$B$522,'Label Dropdowns'!$C$2:$C$522))</f>
        <v>Choose from drop-down --&gt;</v>
      </c>
      <c r="B32" s="18"/>
      <c r="C32" s="19"/>
      <c r="D32" s="20"/>
      <c r="E32" s="20"/>
      <c r="F32" s="20"/>
      <c r="G32" s="20"/>
      <c r="H32" s="20"/>
      <c r="I32" s="20"/>
      <c r="J32" s="65">
        <f t="shared" si="2"/>
        <v>0</v>
      </c>
    </row>
    <row r="33" spans="1:10" ht="15">
      <c r="A33" s="8" t="str">
        <f>IF(B33="", "Choose from drop-down --&gt;", _xlfn.XLOOKUP(B33,'Label Dropdowns'!$B$2:$B$522,'Label Dropdowns'!$C$2:$C$522))</f>
        <v>Choose from drop-down --&gt;</v>
      </c>
      <c r="B33" s="18"/>
      <c r="C33" s="19"/>
      <c r="D33" s="20"/>
      <c r="E33" s="20"/>
      <c r="F33" s="20"/>
      <c r="G33" s="20"/>
      <c r="H33" s="20"/>
      <c r="I33" s="20"/>
      <c r="J33" s="65">
        <f t="shared" si="2"/>
        <v>0</v>
      </c>
    </row>
    <row r="34" spans="1:10" ht="15">
      <c r="A34" s="8" t="str">
        <f>IF(B34="", "Choose from drop-down --&gt;", _xlfn.XLOOKUP(B34,'Label Dropdowns'!$B$2:$B$522,'Label Dropdowns'!$C$2:$C$522))</f>
        <v>Choose from drop-down --&gt;</v>
      </c>
      <c r="B34" s="18"/>
      <c r="C34" s="19"/>
      <c r="D34" s="20"/>
      <c r="E34" s="20"/>
      <c r="F34" s="20"/>
      <c r="G34" s="20"/>
      <c r="H34" s="20"/>
      <c r="I34" s="20"/>
      <c r="J34" s="65">
        <f t="shared" si="2"/>
        <v>0</v>
      </c>
    </row>
    <row r="35" spans="1:10" ht="15">
      <c r="A35" s="8" t="str">
        <f>IF(B35="", "Choose from drop-down --&gt;", _xlfn.XLOOKUP(B35,'Label Dropdowns'!$B$2:$B$522,'Label Dropdowns'!$C$2:$C$522))</f>
        <v>Choose from drop-down --&gt;</v>
      </c>
      <c r="B35" s="18"/>
      <c r="C35" s="20"/>
      <c r="D35" s="20"/>
      <c r="E35" s="20"/>
      <c r="F35" s="20"/>
      <c r="G35" s="20"/>
      <c r="H35" s="20"/>
      <c r="I35" s="20"/>
      <c r="J35" s="65">
        <f t="shared" si="2"/>
        <v>0</v>
      </c>
    </row>
    <row r="36" spans="1:10" ht="15">
      <c r="A36" s="8" t="s">
        <v>1089</v>
      </c>
      <c r="B36" s="9" t="s">
        <v>1090</v>
      </c>
      <c r="C36" s="25">
        <f t="shared" ref="C36:I36" si="3">IF(C7="","",SUM(C27:C35))</f>
        <v>0</v>
      </c>
      <c r="D36" s="25">
        <f t="shared" si="3"/>
        <v>0</v>
      </c>
      <c r="E36" s="25">
        <f t="shared" si="3"/>
        <v>0</v>
      </c>
      <c r="F36" s="25">
        <f t="shared" si="3"/>
        <v>0</v>
      </c>
      <c r="G36" s="25">
        <f t="shared" si="3"/>
        <v>0</v>
      </c>
      <c r="H36" s="25">
        <f t="shared" si="3"/>
        <v>0</v>
      </c>
      <c r="I36" s="25">
        <f t="shared" si="3"/>
        <v>0</v>
      </c>
      <c r="J36" s="66">
        <f t="shared" si="2"/>
        <v>0</v>
      </c>
    </row>
    <row r="37" spans="1:10" ht="32">
      <c r="A37" s="72" t="s">
        <v>1091</v>
      </c>
      <c r="B37" s="73" t="s">
        <v>1092</v>
      </c>
      <c r="C37" s="28">
        <f>C23-C36</f>
        <v>0</v>
      </c>
      <c r="D37" s="28">
        <f t="shared" ref="D37:I37" si="4">D23-D36</f>
        <v>0</v>
      </c>
      <c r="E37" s="28">
        <f t="shared" si="4"/>
        <v>0</v>
      </c>
      <c r="F37" s="28">
        <f t="shared" si="4"/>
        <v>0</v>
      </c>
      <c r="G37" s="28">
        <f t="shared" si="4"/>
        <v>0</v>
      </c>
      <c r="H37" s="28">
        <f t="shared" si="4"/>
        <v>0</v>
      </c>
      <c r="I37" s="28">
        <f t="shared" si="4"/>
        <v>0</v>
      </c>
      <c r="J37" s="64">
        <f t="shared" si="2"/>
        <v>0</v>
      </c>
    </row>
    <row r="38" spans="1:10" ht="15">
      <c r="A38" s="7"/>
      <c r="B38" s="7"/>
      <c r="C38" s="24"/>
      <c r="D38" s="27"/>
      <c r="E38" s="27"/>
      <c r="F38" s="27"/>
      <c r="G38" s="27"/>
      <c r="H38" s="27"/>
      <c r="I38" s="27"/>
      <c r="J38" s="27"/>
    </row>
    <row r="39" spans="1:10" ht="15">
      <c r="A39" s="7"/>
      <c r="B39" s="13" t="s">
        <v>1093</v>
      </c>
      <c r="C39" s="13"/>
      <c r="D39" s="13"/>
      <c r="E39" s="13"/>
      <c r="F39" s="13"/>
      <c r="G39" s="13"/>
      <c r="H39" s="13"/>
      <c r="I39" s="13"/>
      <c r="J39" s="13"/>
    </row>
    <row r="40" spans="1:10" ht="15">
      <c r="A40" s="8" t="str">
        <f>IF(B40="", "Choose from drop-down --&gt;", _xlfn.XLOOKUP(B40,'Label Dropdowns'!$B$2:$B$522,'Label Dropdowns'!$C$2:$C$522))</f>
        <v>Choose from drop-down --&gt;</v>
      </c>
      <c r="B40" s="18"/>
      <c r="C40" s="19"/>
      <c r="D40" s="19"/>
      <c r="E40" s="19"/>
      <c r="F40" s="19"/>
      <c r="G40" s="19"/>
      <c r="H40" s="19"/>
      <c r="I40" s="19"/>
      <c r="J40" s="65">
        <f t="shared" ref="J40:J59" si="5">SUM(C40:I40)</f>
        <v>0</v>
      </c>
    </row>
    <row r="41" spans="1:10" ht="15">
      <c r="A41" s="8" t="str">
        <f>IF(B41="", "Choose from drop-down --&gt;", _xlfn.XLOOKUP(B41,'Label Dropdowns'!$B$2:$B$522,'Label Dropdowns'!$C$2:$C$522))</f>
        <v>Choose from drop-down --&gt;</v>
      </c>
      <c r="B41" s="18"/>
      <c r="C41" s="20"/>
      <c r="D41" s="19"/>
      <c r="E41" s="19"/>
      <c r="F41" s="19"/>
      <c r="G41" s="19"/>
      <c r="H41" s="19"/>
      <c r="I41" s="19"/>
      <c r="J41" s="65">
        <f t="shared" si="5"/>
        <v>0</v>
      </c>
    </row>
    <row r="42" spans="1:10" ht="15">
      <c r="A42" s="8" t="str">
        <f>IF(B42="", "Choose from drop-down --&gt;", _xlfn.XLOOKUP(B42,'Label Dropdowns'!$B$2:$B$522,'Label Dropdowns'!$C$2:$C$522))</f>
        <v>Choose from drop-down --&gt;</v>
      </c>
      <c r="B42" s="18"/>
      <c r="C42" s="19"/>
      <c r="D42" s="20"/>
      <c r="E42" s="20"/>
      <c r="F42" s="20"/>
      <c r="G42" s="20"/>
      <c r="H42" s="20"/>
      <c r="I42" s="20"/>
      <c r="J42" s="65">
        <f t="shared" si="5"/>
        <v>0</v>
      </c>
    </row>
    <row r="43" spans="1:10" ht="16" customHeight="1">
      <c r="A43" s="8" t="str">
        <f>IF(B43="", "Choose from drop-down --&gt;", _xlfn.XLOOKUP(B43,'Label Dropdowns'!$B$2:$B$522,'Label Dropdowns'!$C$2:$C$522))</f>
        <v>Choose from drop-down --&gt;</v>
      </c>
      <c r="B43" s="18"/>
      <c r="C43" s="19"/>
      <c r="D43" s="20"/>
      <c r="E43" s="20"/>
      <c r="F43" s="20"/>
      <c r="G43" s="20"/>
      <c r="H43" s="20"/>
      <c r="I43" s="20"/>
      <c r="J43" s="65">
        <f t="shared" si="5"/>
        <v>0</v>
      </c>
    </row>
    <row r="44" spans="1:10" ht="16" customHeight="1">
      <c r="A44" s="8" t="str">
        <f>IF(B44="", "Choose from drop-down --&gt;", _xlfn.XLOOKUP(B44,'Label Dropdowns'!$B$2:$B$522,'Label Dropdowns'!$C$2:$C$522))</f>
        <v>Choose from drop-down --&gt;</v>
      </c>
      <c r="B44" s="18"/>
      <c r="C44" s="19"/>
      <c r="D44" s="20"/>
      <c r="E44" s="20"/>
      <c r="F44" s="20"/>
      <c r="G44" s="20"/>
      <c r="H44" s="20"/>
      <c r="I44" s="20"/>
      <c r="J44" s="65">
        <f t="shared" si="5"/>
        <v>0</v>
      </c>
    </row>
    <row r="45" spans="1:10" ht="16" customHeight="1">
      <c r="A45" s="8" t="str">
        <f>IF(B45="", "Choose from drop-down --&gt;", _xlfn.XLOOKUP(B45,'Label Dropdowns'!$B$2:$B$522,'Label Dropdowns'!$C$2:$C$522))</f>
        <v>Choose from drop-down --&gt;</v>
      </c>
      <c r="B45" s="18"/>
      <c r="C45" s="19"/>
      <c r="D45" s="20"/>
      <c r="E45" s="20"/>
      <c r="F45" s="20"/>
      <c r="G45" s="20"/>
      <c r="H45" s="20"/>
      <c r="I45" s="20"/>
      <c r="J45" s="65">
        <f t="shared" si="5"/>
        <v>0</v>
      </c>
    </row>
    <row r="46" spans="1:10" ht="16" hidden="1" customHeight="1">
      <c r="A46" s="8" t="str">
        <f>IF(B46="", "Choose from drop-down --&gt;", _xlfn.XLOOKUP(B46,'Label Dropdowns'!$B$2:$B$522,'Label Dropdowns'!$C$2:$C$522))</f>
        <v>Choose from drop-down --&gt;</v>
      </c>
      <c r="B46" s="18"/>
      <c r="C46" s="19"/>
      <c r="D46" s="20"/>
      <c r="E46" s="20"/>
      <c r="F46" s="20"/>
      <c r="G46" s="20"/>
      <c r="H46" s="20"/>
      <c r="I46" s="20"/>
      <c r="J46" s="65">
        <f t="shared" si="5"/>
        <v>0</v>
      </c>
    </row>
    <row r="47" spans="1:10" ht="16" hidden="1" customHeight="1">
      <c r="A47" s="8" t="str">
        <f>IF(B47="", "Choose from drop-down --&gt;", _xlfn.XLOOKUP(B47,'Label Dropdowns'!$B$2:$B$522,'Label Dropdowns'!$C$2:$C$522))</f>
        <v>Choose from drop-down --&gt;</v>
      </c>
      <c r="B47" s="18"/>
      <c r="C47" s="19"/>
      <c r="D47" s="20"/>
      <c r="E47" s="20"/>
      <c r="F47" s="20"/>
      <c r="G47" s="20"/>
      <c r="H47" s="20"/>
      <c r="I47" s="20"/>
      <c r="J47" s="65">
        <f t="shared" si="5"/>
        <v>0</v>
      </c>
    </row>
    <row r="48" spans="1:10" ht="15" hidden="1">
      <c r="A48" s="8" t="str">
        <f>IF(B48="", "Choose from drop-down --&gt;", _xlfn.XLOOKUP(B48,'Label Dropdowns'!$B$2:$B$522,'Label Dropdowns'!$C$2:$C$522))</f>
        <v>Choose from drop-down --&gt;</v>
      </c>
      <c r="B48" s="18"/>
      <c r="C48" s="19"/>
      <c r="D48" s="20"/>
      <c r="E48" s="20"/>
      <c r="F48" s="20"/>
      <c r="G48" s="20"/>
      <c r="H48" s="20"/>
      <c r="I48" s="20"/>
      <c r="J48" s="65">
        <f t="shared" si="5"/>
        <v>0</v>
      </c>
    </row>
    <row r="49" spans="1:10" ht="15" hidden="1">
      <c r="A49" s="8" t="str">
        <f>IF(B49="", "Choose from drop-down --&gt;", _xlfn.XLOOKUP(B49,'Label Dropdowns'!$B$2:$B$522,'Label Dropdowns'!$C$2:$C$522))</f>
        <v>Choose from drop-down --&gt;</v>
      </c>
      <c r="B49" s="18"/>
      <c r="C49" s="19"/>
      <c r="D49" s="20"/>
      <c r="E49" s="20"/>
      <c r="F49" s="20"/>
      <c r="G49" s="20"/>
      <c r="H49" s="20"/>
      <c r="I49" s="20"/>
      <c r="J49" s="65">
        <f t="shared" si="5"/>
        <v>0</v>
      </c>
    </row>
    <row r="50" spans="1:10" ht="15" hidden="1">
      <c r="A50" s="8" t="str">
        <f>IF(B50="", "Choose from drop-down --&gt;", _xlfn.XLOOKUP(B50,'Label Dropdowns'!$B$2:$B$522,'Label Dropdowns'!$C$2:$C$522))</f>
        <v>Choose from drop-down --&gt;</v>
      </c>
      <c r="B50" s="18"/>
      <c r="C50" s="19"/>
      <c r="D50" s="20"/>
      <c r="E50" s="20"/>
      <c r="F50" s="20"/>
      <c r="G50" s="20"/>
      <c r="H50" s="20"/>
      <c r="I50" s="20"/>
      <c r="J50" s="65">
        <f t="shared" si="5"/>
        <v>0</v>
      </c>
    </row>
    <row r="51" spans="1:10" ht="15">
      <c r="A51" s="8" t="str">
        <f>IF(B51="", "Choose from drop-down --&gt;", _xlfn.XLOOKUP(B51,'Label Dropdowns'!$B$2:$B$522,'Label Dropdowns'!$C$2:$C$522))</f>
        <v>Choose from drop-down --&gt;</v>
      </c>
      <c r="B51" s="18"/>
      <c r="C51" s="19"/>
      <c r="D51" s="20"/>
      <c r="E51" s="20"/>
      <c r="F51" s="20"/>
      <c r="G51" s="20"/>
      <c r="H51" s="20"/>
      <c r="I51" s="20"/>
      <c r="J51" s="65">
        <f t="shared" si="5"/>
        <v>0</v>
      </c>
    </row>
    <row r="52" spans="1:10" ht="15">
      <c r="A52" s="8" t="str">
        <f>IF(B52="", "Choose from drop-down --&gt;", _xlfn.XLOOKUP(B52,'Label Dropdowns'!$B$2:$B$522,'Label Dropdowns'!$C$2:$C$522))</f>
        <v>Choose from drop-down --&gt;</v>
      </c>
      <c r="B52" s="18"/>
      <c r="C52" s="19"/>
      <c r="D52" s="20"/>
      <c r="E52" s="20"/>
      <c r="F52" s="20"/>
      <c r="G52" s="20"/>
      <c r="H52" s="20"/>
      <c r="I52" s="20"/>
      <c r="J52" s="65">
        <f t="shared" si="5"/>
        <v>0</v>
      </c>
    </row>
    <row r="53" spans="1:10" ht="15">
      <c r="A53" s="8" t="str">
        <f>IF(B53="", "Choose from drop-down --&gt;", _xlfn.XLOOKUP(B53,'Label Dropdowns'!$B$2:$B$522,'Label Dropdowns'!$C$2:$C$522))</f>
        <v>Choose from drop-down --&gt;</v>
      </c>
      <c r="B53" s="18"/>
      <c r="C53" s="19"/>
      <c r="D53" s="20"/>
      <c r="E53" s="20"/>
      <c r="F53" s="20"/>
      <c r="G53" s="20"/>
      <c r="H53" s="20"/>
      <c r="I53" s="20"/>
      <c r="J53" s="65">
        <f t="shared" si="5"/>
        <v>0</v>
      </c>
    </row>
    <row r="54" spans="1:10" ht="15">
      <c r="A54" s="8" t="str">
        <f>IF(B54="", "Choose from drop-down --&gt;", _xlfn.XLOOKUP(B54,'Label Dropdowns'!$B$2:$B$522,'Label Dropdowns'!$C$2:$C$522))</f>
        <v>Choose from drop-down --&gt;</v>
      </c>
      <c r="B54" s="18"/>
      <c r="C54" s="19"/>
      <c r="D54" s="20"/>
      <c r="E54" s="20"/>
      <c r="F54" s="20"/>
      <c r="G54" s="20"/>
      <c r="H54" s="20"/>
      <c r="I54" s="20"/>
      <c r="J54" s="65">
        <f t="shared" si="5"/>
        <v>0</v>
      </c>
    </row>
    <row r="55" spans="1:10" ht="15" hidden="1">
      <c r="A55" s="8" t="str">
        <f>IF(B55="", "Choose from drop-down --&gt;", _xlfn.XLOOKUP(B55,'Label Dropdowns'!$B$2:$B$522,'Label Dropdowns'!$C$2:$C$522))</f>
        <v>Choose from drop-down --&gt;</v>
      </c>
      <c r="B55" s="18"/>
      <c r="C55" s="19"/>
      <c r="D55" s="20"/>
      <c r="E55" s="20"/>
      <c r="F55" s="20"/>
      <c r="G55" s="20"/>
      <c r="H55" s="20"/>
      <c r="I55" s="20"/>
      <c r="J55" s="65">
        <f t="shared" si="5"/>
        <v>0</v>
      </c>
    </row>
    <row r="56" spans="1:10" ht="15" hidden="1">
      <c r="A56" s="8" t="str">
        <f>IF(B56="", "Choose from drop-down --&gt;", _xlfn.XLOOKUP(B56,'Label Dropdowns'!$B$2:$B$522,'Label Dropdowns'!$C$2:$C$522))</f>
        <v>Choose from drop-down --&gt;</v>
      </c>
      <c r="B56" s="18"/>
      <c r="C56" s="19"/>
      <c r="D56" s="20"/>
      <c r="E56" s="20"/>
      <c r="F56" s="20"/>
      <c r="G56" s="20"/>
      <c r="H56" s="20"/>
      <c r="I56" s="20"/>
      <c r="J56" s="65">
        <f t="shared" si="5"/>
        <v>0</v>
      </c>
    </row>
    <row r="57" spans="1:10" ht="15" hidden="1">
      <c r="A57" s="8" t="str">
        <f>IF(B57="", "Choose from drop-down --&gt;", _xlfn.XLOOKUP(B57,'Label Dropdowns'!$B$2:$B$522,'Label Dropdowns'!$C$2:$C$522))</f>
        <v>Choose from drop-down --&gt;</v>
      </c>
      <c r="B57" s="18"/>
      <c r="C57" s="19"/>
      <c r="D57" s="20"/>
      <c r="E57" s="20"/>
      <c r="F57" s="20"/>
      <c r="G57" s="20"/>
      <c r="H57" s="20"/>
      <c r="I57" s="20"/>
      <c r="J57" s="65">
        <f t="shared" si="5"/>
        <v>0</v>
      </c>
    </row>
    <row r="58" spans="1:10" ht="15" hidden="1">
      <c r="A58" s="8" t="str">
        <f>IF(B58="", "Choose from drop-down --&gt;", _xlfn.XLOOKUP(B58,'Label Dropdowns'!$B$2:$B$522,'Label Dropdowns'!$C$2:$C$522))</f>
        <v>Choose from drop-down --&gt;</v>
      </c>
      <c r="B58" s="18"/>
      <c r="C58" s="19"/>
      <c r="D58" s="20"/>
      <c r="E58" s="20"/>
      <c r="F58" s="20"/>
      <c r="G58" s="20"/>
      <c r="H58" s="20"/>
      <c r="I58" s="20"/>
      <c r="J58" s="65">
        <f t="shared" si="5"/>
        <v>0</v>
      </c>
    </row>
    <row r="59" spans="1:10" ht="15" hidden="1">
      <c r="A59" s="8" t="str">
        <f>IF(B59="", "Choose from drop-down --&gt;", _xlfn.XLOOKUP(B59,'Label Dropdowns'!$B$2:$B$522,'Label Dropdowns'!$C$2:$C$522))</f>
        <v>Choose from drop-down --&gt;</v>
      </c>
      <c r="B59" s="18"/>
      <c r="C59" s="19"/>
      <c r="D59" s="20"/>
      <c r="E59" s="20"/>
      <c r="F59" s="20"/>
      <c r="G59" s="20"/>
      <c r="H59" s="20"/>
      <c r="I59" s="20"/>
      <c r="J59" s="65">
        <f t="shared" si="5"/>
        <v>0</v>
      </c>
    </row>
    <row r="60" spans="1:10" ht="15">
      <c r="A60" s="9" t="s">
        <v>1094</v>
      </c>
      <c r="B60" s="10" t="s">
        <v>1095</v>
      </c>
      <c r="C60" s="25">
        <f>IF(C6="","",SUM(C40:C59))</f>
        <v>0</v>
      </c>
      <c r="D60" s="25">
        <f t="shared" ref="D60:I60" si="6">IF(D6="","",SUM(D40:D59))</f>
        <v>0</v>
      </c>
      <c r="E60" s="25">
        <f t="shared" si="6"/>
        <v>0</v>
      </c>
      <c r="F60" s="25">
        <f t="shared" si="6"/>
        <v>0</v>
      </c>
      <c r="G60" s="25">
        <f t="shared" si="6"/>
        <v>0</v>
      </c>
      <c r="H60" s="25">
        <f t="shared" si="6"/>
        <v>0</v>
      </c>
      <c r="I60" s="25">
        <f t="shared" si="6"/>
        <v>0</v>
      </c>
      <c r="J60" s="25">
        <f t="shared" ref="J60" si="7">IF(J31="","",SUM(J40:J59))</f>
        <v>0</v>
      </c>
    </row>
    <row r="61" spans="1:10" ht="15">
      <c r="A61" s="7"/>
      <c r="B61" s="7"/>
      <c r="C61" s="24"/>
      <c r="D61" s="24"/>
      <c r="E61" s="24"/>
      <c r="F61" s="24"/>
      <c r="G61" s="24"/>
      <c r="H61" s="24"/>
      <c r="I61" s="24"/>
      <c r="J61" s="24"/>
    </row>
    <row r="62" spans="1:10" ht="15">
      <c r="A62" s="7"/>
      <c r="B62" s="13" t="s">
        <v>1098</v>
      </c>
      <c r="C62" s="13"/>
      <c r="D62" s="13"/>
      <c r="E62" s="13"/>
      <c r="F62" s="13"/>
      <c r="G62" s="13"/>
      <c r="H62" s="13"/>
      <c r="I62" s="13"/>
      <c r="J62" s="13"/>
    </row>
    <row r="63" spans="1:10" ht="15">
      <c r="A63" s="8" t="s">
        <v>1099</v>
      </c>
      <c r="B63" s="18" t="s">
        <v>1100</v>
      </c>
      <c r="C63" s="19"/>
      <c r="D63" s="20"/>
      <c r="E63" s="20"/>
      <c r="F63" s="20"/>
      <c r="G63" s="20"/>
      <c r="H63" s="20"/>
      <c r="I63" s="20"/>
      <c r="J63" s="65">
        <f t="shared" ref="J63:J69" si="8">SUM(C63:I63)</f>
        <v>0</v>
      </c>
    </row>
    <row r="64" spans="1:10" ht="15">
      <c r="A64" s="8" t="s">
        <v>1099</v>
      </c>
      <c r="B64" s="18" t="s">
        <v>1101</v>
      </c>
      <c r="C64" s="19"/>
      <c r="D64" s="20"/>
      <c r="E64" s="20"/>
      <c r="F64" s="20"/>
      <c r="G64" s="20"/>
      <c r="H64" s="20"/>
      <c r="I64" s="20"/>
      <c r="J64" s="65">
        <f t="shared" si="8"/>
        <v>0</v>
      </c>
    </row>
    <row r="65" spans="1:10" ht="15" hidden="1">
      <c r="A65" s="8" t="str">
        <f>IF(B65="", "Choose from drop-down --&gt;", _xlfn.XLOOKUP(B65,'Label Dropdowns'!$B$2:$B$522,'Label Dropdowns'!$C$2:$C$522))</f>
        <v>Choose from drop-down --&gt;</v>
      </c>
      <c r="B65" s="18"/>
      <c r="C65" s="19"/>
      <c r="D65" s="20"/>
      <c r="E65" s="20"/>
      <c r="F65" s="20"/>
      <c r="G65" s="20"/>
      <c r="H65" s="20"/>
      <c r="I65" s="20"/>
      <c r="J65" s="65">
        <f t="shared" si="8"/>
        <v>0</v>
      </c>
    </row>
    <row r="66" spans="1:10" ht="15" hidden="1">
      <c r="A66" s="8" t="str">
        <f>IF(B66="", "Choose from drop-down --&gt;", _xlfn.XLOOKUP(B66,'Label Dropdowns'!$B$2:$B$522,'Label Dropdowns'!$C$2:$C$522))</f>
        <v>Choose from drop-down --&gt;</v>
      </c>
      <c r="B66" s="18"/>
      <c r="C66" s="19"/>
      <c r="D66" s="20"/>
      <c r="E66" s="20"/>
      <c r="F66" s="20"/>
      <c r="G66" s="20"/>
      <c r="H66" s="20"/>
      <c r="I66" s="20"/>
      <c r="J66" s="65">
        <f t="shared" si="8"/>
        <v>0</v>
      </c>
    </row>
    <row r="67" spans="1:10" ht="15" hidden="1">
      <c r="A67" s="8" t="str">
        <f>IF(B67="", "Choose from drop-down --&gt;", _xlfn.XLOOKUP(B67,'Label Dropdowns'!$B$2:$B$522,'Label Dropdowns'!$C$2:$C$522))</f>
        <v>Choose from drop-down --&gt;</v>
      </c>
      <c r="B67" s="18"/>
      <c r="C67" s="19"/>
      <c r="D67" s="20"/>
      <c r="E67" s="20"/>
      <c r="F67" s="20"/>
      <c r="G67" s="20"/>
      <c r="H67" s="20"/>
      <c r="I67" s="20"/>
      <c r="J67" s="65">
        <f t="shared" si="8"/>
        <v>0</v>
      </c>
    </row>
    <row r="68" spans="1:10" ht="15" hidden="1">
      <c r="A68" s="8" t="str">
        <f>IF(B68="", "Choose from drop-down --&gt;", _xlfn.XLOOKUP(B68,'Label Dropdowns'!$B$2:$B$522,'Label Dropdowns'!$C$2:$C$522))</f>
        <v>Choose from drop-down --&gt;</v>
      </c>
      <c r="B68" s="18"/>
      <c r="C68" s="19"/>
      <c r="D68" s="20"/>
      <c r="E68" s="20"/>
      <c r="F68" s="20"/>
      <c r="G68" s="20"/>
      <c r="H68" s="20"/>
      <c r="I68" s="20"/>
      <c r="J68" s="65">
        <f t="shared" si="8"/>
        <v>0</v>
      </c>
    </row>
    <row r="69" spans="1:10" ht="15" hidden="1">
      <c r="A69" s="8" t="str">
        <f>IF(B69="", "Choose from drop-down --&gt;", _xlfn.XLOOKUP(B69,'Label Dropdowns'!$B$2:$B$522,'Label Dropdowns'!$C$2:$C$522))</f>
        <v>Choose from drop-down --&gt;</v>
      </c>
      <c r="B69" s="18"/>
      <c r="C69" s="20"/>
      <c r="D69" s="20"/>
      <c r="E69" s="20"/>
      <c r="F69" s="20"/>
      <c r="G69" s="20"/>
      <c r="H69" s="20"/>
      <c r="I69" s="20"/>
      <c r="J69" s="65">
        <f t="shared" si="8"/>
        <v>0</v>
      </c>
    </row>
    <row r="70" spans="1:10" ht="15">
      <c r="A70" s="9" t="s">
        <v>1096</v>
      </c>
      <c r="B70" s="10" t="s">
        <v>1097</v>
      </c>
      <c r="C70" s="26">
        <f>C64-C63</f>
        <v>0</v>
      </c>
      <c r="D70" s="26">
        <f t="shared" ref="D70:J70" si="9">D64-D63</f>
        <v>0</v>
      </c>
      <c r="E70" s="26">
        <f t="shared" si="9"/>
        <v>0</v>
      </c>
      <c r="F70" s="26">
        <f t="shared" si="9"/>
        <v>0</v>
      </c>
      <c r="G70" s="26">
        <f t="shared" si="9"/>
        <v>0</v>
      </c>
      <c r="H70" s="26">
        <f t="shared" si="9"/>
        <v>0</v>
      </c>
      <c r="I70" s="26">
        <f t="shared" si="9"/>
        <v>0</v>
      </c>
      <c r="J70" s="26">
        <f t="shared" si="9"/>
        <v>0</v>
      </c>
    </row>
    <row r="71" spans="1:10" ht="15">
      <c r="A71" s="7"/>
      <c r="B71" s="29"/>
      <c r="C71" s="29"/>
      <c r="D71" s="29"/>
      <c r="E71" s="29"/>
      <c r="F71" s="29"/>
      <c r="G71" s="29"/>
      <c r="H71" s="29"/>
      <c r="I71" s="29"/>
      <c r="J71" s="29"/>
    </row>
  </sheetData>
  <sheetProtection formatRows="0" insertRows="0" deleteRows="0"/>
  <phoneticPr fontId="14" type="noConversion"/>
  <conditionalFormatting sqref="D7:I7 D8:J23 C23 D25:J36 C36 C37:J37 D38:J71 C60:J60 C70">
    <cfRule type="expression" dxfId="14" priority="17" stopIfTrue="1">
      <formula>C$7=""</formula>
    </cfRule>
  </conditionalFormatting>
  <dataValidations count="7">
    <dataValidation type="list" allowBlank="1" showInputMessage="1" showErrorMessage="1" sqref="B9:B22" xr:uid="{01544FF9-537B-8F47-BAD2-6BA555B7160B}">
      <formula1>current_assets</formula1>
    </dataValidation>
    <dataValidation type="list" allowBlank="1" showInputMessage="1" showErrorMessage="1" sqref="B51:B59" xr:uid="{25D64AF8-C7A3-8141-9C6A-2B0B8C26B31A}">
      <formula1>noncurrent_liabilities</formula1>
    </dataValidation>
    <dataValidation type="list" allowBlank="1" showInputMessage="1" showErrorMessage="1" sqref="B40:B50" xr:uid="{3B440D9A-91E0-2247-B270-4B96A0905DFE}">
      <formula1>current_liabilities</formula1>
    </dataValidation>
    <dataValidation type="list" allowBlank="1" showInputMessage="1" showErrorMessage="1" sqref="B27:B35" xr:uid="{D4D1AB10-08C4-B544-9EDE-7CF75EB31E07}">
      <formula1>deferred_outflows</formula1>
    </dataValidation>
    <dataValidation type="list" allowBlank="1" showInputMessage="1" showErrorMessage="1" sqref="C6" xr:uid="{6A429986-25B6-4244-AD8C-D62A4DC205CC}">
      <formula1>"General Fund, Special Revenue Fund, Capital Project, Debt Service, Other"</formula1>
    </dataValidation>
    <dataValidation type="list" allowBlank="1" showInputMessage="1" showErrorMessage="1" sqref="D6:I6" xr:uid="{E4F49D7F-DA99-234D-8DF6-8B9E5A7C2E7B}">
      <formula1>"Select fund type or delete column, General Fund, Special Revenue Fund, Capital Project, Debt Service, Other"</formula1>
    </dataValidation>
    <dataValidation type="list" allowBlank="1" showInputMessage="1" showErrorMessage="1" sqref="B63:B69" xr:uid="{B2F6E0FA-B17A-244A-850A-90286ADA4EFD}">
      <formula1>deferred_inflows</formula1>
    </dataValidation>
  </dataValidation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A9A8B-CD70-4E43-B731-FB7C17794303}">
  <dimension ref="A1:E102"/>
  <sheetViews>
    <sheetView zoomScale="120" zoomScaleNormal="120" workbookViewId="0">
      <selection activeCell="I11" sqref="I11"/>
    </sheetView>
  </sheetViews>
  <sheetFormatPr baseColWidth="10" defaultRowHeight="13"/>
  <cols>
    <col min="1" max="1" width="29.83203125" customWidth="1"/>
    <col min="2" max="2" width="27.33203125" customWidth="1"/>
    <col min="3" max="3" width="23" customWidth="1"/>
    <col min="4" max="4" width="20.33203125" customWidth="1"/>
  </cols>
  <sheetData>
    <row r="1" spans="1:5" ht="16">
      <c r="A1" s="4" t="s">
        <v>1074</v>
      </c>
      <c r="B1" s="21"/>
      <c r="C1" s="31"/>
      <c r="D1" s="31"/>
    </row>
    <row r="2" spans="1:5" ht="16">
      <c r="A2" s="4" t="s">
        <v>1077</v>
      </c>
      <c r="B2" s="30" t="s">
        <v>1102</v>
      </c>
      <c r="C2" s="31"/>
      <c r="D2" s="31"/>
    </row>
    <row r="3" spans="1:5" ht="16">
      <c r="A3" s="4" t="s">
        <v>1075</v>
      </c>
      <c r="B3" s="30" t="s">
        <v>0</v>
      </c>
      <c r="C3" s="31"/>
      <c r="D3" s="31"/>
    </row>
    <row r="4" spans="1:5" ht="16">
      <c r="A4" s="5" t="s">
        <v>1076</v>
      </c>
      <c r="B4" s="22"/>
      <c r="C4" s="31"/>
      <c r="D4" s="31"/>
    </row>
    <row r="5" spans="1:5" ht="15">
      <c r="A5" s="36"/>
      <c r="B5" s="37"/>
      <c r="C5" s="38"/>
      <c r="D5" s="38"/>
      <c r="E5" s="37"/>
    </row>
    <row r="6" spans="1:5" ht="32">
      <c r="A6" s="33" t="s">
        <v>1</v>
      </c>
      <c r="B6" s="34"/>
      <c r="C6" s="35" t="s">
        <v>1103</v>
      </c>
      <c r="D6" s="35" t="s">
        <v>1104</v>
      </c>
      <c r="E6" s="35" t="s">
        <v>3</v>
      </c>
    </row>
    <row r="8" spans="1:5" ht="15">
      <c r="A8" s="7"/>
      <c r="B8" s="13" t="s">
        <v>4</v>
      </c>
      <c r="C8" s="14"/>
      <c r="D8" s="14"/>
      <c r="E8" s="13"/>
    </row>
    <row r="9" spans="1:5" ht="15">
      <c r="A9" s="7"/>
      <c r="B9" s="15" t="s">
        <v>5</v>
      </c>
      <c r="C9" s="16"/>
      <c r="D9" s="16"/>
      <c r="E9" s="16"/>
    </row>
    <row r="10" spans="1:5" ht="15">
      <c r="A10" s="8" t="str">
        <f>IF(B10="", "Choose from drop-down --&gt;", _xlfn.XLOOKUP(B10,'Label Dropdowns'!$B$2:$B$522,'Label Dropdowns'!$C$2:$C$522))</f>
        <v>Choose from drop-down --&gt;</v>
      </c>
      <c r="B10" s="18"/>
      <c r="C10" s="19"/>
      <c r="D10" s="20"/>
      <c r="E10" s="17">
        <f>SUM(C10:D10)</f>
        <v>0</v>
      </c>
    </row>
    <row r="11" spans="1:5" ht="15">
      <c r="A11" s="8" t="str">
        <f>IF(B11="", "Choose from drop-down --&gt;", _xlfn.XLOOKUP(B11,'Label Dropdowns'!$B$2:$B$522,'Label Dropdowns'!$C$2:$C$522))</f>
        <v>Choose from drop-down --&gt;</v>
      </c>
      <c r="B11" s="18"/>
      <c r="C11" s="19"/>
      <c r="D11" s="20"/>
      <c r="E11" s="17">
        <f t="shared" ref="E11:E23" si="0">SUM(C11:D11)</f>
        <v>0</v>
      </c>
    </row>
    <row r="12" spans="1:5" ht="15">
      <c r="A12" s="8" t="str">
        <f>IF(B12="", "Choose from drop-down --&gt;", _xlfn.XLOOKUP(B12,'Label Dropdowns'!$B$2:$B$522,'Label Dropdowns'!$C$2:$C$522))</f>
        <v>Choose from drop-down --&gt;</v>
      </c>
      <c r="B12" s="18"/>
      <c r="C12" s="19"/>
      <c r="D12" s="20"/>
      <c r="E12" s="17">
        <f t="shared" si="0"/>
        <v>0</v>
      </c>
    </row>
    <row r="13" spans="1:5" ht="15">
      <c r="A13" s="8" t="str">
        <f>IF(B13="", "Choose from drop-down --&gt;", _xlfn.XLOOKUP(B13,'Label Dropdowns'!$B$2:$B$522,'Label Dropdowns'!$C$2:$C$522))</f>
        <v>Choose from drop-down --&gt;</v>
      </c>
      <c r="B13" s="18"/>
      <c r="C13" s="19"/>
      <c r="D13" s="20"/>
      <c r="E13" s="17">
        <f t="shared" si="0"/>
        <v>0</v>
      </c>
    </row>
    <row r="14" spans="1:5" ht="15">
      <c r="A14" s="8" t="str">
        <f>IF(B14="", "Choose from drop-down --&gt;", _xlfn.XLOOKUP(B14,'Label Dropdowns'!$B$2:$B$522,'Label Dropdowns'!$C$2:$C$522))</f>
        <v>Choose from drop-down --&gt;</v>
      </c>
      <c r="B14" s="18"/>
      <c r="C14" s="19"/>
      <c r="D14" s="20"/>
      <c r="E14" s="17">
        <f t="shared" si="0"/>
        <v>0</v>
      </c>
    </row>
    <row r="15" spans="1:5" ht="15">
      <c r="A15" s="8" t="str">
        <f>IF(B15="", "Choose from drop-down --&gt;", _xlfn.XLOOKUP(B15,'Label Dropdowns'!$B$2:$B$522,'Label Dropdowns'!$C$2:$C$522))</f>
        <v>Choose from drop-down --&gt;</v>
      </c>
      <c r="B15" s="18"/>
      <c r="C15" s="19"/>
      <c r="D15" s="20"/>
      <c r="E15" s="17">
        <f t="shared" si="0"/>
        <v>0</v>
      </c>
    </row>
    <row r="16" spans="1:5" ht="15">
      <c r="A16" s="8" t="str">
        <f>IF(B16="", "Choose from drop-down --&gt;", _xlfn.XLOOKUP(B16,'Label Dropdowns'!$B$2:$B$522,'Label Dropdowns'!$C$2:$C$522))</f>
        <v>Choose from drop-down --&gt;</v>
      </c>
      <c r="B16" s="18"/>
      <c r="C16" s="19"/>
      <c r="D16" s="20"/>
      <c r="E16" s="17">
        <f t="shared" si="0"/>
        <v>0</v>
      </c>
    </row>
    <row r="17" spans="1:5" ht="15" hidden="1">
      <c r="A17" s="8" t="str">
        <f>IF(B17="", "Choose from drop-down --&gt;", _xlfn.XLOOKUP(B17,'Label Dropdowns'!$B$2:$B$522,'Label Dropdowns'!$C$2:$C$522))</f>
        <v>Choose from drop-down --&gt;</v>
      </c>
      <c r="B17" s="18"/>
      <c r="C17" s="19"/>
      <c r="D17" s="20"/>
      <c r="E17" s="17">
        <f t="shared" si="0"/>
        <v>0</v>
      </c>
    </row>
    <row r="18" spans="1:5" ht="15" hidden="1">
      <c r="A18" s="8" t="str">
        <f>IF(B18="", "Choose from drop-down --&gt;", _xlfn.XLOOKUP(B18,'Label Dropdowns'!$B$2:$B$522,'Label Dropdowns'!$C$2:$C$522))</f>
        <v>Choose from drop-down --&gt;</v>
      </c>
      <c r="B18" s="18"/>
      <c r="C18" s="19"/>
      <c r="D18" s="20"/>
      <c r="E18" s="17">
        <f t="shared" si="0"/>
        <v>0</v>
      </c>
    </row>
    <row r="19" spans="1:5" ht="15" hidden="1">
      <c r="A19" s="8" t="str">
        <f>IF(B19="", "Choose from drop-down --&gt;", _xlfn.XLOOKUP(B19,'Label Dropdowns'!$B$2:$B$522,'Label Dropdowns'!$C$2:$C$522))</f>
        <v>Choose from drop-down --&gt;</v>
      </c>
      <c r="B19" s="18"/>
      <c r="C19" s="19"/>
      <c r="D19" s="20"/>
      <c r="E19" s="17">
        <f t="shared" si="0"/>
        <v>0</v>
      </c>
    </row>
    <row r="20" spans="1:5" ht="15" hidden="1">
      <c r="A20" s="8" t="str">
        <f>IF(B20="", "Choose from drop-down --&gt;", _xlfn.XLOOKUP(B20,'Label Dropdowns'!$B$2:$B$522,'Label Dropdowns'!$C$2:$C$522))</f>
        <v>Choose from drop-down --&gt;</v>
      </c>
      <c r="B20" s="18"/>
      <c r="C20" s="19"/>
      <c r="D20" s="20"/>
      <c r="E20" s="17">
        <f t="shared" si="0"/>
        <v>0</v>
      </c>
    </row>
    <row r="21" spans="1:5" ht="15" hidden="1">
      <c r="A21" s="8" t="str">
        <f>IF(B21="", "Choose from drop-down --&gt;", _xlfn.XLOOKUP(B21,'Label Dropdowns'!$B$2:$B$522,'Label Dropdowns'!$C$2:$C$522))</f>
        <v>Choose from drop-down --&gt;</v>
      </c>
      <c r="B21" s="18"/>
      <c r="C21" s="19"/>
      <c r="D21" s="20"/>
      <c r="E21" s="17">
        <f t="shared" si="0"/>
        <v>0</v>
      </c>
    </row>
    <row r="22" spans="1:5" ht="15" hidden="1">
      <c r="A22" s="8" t="str">
        <f>IF(B22="", "Choose from drop-down --&gt;", _xlfn.XLOOKUP(B22,'Label Dropdowns'!$B$2:$B$522,'Label Dropdowns'!$C$2:$C$522))</f>
        <v>Choose from drop-down --&gt;</v>
      </c>
      <c r="B22" s="18"/>
      <c r="C22" s="19"/>
      <c r="D22" s="20"/>
      <c r="E22" s="17">
        <f t="shared" si="0"/>
        <v>0</v>
      </c>
    </row>
    <row r="23" spans="1:5" ht="15" hidden="1">
      <c r="A23" s="8" t="str">
        <f>IF(B23="", "Choose from drop-down --&gt;", _xlfn.XLOOKUP(B23,'Label Dropdowns'!$B$2:$B$522,'Label Dropdowns'!$C$2:$C$522))</f>
        <v>Choose from drop-down --&gt;</v>
      </c>
      <c r="B23" s="18"/>
      <c r="C23" s="19"/>
      <c r="D23" s="20"/>
      <c r="E23" s="17">
        <f t="shared" si="0"/>
        <v>0</v>
      </c>
    </row>
    <row r="24" spans="1:5" ht="15">
      <c r="A24" s="8" t="s">
        <v>10</v>
      </c>
      <c r="B24" s="8" t="s">
        <v>11</v>
      </c>
      <c r="C24" s="17" cm="1">
        <f t="array" aca="1" ref="C24" ca="1">SUM(INDIRECT(ADDRESS(CELL("row",INDEX($B:$B,_xlfn.XMATCH("Current Assets:",$B:$B,1)))+1,COLUMN())&amp;":"&amp;ADDRESS(ROW()-1,COLUMN())))</f>
        <v>0</v>
      </c>
      <c r="D24" s="17" cm="1">
        <f t="array" aca="1" ref="D24" ca="1">SUM(INDIRECT(ADDRESS(CELL("row",INDEX($B:$B,_xlfn.XMATCH("Current Assets:",$B:$B,1)))+1,COLUMN())&amp;":"&amp;ADDRESS(ROW()-1,COLUMN())))</f>
        <v>0</v>
      </c>
      <c r="E24" s="17">
        <f ca="1">SUM(C24:D24)</f>
        <v>0</v>
      </c>
    </row>
    <row r="25" spans="1:5" ht="15">
      <c r="A25" s="7"/>
      <c r="B25" s="117" t="s">
        <v>12</v>
      </c>
      <c r="C25" s="118"/>
      <c r="D25" s="118"/>
      <c r="E25" s="119"/>
    </row>
    <row r="26" spans="1:5" ht="15">
      <c r="A26" s="8" t="str">
        <f>IF(B26="", "Choose from drop-down --&gt;", _xlfn.XLOOKUP(B26,'Label Dropdowns'!$B$2:$B$522,'Label Dropdowns'!$C$2:$C$522))</f>
        <v>Choose from drop-down --&gt;</v>
      </c>
      <c r="B26" s="18"/>
      <c r="C26" s="19"/>
      <c r="D26" s="20"/>
      <c r="E26" s="17">
        <f t="shared" ref="E26:E39" si="1">SUM(C26:D26)</f>
        <v>0</v>
      </c>
    </row>
    <row r="27" spans="1:5" ht="15">
      <c r="A27" s="8" t="str">
        <f>IF(B27="", "Choose from drop-down --&gt;", _xlfn.XLOOKUP(B27,'Label Dropdowns'!$B$2:$B$522,'Label Dropdowns'!$C$2:$C$522))</f>
        <v>Choose from drop-down --&gt;</v>
      </c>
      <c r="B27" s="18"/>
      <c r="C27" s="19"/>
      <c r="D27" s="20"/>
      <c r="E27" s="17">
        <f t="shared" si="1"/>
        <v>0</v>
      </c>
    </row>
    <row r="28" spans="1:5" ht="15">
      <c r="A28" s="8" t="str">
        <f>IF(B28="", "Choose from drop-down --&gt;", _xlfn.XLOOKUP(B28,'Label Dropdowns'!$B$2:$B$522,'Label Dropdowns'!$C$2:$C$522))</f>
        <v>Choose from drop-down --&gt;</v>
      </c>
      <c r="B28" s="19"/>
      <c r="C28" s="19"/>
      <c r="D28" s="20"/>
      <c r="E28" s="17">
        <f t="shared" si="1"/>
        <v>0</v>
      </c>
    </row>
    <row r="29" spans="1:5" ht="15">
      <c r="A29" s="8" t="str">
        <f>IF(B29="", "Choose from drop-down --&gt;", _xlfn.XLOOKUP(B29,'Label Dropdowns'!$B$2:$B$522,'Label Dropdowns'!$C$2:$C$522))</f>
        <v>Choose from drop-down --&gt;</v>
      </c>
      <c r="B29" s="19"/>
      <c r="C29" s="19"/>
      <c r="D29" s="20"/>
      <c r="E29" s="17">
        <f t="shared" si="1"/>
        <v>0</v>
      </c>
    </row>
    <row r="30" spans="1:5" ht="15">
      <c r="A30" s="8" t="str">
        <f>IF(B30="", "Choose from drop-down --&gt;", _xlfn.XLOOKUP(B30,'Label Dropdowns'!$B$2:$B$522,'Label Dropdowns'!$C$2:$C$522))</f>
        <v>Choose from drop-down --&gt;</v>
      </c>
      <c r="B30" s="19"/>
      <c r="C30" s="19"/>
      <c r="D30" s="20"/>
      <c r="E30" s="17">
        <f t="shared" si="1"/>
        <v>0</v>
      </c>
    </row>
    <row r="31" spans="1:5" ht="15">
      <c r="A31" s="8" t="str">
        <f>IF(B31="", "Choose from drop-down --&gt;", _xlfn.XLOOKUP(B31,'Label Dropdowns'!$B$2:$B$522,'Label Dropdowns'!$C$2:$C$522))</f>
        <v>Choose from drop-down --&gt;</v>
      </c>
      <c r="B31" s="18"/>
      <c r="C31" s="19"/>
      <c r="D31" s="19"/>
      <c r="E31" s="17">
        <f t="shared" si="1"/>
        <v>0</v>
      </c>
    </row>
    <row r="32" spans="1:5" ht="15" hidden="1">
      <c r="A32" s="8" t="str">
        <f>IF(B32="", "Choose from drop-down --&gt;", _xlfn.XLOOKUP(B32,'Label Dropdowns'!$B$2:$B$522,'Label Dropdowns'!$C$2:$C$522))</f>
        <v>Choose from drop-down --&gt;</v>
      </c>
      <c r="B32" s="18"/>
      <c r="C32" s="19"/>
      <c r="D32" s="19"/>
      <c r="E32" s="17">
        <f t="shared" si="1"/>
        <v>0</v>
      </c>
    </row>
    <row r="33" spans="1:5" ht="15" hidden="1">
      <c r="A33" s="8" t="str">
        <f>IF(B33="", "Choose from drop-down --&gt;", _xlfn.XLOOKUP(B33,'Label Dropdowns'!$B$2:$B$522,'Label Dropdowns'!$C$2:$C$522))</f>
        <v>Choose from drop-down --&gt;</v>
      </c>
      <c r="B33" s="18"/>
      <c r="C33" s="19"/>
      <c r="D33" s="19"/>
      <c r="E33" s="17">
        <f t="shared" si="1"/>
        <v>0</v>
      </c>
    </row>
    <row r="34" spans="1:5" ht="15" hidden="1">
      <c r="A34" s="8" t="str">
        <f>IF(B34="", "Choose from drop-down --&gt;", _xlfn.XLOOKUP(B34,'Label Dropdowns'!$B$2:$B$522,'Label Dropdowns'!$C$2:$C$522))</f>
        <v>Choose from drop-down --&gt;</v>
      </c>
      <c r="B34" s="18"/>
      <c r="C34" s="19"/>
      <c r="D34" s="19"/>
      <c r="E34" s="17">
        <f t="shared" si="1"/>
        <v>0</v>
      </c>
    </row>
    <row r="35" spans="1:5" ht="15" hidden="1">
      <c r="A35" s="8" t="str">
        <f>IF(B35="", "Choose from drop-down --&gt;", _xlfn.XLOOKUP(B35,'Label Dropdowns'!$B$2:$B$522,'Label Dropdowns'!$C$2:$C$522))</f>
        <v>Choose from drop-down --&gt;</v>
      </c>
      <c r="B35" s="18"/>
      <c r="C35" s="19"/>
      <c r="D35" s="19"/>
      <c r="E35" s="17">
        <f t="shared" si="1"/>
        <v>0</v>
      </c>
    </row>
    <row r="36" spans="1:5" ht="15" hidden="1">
      <c r="A36" s="8" t="str">
        <f>IF(B36="", "Choose from drop-down --&gt;", _xlfn.XLOOKUP(B36,'Label Dropdowns'!$B$2:$B$522,'Label Dropdowns'!$C$2:$C$522))</f>
        <v>Choose from drop-down --&gt;</v>
      </c>
      <c r="B36" s="18"/>
      <c r="C36" s="19"/>
      <c r="D36" s="19"/>
      <c r="E36" s="17">
        <f t="shared" si="1"/>
        <v>0</v>
      </c>
    </row>
    <row r="37" spans="1:5" ht="15" hidden="1">
      <c r="A37" s="8" t="str">
        <f>IF(B37="", "Choose from drop-down --&gt;", _xlfn.XLOOKUP(B37,'Label Dropdowns'!$B$2:$B$522,'Label Dropdowns'!$C$2:$C$522))</f>
        <v>Choose from drop-down --&gt;</v>
      </c>
      <c r="B37" s="18"/>
      <c r="C37" s="19"/>
      <c r="D37" s="19"/>
      <c r="E37" s="17">
        <f t="shared" si="1"/>
        <v>0</v>
      </c>
    </row>
    <row r="38" spans="1:5" ht="15">
      <c r="A38" s="8" t="s">
        <v>17</v>
      </c>
      <c r="B38" s="8" t="s">
        <v>18</v>
      </c>
      <c r="C38" s="17" cm="1">
        <f t="array" aca="1" ref="C38" ca="1">SUM(INDIRECT(ADDRESS(CELL("row",INDEX($B:$B,_xlfn.XMATCH("Noncurrent Assets:",$B:$B,1)))+1,COLUMN())&amp;":"&amp;ADDRESS(ROW()-1,COLUMN())))</f>
        <v>0</v>
      </c>
      <c r="D38" s="17" cm="1">
        <f t="array" aca="1" ref="D38" ca="1">SUM(INDIRECT(ADDRESS(CELL("row",INDEX($B:$B,_xlfn.XMATCH("Noncurrent Assets:",$B:$B,1)))+1,COLUMN())&amp;":"&amp;ADDRESS(ROW()-1,COLUMN())))</f>
        <v>0</v>
      </c>
      <c r="E38" s="17">
        <f t="shared" ca="1" si="1"/>
        <v>0</v>
      </c>
    </row>
    <row r="39" spans="1:5" ht="15">
      <c r="A39" s="8" t="s">
        <v>19</v>
      </c>
      <c r="B39" s="10" t="s">
        <v>20</v>
      </c>
      <c r="C39" s="23">
        <f ca="1">SUM(_xlfn.XLOOKUP("Total Current Assets",$B:$B,C:C),(_xlfn.XLOOKUP("Total Noncurrent Assets",$B:$B,C:C)))</f>
        <v>0</v>
      </c>
      <c r="D39" s="23">
        <f ca="1">SUM(_xlfn.XLOOKUP("Total Current Assets",$B:$B,D:D),(_xlfn.XLOOKUP("Total Noncurrent Assets",$B:$B,D:D)))</f>
        <v>0</v>
      </c>
      <c r="E39" s="23">
        <f t="shared" ca="1" si="1"/>
        <v>0</v>
      </c>
    </row>
    <row r="40" spans="1:5" ht="15">
      <c r="A40" s="7"/>
      <c r="B40" s="7"/>
      <c r="C40" s="24"/>
      <c r="D40" s="24"/>
      <c r="E40" s="24"/>
    </row>
    <row r="41" spans="1:5" ht="15">
      <c r="A41" s="7"/>
      <c r="B41" s="13" t="s">
        <v>21</v>
      </c>
      <c r="C41" s="13"/>
      <c r="D41" s="13"/>
      <c r="E41" s="13"/>
    </row>
    <row r="42" spans="1:5" ht="15">
      <c r="A42" s="8" t="str">
        <f>IF(B42="", "Choose from drop-down --&gt;", _xlfn.XLOOKUP(B42,'Label Dropdowns'!$B$2:$B$522,'Label Dropdowns'!$C$2:$C$522))</f>
        <v>Choose from drop-down --&gt;</v>
      </c>
      <c r="B42" s="18"/>
      <c r="C42" s="19"/>
      <c r="D42" s="20"/>
      <c r="E42" s="17">
        <f t="shared" ref="E42:E51" si="2">SUM(C42:D42)</f>
        <v>0</v>
      </c>
    </row>
    <row r="43" spans="1:5" ht="15">
      <c r="A43" s="8" t="str">
        <f>IF(B43="", "Choose from drop-down --&gt;", _xlfn.XLOOKUP(B43,'Label Dropdowns'!$B$2:$B$522,'Label Dropdowns'!$C$2:$C$522))</f>
        <v>Choose from drop-down --&gt;</v>
      </c>
      <c r="B43" s="18"/>
      <c r="C43" s="19"/>
      <c r="D43" s="20"/>
      <c r="E43" s="17">
        <f t="shared" si="2"/>
        <v>0</v>
      </c>
    </row>
    <row r="44" spans="1:5" ht="15">
      <c r="A44" s="8" t="str">
        <f>IF(B44="", "Choose from drop-down --&gt;", _xlfn.XLOOKUP(B44,'Label Dropdowns'!$B$2:$B$522,'Label Dropdowns'!$C$2:$C$522))</f>
        <v>Choose from drop-down --&gt;</v>
      </c>
      <c r="B44" s="18"/>
      <c r="C44" s="19"/>
      <c r="D44" s="20"/>
      <c r="E44" s="17">
        <f t="shared" si="2"/>
        <v>0</v>
      </c>
    </row>
    <row r="45" spans="1:5" ht="15">
      <c r="A45" s="8" t="str">
        <f>IF(B45="", "Choose from drop-down --&gt;", _xlfn.XLOOKUP(B45,'Label Dropdowns'!$B$2:$B$522,'Label Dropdowns'!$C$2:$C$522))</f>
        <v>Choose from drop-down --&gt;</v>
      </c>
      <c r="B45" s="18"/>
      <c r="C45" s="19"/>
      <c r="D45" s="20"/>
      <c r="E45" s="17">
        <f t="shared" si="2"/>
        <v>0</v>
      </c>
    </row>
    <row r="46" spans="1:5" ht="15" hidden="1">
      <c r="A46" s="8" t="str">
        <f>IF(B46="", "Choose from drop-down --&gt;", _xlfn.XLOOKUP(B46,'Label Dropdowns'!$B$2:$B$522,'Label Dropdowns'!$C$2:$C$522))</f>
        <v>Choose from drop-down --&gt;</v>
      </c>
      <c r="B46" s="18"/>
      <c r="C46" s="19"/>
      <c r="D46" s="20"/>
      <c r="E46" s="17">
        <f t="shared" si="2"/>
        <v>0</v>
      </c>
    </row>
    <row r="47" spans="1:5" ht="15" hidden="1">
      <c r="A47" s="8" t="str">
        <f>IF(B47="", "Choose from drop-down --&gt;", _xlfn.XLOOKUP(B47,'Label Dropdowns'!$B$2:$B$522,'Label Dropdowns'!$C$2:$C$522))</f>
        <v>Choose from drop-down --&gt;</v>
      </c>
      <c r="B47" s="18"/>
      <c r="C47" s="19"/>
      <c r="D47" s="20"/>
      <c r="E47" s="17">
        <f t="shared" si="2"/>
        <v>0</v>
      </c>
    </row>
    <row r="48" spans="1:5" ht="15" hidden="1">
      <c r="A48" s="8" t="str">
        <f>IF(B48="", "Choose from drop-down --&gt;", _xlfn.XLOOKUP(B48,'Label Dropdowns'!$B$2:$B$522,'Label Dropdowns'!$C$2:$C$522))</f>
        <v>Choose from drop-down --&gt;</v>
      </c>
      <c r="B48" s="18"/>
      <c r="C48" s="19"/>
      <c r="D48" s="20"/>
      <c r="E48" s="17">
        <f t="shared" si="2"/>
        <v>0</v>
      </c>
    </row>
    <row r="49" spans="1:5" ht="15" hidden="1">
      <c r="A49" s="8" t="str">
        <f>IF(B49="", "Choose from drop-down --&gt;", _xlfn.XLOOKUP(B49,'Label Dropdowns'!$B$2:$B$522,'Label Dropdowns'!$C$2:$C$522))</f>
        <v>Choose from drop-down --&gt;</v>
      </c>
      <c r="B49" s="18"/>
      <c r="C49" s="19"/>
      <c r="D49" s="20"/>
      <c r="E49" s="17">
        <f t="shared" si="2"/>
        <v>0</v>
      </c>
    </row>
    <row r="50" spans="1:5" ht="15" hidden="1">
      <c r="A50" s="8" t="str">
        <f>IF(B50="", "Choose from drop-down --&gt;", _xlfn.XLOOKUP(B50,'Label Dropdowns'!$B$2:$B$522,'Label Dropdowns'!$C$2:$C$522))</f>
        <v>Choose from drop-down --&gt;</v>
      </c>
      <c r="B50" s="18"/>
      <c r="C50" s="20"/>
      <c r="D50" s="20"/>
      <c r="E50" s="17">
        <f t="shared" si="2"/>
        <v>0</v>
      </c>
    </row>
    <row r="51" spans="1:5" ht="15">
      <c r="A51" s="8" t="s">
        <v>24</v>
      </c>
      <c r="B51" s="10" t="s">
        <v>25</v>
      </c>
      <c r="C51" s="25" cm="1">
        <f t="array" aca="1" ref="C51" ca="1">SUM(INDIRECT(ADDRESS(CELL("row",INDEX($B:$B,_xlfn.XMATCH("DEFERRED OUTFLOW OF RESOURCES",$B:$B,1)))+1,COLUMN())&amp;":"&amp;ADDRESS(ROW()-1,COLUMN())))</f>
        <v>0</v>
      </c>
      <c r="D51" s="25" cm="1">
        <f t="array" aca="1" ref="D51" ca="1">SUM(INDIRECT(ADDRESS(CELL("row",INDEX($B:$B,_xlfn.XMATCH("DEFERRED OUTFLOW OF RESOURCES",$B:$B,1)))+1,COLUMN())&amp;":"&amp;ADDRESS(ROW()-1,COLUMN())))</f>
        <v>0</v>
      </c>
      <c r="E51" s="26">
        <f t="shared" ca="1" si="2"/>
        <v>0</v>
      </c>
    </row>
    <row r="52" spans="1:5" ht="15">
      <c r="A52" s="7"/>
      <c r="B52" s="7"/>
      <c r="C52" s="24"/>
      <c r="D52" s="27"/>
      <c r="E52" s="24"/>
    </row>
    <row r="53" spans="1:5" ht="15">
      <c r="A53" s="7"/>
      <c r="B53" s="13" t="s">
        <v>26</v>
      </c>
      <c r="C53" s="13"/>
      <c r="D53" s="13"/>
      <c r="E53" s="13"/>
    </row>
    <row r="54" spans="1:5" ht="15">
      <c r="A54" s="7"/>
      <c r="B54" s="15" t="s">
        <v>1078</v>
      </c>
      <c r="C54" s="16"/>
      <c r="D54" s="16"/>
      <c r="E54" s="16"/>
    </row>
    <row r="55" spans="1:5" ht="15">
      <c r="A55" s="8" t="str">
        <f>IF(B55="", "Choose from drop-down --&gt;", _xlfn.XLOOKUP(B55,'Label Dropdowns'!$B$2:$B$522,'Label Dropdowns'!$C$2:$C$522))</f>
        <v>Choose from drop-down --&gt;</v>
      </c>
      <c r="B55" s="18"/>
      <c r="C55" s="19"/>
      <c r="D55" s="19"/>
      <c r="E55" s="17">
        <f t="shared" ref="E55:E78" si="3">SUM(C55:D55)</f>
        <v>0</v>
      </c>
    </row>
    <row r="56" spans="1:5" ht="15">
      <c r="A56" s="8" t="str">
        <f>IF(B56="", "Choose from drop-down --&gt;", _xlfn.XLOOKUP(B56,'Label Dropdowns'!$B$2:$B$522,'Label Dropdowns'!$C$2:$C$522))</f>
        <v>Choose from drop-down --&gt;</v>
      </c>
      <c r="B56" s="18"/>
      <c r="C56" s="20"/>
      <c r="D56" s="19"/>
      <c r="E56" s="17">
        <f t="shared" si="3"/>
        <v>0</v>
      </c>
    </row>
    <row r="57" spans="1:5" ht="15">
      <c r="A57" s="8" t="str">
        <f>IF(B57="", "Choose from drop-down --&gt;", _xlfn.XLOOKUP(B57,'Label Dropdowns'!$B$2:$B$522,'Label Dropdowns'!$C$2:$C$522))</f>
        <v>Choose from drop-down --&gt;</v>
      </c>
      <c r="B57" s="18"/>
      <c r="C57" s="19"/>
      <c r="D57" s="20"/>
      <c r="E57" s="17">
        <f t="shared" si="3"/>
        <v>0</v>
      </c>
    </row>
    <row r="58" spans="1:5" ht="15">
      <c r="A58" s="8" t="str">
        <f>IF(B58="", "Choose from drop-down --&gt;", _xlfn.XLOOKUP(B58,'Label Dropdowns'!$B$2:$B$522,'Label Dropdowns'!$C$2:$C$522))</f>
        <v>Choose from drop-down --&gt;</v>
      </c>
      <c r="B58" s="18"/>
      <c r="C58" s="19"/>
      <c r="D58" s="20"/>
      <c r="E58" s="17">
        <f t="shared" si="3"/>
        <v>0</v>
      </c>
    </row>
    <row r="59" spans="1:5" ht="15">
      <c r="A59" s="8" t="str">
        <f>IF(B59="", "Choose from drop-down --&gt;", _xlfn.XLOOKUP(B59,'Label Dropdowns'!$B$2:$B$522,'Label Dropdowns'!$C$2:$C$522))</f>
        <v>Choose from drop-down --&gt;</v>
      </c>
      <c r="B59" s="18"/>
      <c r="C59" s="19"/>
      <c r="D59" s="20"/>
      <c r="E59" s="17">
        <f t="shared" si="3"/>
        <v>0</v>
      </c>
    </row>
    <row r="60" spans="1:5" ht="15" hidden="1">
      <c r="A60" s="8" t="str">
        <f>IF(B60="", "Choose from drop-down --&gt;", _xlfn.XLOOKUP(B60,'Label Dropdowns'!$B$2:$B$522,'Label Dropdowns'!$C$2:$C$522))</f>
        <v>Choose from drop-down --&gt;</v>
      </c>
      <c r="B60" s="18"/>
      <c r="C60" s="19"/>
      <c r="D60" s="20"/>
      <c r="E60" s="17">
        <f t="shared" si="3"/>
        <v>0</v>
      </c>
    </row>
    <row r="61" spans="1:5" ht="15" hidden="1">
      <c r="A61" s="8" t="str">
        <f>IF(B61="", "Choose from drop-down --&gt;", _xlfn.XLOOKUP(B61,'Label Dropdowns'!$B$2:$B$522,'Label Dropdowns'!$C$2:$C$522))</f>
        <v>Choose from drop-down --&gt;</v>
      </c>
      <c r="B61" s="18"/>
      <c r="C61" s="19"/>
      <c r="D61" s="20"/>
      <c r="E61" s="17">
        <f t="shared" si="3"/>
        <v>0</v>
      </c>
    </row>
    <row r="62" spans="1:5" ht="15" hidden="1">
      <c r="A62" s="8" t="str">
        <f>IF(B62="", "Choose from drop-down --&gt;", _xlfn.XLOOKUP(B62,'Label Dropdowns'!$B$2:$B$522,'Label Dropdowns'!$C$2:$C$522))</f>
        <v>Choose from drop-down --&gt;</v>
      </c>
      <c r="B62" s="18"/>
      <c r="C62" s="19"/>
      <c r="D62" s="20"/>
      <c r="E62" s="17">
        <f t="shared" si="3"/>
        <v>0</v>
      </c>
    </row>
    <row r="63" spans="1:5" ht="15" hidden="1">
      <c r="A63" s="8" t="str">
        <f>IF(B63="", "Choose from drop-down --&gt;", _xlfn.XLOOKUP(B63,'Label Dropdowns'!$B$2:$B$522,'Label Dropdowns'!$C$2:$C$522))</f>
        <v>Choose from drop-down --&gt;</v>
      </c>
      <c r="B63" s="18"/>
      <c r="C63" s="19"/>
      <c r="D63" s="20"/>
      <c r="E63" s="17">
        <f t="shared" si="3"/>
        <v>0</v>
      </c>
    </row>
    <row r="64" spans="1:5" ht="15" hidden="1">
      <c r="A64" s="8" t="str">
        <f>IF(B64="", "Choose from drop-down --&gt;", _xlfn.XLOOKUP(B64,'Label Dropdowns'!$B$2:$B$522,'Label Dropdowns'!$C$2:$C$522))</f>
        <v>Choose from drop-down --&gt;</v>
      </c>
      <c r="B64" s="18"/>
      <c r="C64" s="19"/>
      <c r="D64" s="20"/>
      <c r="E64" s="17">
        <f t="shared" si="3"/>
        <v>0</v>
      </c>
    </row>
    <row r="65" spans="1:5" ht="15" hidden="1">
      <c r="A65" s="8" t="str">
        <f>IF(B65="", "Choose from drop-down --&gt;", _xlfn.XLOOKUP(B65,'Label Dropdowns'!$B$2:$B$522,'Label Dropdowns'!$C$2:$C$522))</f>
        <v>Choose from drop-down --&gt;</v>
      </c>
      <c r="B65" s="18"/>
      <c r="C65" s="19"/>
      <c r="D65" s="20"/>
      <c r="E65" s="17">
        <f t="shared" si="3"/>
        <v>0</v>
      </c>
    </row>
    <row r="66" spans="1:5" ht="15">
      <c r="A66" s="8" t="s">
        <v>33</v>
      </c>
      <c r="B66" s="8" t="s">
        <v>34</v>
      </c>
      <c r="C66" s="17" cm="1">
        <f t="array" aca="1" ref="C66" ca="1">SUM(INDIRECT(ADDRESS(CELL("row",INDEX($B:$B,_xlfn.XMATCH("Current Liabilities:",$B:$B,1)))+1,COLUMN())&amp;":"&amp;ADDRESS(ROW()-1,COLUMN())))</f>
        <v>0</v>
      </c>
      <c r="D66" s="17" cm="1">
        <f t="array" aca="1" ref="D66" ca="1">SUM(INDIRECT(ADDRESS(CELL("row",INDEX($B:$B,_xlfn.XMATCH("Current Liabilities:",$B:$B,1)))+1,COLUMN())&amp;":"&amp;ADDRESS(ROW()-1,COLUMN())))</f>
        <v>0</v>
      </c>
      <c r="E66" s="17">
        <f t="shared" ca="1" si="3"/>
        <v>0</v>
      </c>
    </row>
    <row r="67" spans="1:5" ht="15">
      <c r="A67" s="7"/>
      <c r="B67" s="15" t="s">
        <v>1079</v>
      </c>
      <c r="C67" s="15"/>
      <c r="D67" s="15"/>
      <c r="E67" s="15"/>
    </row>
    <row r="68" spans="1:5" ht="15">
      <c r="A68" s="8" t="str">
        <f>IF(B68="", "Choose from drop-down --&gt;", _xlfn.XLOOKUP(B68,'Label Dropdowns'!$B$2:$B$522,'Label Dropdowns'!$C$2:$C$522))</f>
        <v>Choose from drop-down --&gt;</v>
      </c>
      <c r="B68" s="18"/>
      <c r="C68" s="19"/>
      <c r="D68" s="20"/>
      <c r="E68" s="17">
        <f t="shared" si="3"/>
        <v>0</v>
      </c>
    </row>
    <row r="69" spans="1:5" ht="15">
      <c r="A69" s="8" t="str">
        <f>IF(B69="", "Choose from drop-down --&gt;", _xlfn.XLOOKUP(B69,'Label Dropdowns'!$B$2:$B$522,'Label Dropdowns'!$C$2:$C$522))</f>
        <v>Choose from drop-down --&gt;</v>
      </c>
      <c r="B69" s="18"/>
      <c r="C69" s="19"/>
      <c r="D69" s="20"/>
      <c r="E69" s="17">
        <f t="shared" si="3"/>
        <v>0</v>
      </c>
    </row>
    <row r="70" spans="1:5" ht="15">
      <c r="A70" s="8" t="str">
        <f>IF(B70="", "Choose from drop-down --&gt;", _xlfn.XLOOKUP(B70,'Label Dropdowns'!$B$2:$B$522,'Label Dropdowns'!$C$2:$C$522))</f>
        <v>Choose from drop-down --&gt;</v>
      </c>
      <c r="B70" s="18"/>
      <c r="C70" s="19"/>
      <c r="D70" s="20"/>
      <c r="E70" s="17">
        <f t="shared" si="3"/>
        <v>0</v>
      </c>
    </row>
    <row r="71" spans="1:5" ht="15">
      <c r="A71" s="8" t="str">
        <f>IF(B71="", "Choose from drop-down --&gt;", _xlfn.XLOOKUP(B71,'Label Dropdowns'!$B$2:$B$522,'Label Dropdowns'!$C$2:$C$522))</f>
        <v>Choose from drop-down --&gt;</v>
      </c>
      <c r="B71" s="18"/>
      <c r="C71" s="19"/>
      <c r="D71" s="20"/>
      <c r="E71" s="17">
        <f t="shared" si="3"/>
        <v>0</v>
      </c>
    </row>
    <row r="72" spans="1:5" ht="15">
      <c r="A72" s="8" t="str">
        <f>IF(B72="", "Choose from drop-down --&gt;", _xlfn.XLOOKUP(B72,'Label Dropdowns'!$B$2:$B$522,'Label Dropdowns'!$C$2:$C$522))</f>
        <v>Choose from drop-down --&gt;</v>
      </c>
      <c r="B72" s="18"/>
      <c r="C72" s="19"/>
      <c r="D72" s="20"/>
      <c r="E72" s="17">
        <f t="shared" si="3"/>
        <v>0</v>
      </c>
    </row>
    <row r="73" spans="1:5" ht="15" hidden="1">
      <c r="A73" s="8" t="str">
        <f>IF(B73="", "Choose from drop-down --&gt;", _xlfn.XLOOKUP(B73,'Label Dropdowns'!$B$2:$B$522,'Label Dropdowns'!$C$2:$C$522))</f>
        <v>Choose from drop-down --&gt;</v>
      </c>
      <c r="B73" s="18"/>
      <c r="C73" s="19"/>
      <c r="D73" s="20"/>
      <c r="E73" s="17">
        <f t="shared" si="3"/>
        <v>0</v>
      </c>
    </row>
    <row r="74" spans="1:5" ht="15" hidden="1">
      <c r="A74" s="8" t="str">
        <f>IF(B74="", "Choose from drop-down --&gt;", _xlfn.XLOOKUP(B74,'Label Dropdowns'!$B$2:$B$522,'Label Dropdowns'!$C$2:$C$522))</f>
        <v>Choose from drop-down --&gt;</v>
      </c>
      <c r="B74" s="18"/>
      <c r="C74" s="19"/>
      <c r="D74" s="20"/>
      <c r="E74" s="17">
        <f t="shared" si="3"/>
        <v>0</v>
      </c>
    </row>
    <row r="75" spans="1:5" ht="15" hidden="1">
      <c r="A75" s="8" t="str">
        <f>IF(B75="", "Choose from drop-down --&gt;", _xlfn.XLOOKUP(B75,'Label Dropdowns'!$B$2:$B$522,'Label Dropdowns'!$C$2:$C$522))</f>
        <v>Choose from drop-down --&gt;</v>
      </c>
      <c r="B75" s="18"/>
      <c r="C75" s="19"/>
      <c r="D75" s="20"/>
      <c r="E75" s="17">
        <f t="shared" si="3"/>
        <v>0</v>
      </c>
    </row>
    <row r="76" spans="1:5" ht="15" hidden="1">
      <c r="A76" s="8" t="str">
        <f>IF(B76="", "Choose from drop-down --&gt;", _xlfn.XLOOKUP(B76,'Label Dropdowns'!$B$2:$B$522,'Label Dropdowns'!$C$2:$C$522))</f>
        <v>Choose from drop-down --&gt;</v>
      </c>
      <c r="B76" s="18"/>
      <c r="C76" s="19"/>
      <c r="D76" s="20"/>
      <c r="E76" s="17">
        <f t="shared" si="3"/>
        <v>0</v>
      </c>
    </row>
    <row r="77" spans="1:5" ht="15">
      <c r="A77" s="8" t="s">
        <v>38</v>
      </c>
      <c r="B77" s="8" t="s">
        <v>39</v>
      </c>
      <c r="C77" s="17" cm="1">
        <f t="array" aca="1" ref="C77" ca="1">SUM(INDIRECT(ADDRESS(CELL("row",INDEX($B:$B,_xlfn.XMATCH("Noncurrent Liabilities:",$B:$B,1)))+1,COLUMN())&amp;":"&amp;ADDRESS(ROW()-1,COLUMN())))</f>
        <v>0</v>
      </c>
      <c r="D77" s="17" cm="1">
        <f t="array" aca="1" ref="D77" ca="1">SUM(INDIRECT(ADDRESS(CELL("row",INDEX($B:$B,_xlfn.XMATCH("Noncurrent Liabilities:",$B:$B,1)))+1,COLUMN())&amp;":"&amp;ADDRESS(ROW()-1,COLUMN())))</f>
        <v>0</v>
      </c>
      <c r="E77" s="17">
        <f t="shared" ca="1" si="3"/>
        <v>0</v>
      </c>
    </row>
    <row r="78" spans="1:5" ht="15">
      <c r="A78" s="9" t="s">
        <v>40</v>
      </c>
      <c r="B78" s="10" t="s">
        <v>41</v>
      </c>
      <c r="C78" s="23">
        <f ca="1">SUM(_xlfn.XLOOKUP("Total Current Liabilities",$B:$B,C:C),(_xlfn.XLOOKUP("Total Noncurrent Liabilities",$B:$B,C:C)))</f>
        <v>0</v>
      </c>
      <c r="D78" s="23">
        <f ca="1">SUM(_xlfn.XLOOKUP("Total Current Liabilities",$B:$B,D:D),(_xlfn.XLOOKUP("Total Noncurrent Liabilities",$B:$B,D:D)))</f>
        <v>0</v>
      </c>
      <c r="E78" s="23">
        <f t="shared" ca="1" si="3"/>
        <v>0</v>
      </c>
    </row>
    <row r="79" spans="1:5" ht="15">
      <c r="A79" s="7"/>
      <c r="B79" s="7"/>
      <c r="C79" s="24"/>
      <c r="D79" s="24"/>
      <c r="E79" s="24"/>
    </row>
    <row r="80" spans="1:5" ht="15">
      <c r="A80" s="7"/>
      <c r="B80" s="13" t="s">
        <v>42</v>
      </c>
      <c r="C80" s="13"/>
      <c r="D80" s="13"/>
      <c r="E80" s="13"/>
    </row>
    <row r="81" spans="1:5" ht="15">
      <c r="A81" s="8" t="str">
        <f>IF(B81="", "Choose from drop-down --&gt;", _xlfn.XLOOKUP(B81,'Label Dropdowns'!$B$2:$B$522,'Label Dropdowns'!$C$2:$C$522))</f>
        <v>Choose from drop-down --&gt;</v>
      </c>
      <c r="B81" s="18"/>
      <c r="C81" s="19"/>
      <c r="D81" s="20"/>
      <c r="E81" s="28">
        <f t="shared" ref="E81:E90" si="4">SUM(C81:D81)</f>
        <v>0</v>
      </c>
    </row>
    <row r="82" spans="1:5" ht="15">
      <c r="A82" s="8" t="str">
        <f>IF(B82="", "Choose from drop-down --&gt;", _xlfn.XLOOKUP(B82,'Label Dropdowns'!$B$2:$B$522,'Label Dropdowns'!$C$2:$C$522))</f>
        <v>Choose from drop-down --&gt;</v>
      </c>
      <c r="B82" s="18"/>
      <c r="C82" s="19"/>
      <c r="D82" s="20"/>
      <c r="E82" s="28">
        <f t="shared" si="4"/>
        <v>0</v>
      </c>
    </row>
    <row r="83" spans="1:5" ht="15">
      <c r="A83" s="8" t="str">
        <f>IF(B83="", "Choose from drop-down --&gt;", _xlfn.XLOOKUP(B83,'Label Dropdowns'!$B$2:$B$522,'Label Dropdowns'!$C$2:$C$522))</f>
        <v>Choose from drop-down --&gt;</v>
      </c>
      <c r="B83" s="18"/>
      <c r="C83" s="19"/>
      <c r="D83" s="20"/>
      <c r="E83" s="28">
        <f t="shared" si="4"/>
        <v>0</v>
      </c>
    </row>
    <row r="84" spans="1:5" ht="15">
      <c r="A84" s="8" t="str">
        <f>IF(B84="", "Choose from drop-down --&gt;", _xlfn.XLOOKUP(B84,'Label Dropdowns'!$B$2:$B$522,'Label Dropdowns'!$C$2:$C$522))</f>
        <v>Choose from drop-down --&gt;</v>
      </c>
      <c r="B84" s="18"/>
      <c r="C84" s="19"/>
      <c r="D84" s="20"/>
      <c r="E84" s="28">
        <f t="shared" si="4"/>
        <v>0</v>
      </c>
    </row>
    <row r="85" spans="1:5" ht="15" hidden="1">
      <c r="A85" s="8" t="str">
        <f>IF(B85="", "Choose from drop-down --&gt;", _xlfn.XLOOKUP(B85,'Label Dropdowns'!$B$2:$B$522,'Label Dropdowns'!$C$2:$C$522))</f>
        <v>Choose from drop-down --&gt;</v>
      </c>
      <c r="B85" s="18"/>
      <c r="C85" s="19"/>
      <c r="D85" s="20"/>
      <c r="E85" s="28">
        <f t="shared" si="4"/>
        <v>0</v>
      </c>
    </row>
    <row r="86" spans="1:5" ht="15" hidden="1">
      <c r="A86" s="8" t="str">
        <f>IF(B86="", "Choose from drop-down --&gt;", _xlfn.XLOOKUP(B86,'Label Dropdowns'!$B$2:$B$522,'Label Dropdowns'!$C$2:$C$522))</f>
        <v>Choose from drop-down --&gt;</v>
      </c>
      <c r="B86" s="18"/>
      <c r="C86" s="19"/>
      <c r="D86" s="20"/>
      <c r="E86" s="28">
        <f t="shared" si="4"/>
        <v>0</v>
      </c>
    </row>
    <row r="87" spans="1:5" ht="15" hidden="1">
      <c r="A87" s="8" t="str">
        <f>IF(B87="", "Choose from drop-down --&gt;", _xlfn.XLOOKUP(B87,'Label Dropdowns'!$B$2:$B$522,'Label Dropdowns'!$C$2:$C$522))</f>
        <v>Choose from drop-down --&gt;</v>
      </c>
      <c r="B87" s="18"/>
      <c r="C87" s="19"/>
      <c r="D87" s="20"/>
      <c r="E87" s="28">
        <f t="shared" si="4"/>
        <v>0</v>
      </c>
    </row>
    <row r="88" spans="1:5" ht="15" hidden="1">
      <c r="A88" s="8" t="str">
        <f>IF(B88="", "Choose from drop-down --&gt;", _xlfn.XLOOKUP(B88,'Label Dropdowns'!$B$2:$B$522,'Label Dropdowns'!$C$2:$C$522))</f>
        <v>Choose from drop-down --&gt;</v>
      </c>
      <c r="B88" s="18"/>
      <c r="C88" s="19"/>
      <c r="D88" s="20"/>
      <c r="E88" s="28">
        <f t="shared" si="4"/>
        <v>0</v>
      </c>
    </row>
    <row r="89" spans="1:5" ht="15" hidden="1">
      <c r="A89" s="8" t="str">
        <f>IF(B89="", "Choose from drop-down --&gt;", _xlfn.XLOOKUP(B89,'Label Dropdowns'!$B$2:$B$522,'Label Dropdowns'!$C$2:$C$522))</f>
        <v>Choose from drop-down --&gt;</v>
      </c>
      <c r="B89" s="18"/>
      <c r="C89" s="20"/>
      <c r="D89" s="20"/>
      <c r="E89" s="28">
        <f t="shared" si="4"/>
        <v>0</v>
      </c>
    </row>
    <row r="90" spans="1:5" ht="15">
      <c r="A90" s="9" t="s">
        <v>45</v>
      </c>
      <c r="B90" s="10" t="s">
        <v>46</v>
      </c>
      <c r="C90" s="26" cm="1">
        <f t="array" aca="1" ref="C90" ca="1">SUM(INDIRECT(ADDRESS(CELL("row",INDEX($B:$B,_xlfn.XMATCH("DEFERRED INFLOWS OF RESOURCES",$B:$B,1)))+1,COLUMN())&amp;":"&amp;ADDRESS(ROW()-1,COLUMN())))</f>
        <v>0</v>
      </c>
      <c r="D90" s="26" cm="1">
        <f t="array" aca="1" ref="D90" ca="1">SUM(INDIRECT(ADDRESS(CELL("row",INDEX($B:$B,_xlfn.XMATCH("DEFERRED INFLOWS OF RESOURCES",$B:$B,1)))+1,COLUMN())&amp;":"&amp;ADDRESS(ROW()-1,COLUMN())))</f>
        <v>0</v>
      </c>
      <c r="E90" s="26">
        <f t="shared" ca="1" si="4"/>
        <v>0</v>
      </c>
    </row>
    <row r="91" spans="1:5" ht="15">
      <c r="A91" s="7"/>
      <c r="B91" s="29"/>
      <c r="C91" s="29"/>
      <c r="D91" s="29"/>
      <c r="E91" s="29"/>
    </row>
    <row r="92" spans="1:5" ht="15">
      <c r="A92" s="7"/>
      <c r="B92" s="13" t="s">
        <v>47</v>
      </c>
      <c r="C92" s="13"/>
      <c r="D92" s="13"/>
      <c r="E92" s="13"/>
    </row>
    <row r="93" spans="1:5" ht="15">
      <c r="A93" s="8" t="str">
        <f>IF(B93="", "Choose from drop-down --&gt;", _xlfn.XLOOKUP(B93,'Label Dropdowns'!$B$2:$B$522,'Label Dropdowns'!$C$2:$C$522))</f>
        <v>Choose from drop-down --&gt;</v>
      </c>
      <c r="B93" s="18"/>
      <c r="C93" s="19"/>
      <c r="D93" s="19"/>
      <c r="E93" s="17">
        <f t="shared" ref="E93:E101" si="5">SUM(C93:D93)</f>
        <v>0</v>
      </c>
    </row>
    <row r="94" spans="1:5" ht="15">
      <c r="A94" s="8" t="str">
        <f>IF(B94="", "Choose from drop-down --&gt;", _xlfn.XLOOKUP(B94,'Label Dropdowns'!$B$2:$B$522,'Label Dropdowns'!$C$2:$C$522))</f>
        <v>Choose from drop-down --&gt;</v>
      </c>
      <c r="B94" s="18"/>
      <c r="C94" s="19"/>
      <c r="D94" s="19"/>
      <c r="E94" s="17">
        <f t="shared" si="5"/>
        <v>0</v>
      </c>
    </row>
    <row r="95" spans="1:5" ht="15">
      <c r="A95" s="8" t="str">
        <f>IF(B95="", "Choose from drop-down --&gt;", _xlfn.XLOOKUP(B95,'Label Dropdowns'!$B$2:$B$522,'Label Dropdowns'!$C$2:$C$522))</f>
        <v>Choose from drop-down --&gt;</v>
      </c>
      <c r="B95" s="18"/>
      <c r="C95" s="19"/>
      <c r="D95" s="19"/>
      <c r="E95" s="17">
        <f t="shared" si="5"/>
        <v>0</v>
      </c>
    </row>
    <row r="96" spans="1:5" ht="15">
      <c r="A96" s="8" t="str">
        <f>IF(B96="", "Choose from drop-down --&gt;", _xlfn.XLOOKUP(B96,'Label Dropdowns'!$B$2:$B$522,'Label Dropdowns'!$C$2:$C$522))</f>
        <v>Choose from drop-down --&gt;</v>
      </c>
      <c r="B96" s="18"/>
      <c r="C96" s="19"/>
      <c r="D96" s="19"/>
      <c r="E96" s="17">
        <f t="shared" si="5"/>
        <v>0</v>
      </c>
    </row>
    <row r="97" spans="1:5" ht="15" hidden="1">
      <c r="A97" s="8" t="str">
        <f>IF(B97="", "Choose from drop-down --&gt;", _xlfn.XLOOKUP(B97,'Label Dropdowns'!$B$2:$B$522,'Label Dropdowns'!$C$2:$C$522))</f>
        <v>Choose from drop-down --&gt;</v>
      </c>
      <c r="B97" s="18"/>
      <c r="C97" s="19"/>
      <c r="D97" s="19"/>
      <c r="E97" s="17">
        <f t="shared" si="5"/>
        <v>0</v>
      </c>
    </row>
    <row r="98" spans="1:5" ht="15" hidden="1">
      <c r="A98" s="8" t="str">
        <f>IF(B98="", "Choose from drop-down --&gt;", _xlfn.XLOOKUP(B98,'Label Dropdowns'!$B$2:$B$522,'Label Dropdowns'!$C$2:$C$522))</f>
        <v>Choose from drop-down --&gt;</v>
      </c>
      <c r="B98" s="18"/>
      <c r="C98" s="19"/>
      <c r="D98" s="19"/>
      <c r="E98" s="17">
        <f t="shared" si="5"/>
        <v>0</v>
      </c>
    </row>
    <row r="99" spans="1:5" ht="15" hidden="1">
      <c r="A99" s="8" t="str">
        <f>IF(B99="", "Choose from drop-down --&gt;", _xlfn.XLOOKUP(B99,'Label Dropdowns'!$B$2:$B$522,'Label Dropdowns'!$C$2:$C$522))</f>
        <v>Choose from drop-down --&gt;</v>
      </c>
      <c r="B99" s="18"/>
      <c r="C99" s="19"/>
      <c r="D99" s="19"/>
      <c r="E99" s="17">
        <f t="shared" si="5"/>
        <v>0</v>
      </c>
    </row>
    <row r="100" spans="1:5" ht="15" hidden="1">
      <c r="A100" s="8" t="str">
        <f>IF(B100="", "Choose from drop-down --&gt;", _xlfn.XLOOKUP(B100,'Label Dropdowns'!$B$2:$B$522,'Label Dropdowns'!$C$2:$C$522))</f>
        <v>Choose from drop-down --&gt;</v>
      </c>
      <c r="B100" s="18"/>
      <c r="C100" s="19"/>
      <c r="D100" s="20"/>
      <c r="E100" s="17">
        <f t="shared" si="5"/>
        <v>0</v>
      </c>
    </row>
    <row r="101" spans="1:5" ht="15" hidden="1">
      <c r="A101" s="8" t="str">
        <f>IF(B101="", "Choose from drop-down --&gt;", _xlfn.XLOOKUP(B101,'Label Dropdowns'!$B$2:$B$522,'Label Dropdowns'!$C$2:$C$522))</f>
        <v>Choose from drop-down --&gt;</v>
      </c>
      <c r="B101" s="18"/>
      <c r="C101" s="19"/>
      <c r="D101" s="19"/>
      <c r="E101" s="17">
        <f t="shared" si="5"/>
        <v>0</v>
      </c>
    </row>
    <row r="102" spans="1:5" ht="15">
      <c r="A102" s="10" t="s">
        <v>51</v>
      </c>
      <c r="B102" s="10" t="s">
        <v>52</v>
      </c>
      <c r="C102" s="23" cm="1">
        <f t="array" aca="1" ref="C102" ca="1">SUM(INDIRECT(ADDRESS(CELL("row",INDEX($B:$B,_xlfn.XMATCH("NET POSITION",$B:$B,1)))+1,COLUMN())&amp;":"&amp;ADDRESS(ROW()-1,COLUMN())))</f>
        <v>0</v>
      </c>
      <c r="D102" s="23" cm="1">
        <f t="array" aca="1" ref="D102" ca="1">SUM(INDIRECT(ADDRESS(CELL("row",INDEX($B:$B,_xlfn.XMATCH("NET POSITION",$B:$B,1)))+1,COLUMN())&amp;":"&amp;ADDRESS(ROW()-1,COLUMN())))</f>
        <v>0</v>
      </c>
      <c r="E102" s="23" cm="1">
        <f t="array" aca="1" ref="E102" ca="1">SUM(INDIRECT(ADDRESS(CELL("row",INDEX($B:$B,_xlfn.XMATCH("NET POSITION",$B:$B,1)))+1,COLUMN())&amp;":"&amp;ADDRESS(ROW()-1,COLUMN())))</f>
        <v>0</v>
      </c>
    </row>
  </sheetData>
  <sheetProtection sheet="1" objects="1" scenarios="1"/>
  <mergeCells count="1">
    <mergeCell ref="B25:E25"/>
  </mergeCells>
  <conditionalFormatting sqref="C102">
    <cfRule type="cellIs" dxfId="13" priority="4" stopIfTrue="1" operator="equal">
      <formula>$C$102</formula>
    </cfRule>
    <cfRule type="cellIs" dxfId="12" priority="8" stopIfTrue="1" operator="notEqual">
      <formula>$C$102</formula>
    </cfRule>
  </conditionalFormatting>
  <conditionalFormatting sqref="C102:E102">
    <cfRule type="cellIs" dxfId="11" priority="1" stopIfTrue="1" operator="equal">
      <formula>0</formula>
    </cfRule>
  </conditionalFormatting>
  <conditionalFormatting sqref="D102">
    <cfRule type="cellIs" dxfId="10" priority="5" stopIfTrue="1" operator="equal">
      <formula>$D$102</formula>
    </cfRule>
    <cfRule type="cellIs" dxfId="9" priority="7" operator="notEqual">
      <formula>$D$102</formula>
    </cfRule>
  </conditionalFormatting>
  <conditionalFormatting sqref="E102">
    <cfRule type="cellIs" dxfId="8" priority="6" stopIfTrue="1" operator="notEqual">
      <formula>$E$102</formula>
    </cfRule>
    <cfRule type="cellIs" dxfId="7" priority="9" operator="equal">
      <formula>$E$102</formula>
    </cfRule>
  </conditionalFormatting>
  <dataValidations count="7">
    <dataValidation type="list" allowBlank="1" showInputMessage="1" showErrorMessage="1" sqref="B10:B23" xr:uid="{5216BECB-30A9-364B-A3FE-3C6D07FF79E5}">
      <formula1>current_assets</formula1>
    </dataValidation>
    <dataValidation type="list" allowBlank="1" showInputMessage="1" showErrorMessage="1" sqref="B26:B37" xr:uid="{1C68B9CD-BC4B-1C4A-9ED7-21B61F928AA2}">
      <formula1>noncurrent_assets</formula1>
    </dataValidation>
    <dataValidation type="list" allowBlank="1" showInputMessage="1" showErrorMessage="1" sqref="B93:B101" xr:uid="{C51E0E44-CF2C-2546-B952-A1B75DE819D0}">
      <formula1>net_position</formula1>
    </dataValidation>
    <dataValidation type="list" allowBlank="1" showInputMessage="1" showErrorMessage="1" sqref="B81:B89" xr:uid="{731C61B1-7E72-BE45-AC93-F1A94B43F5EA}">
      <formula1>deferred_inflows</formula1>
    </dataValidation>
    <dataValidation type="list" allowBlank="1" showInputMessage="1" showErrorMessage="1" sqref="B68:B76" xr:uid="{BD0A5E91-649F-274F-86C8-D0B4F9B73AAD}">
      <formula1>noncurrent_liabilities</formula1>
    </dataValidation>
    <dataValidation type="list" allowBlank="1" showInputMessage="1" showErrorMessage="1" sqref="B55:B65" xr:uid="{8609995E-CCC0-A549-B0D4-66C714CBB6FF}">
      <formula1>current_liabilities</formula1>
    </dataValidation>
    <dataValidation type="list" allowBlank="1" showInputMessage="1" showErrorMessage="1" sqref="B42:B50" xr:uid="{E0CC80CC-F2D6-794E-B236-99527455B4DB}">
      <formula1>deferred_outflows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27AB5-4C32-7545-9FCB-B1E2421FAC8B}">
  <dimension ref="A1:E101"/>
  <sheetViews>
    <sheetView workbookViewId="0">
      <selection activeCell="L36" sqref="L36"/>
    </sheetView>
  </sheetViews>
  <sheetFormatPr baseColWidth="10" defaultRowHeight="13"/>
  <cols>
    <col min="1" max="1" width="35.1640625" customWidth="1"/>
    <col min="2" max="2" width="29.1640625" customWidth="1"/>
    <col min="3" max="3" width="23.33203125" customWidth="1"/>
    <col min="4" max="4" width="26.6640625" customWidth="1"/>
  </cols>
  <sheetData>
    <row r="1" spans="1:5" ht="16">
      <c r="A1" s="4" t="s">
        <v>1074</v>
      </c>
      <c r="B1" s="21"/>
      <c r="C1" s="31"/>
      <c r="D1" s="31"/>
    </row>
    <row r="2" spans="1:5" ht="16">
      <c r="A2" s="4" t="s">
        <v>1077</v>
      </c>
      <c r="B2" s="30" t="s">
        <v>1102</v>
      </c>
      <c r="C2" s="31"/>
      <c r="D2" s="31"/>
    </row>
    <row r="3" spans="1:5" ht="34" customHeight="1">
      <c r="A3" s="4" t="s">
        <v>1075</v>
      </c>
      <c r="B3" s="32" t="s">
        <v>1107</v>
      </c>
      <c r="C3" s="31"/>
      <c r="D3" s="31"/>
    </row>
    <row r="4" spans="1:5" ht="16">
      <c r="A4" s="5" t="s">
        <v>1076</v>
      </c>
      <c r="B4" s="22"/>
      <c r="C4" s="31"/>
      <c r="D4" s="31"/>
    </row>
    <row r="5" spans="1:5" ht="15">
      <c r="A5" s="36"/>
      <c r="B5" s="37"/>
      <c r="C5" s="38"/>
      <c r="D5" s="38"/>
      <c r="E5" s="37"/>
    </row>
    <row r="6" spans="1:5" ht="32">
      <c r="A6" s="33" t="s">
        <v>1</v>
      </c>
      <c r="B6" s="34"/>
      <c r="C6" s="35" t="s">
        <v>1103</v>
      </c>
      <c r="D6" s="35" t="s">
        <v>1104</v>
      </c>
      <c r="E6" s="35" t="s">
        <v>3</v>
      </c>
    </row>
    <row r="8" spans="1:5" ht="15">
      <c r="A8" s="7"/>
      <c r="B8" s="13" t="s">
        <v>1108</v>
      </c>
      <c r="C8" s="14"/>
      <c r="D8" s="14"/>
      <c r="E8" s="13"/>
    </row>
    <row r="9" spans="1:5" ht="15">
      <c r="A9" s="8" t="str">
        <f>IF(B9="", "Choose from drop-down --&gt;", _xlfn.XLOOKUP(B9,'Label Dropdowns'!$B$2:$B$522,'Label Dropdowns'!$C$2:$C$522))</f>
        <v>Choose from drop-down --&gt;</v>
      </c>
      <c r="B9" s="18"/>
      <c r="C9" s="19"/>
      <c r="D9" s="20"/>
      <c r="E9" s="17">
        <f>SUM(C9:D9)</f>
        <v>0</v>
      </c>
    </row>
    <row r="10" spans="1:5" ht="15">
      <c r="A10" s="8" t="str">
        <f>IF(B10="", "Choose from drop-down --&gt;", _xlfn.XLOOKUP(B10,'Label Dropdowns'!$B$2:$B$522,'Label Dropdowns'!$C$2:$C$522))</f>
        <v>Choose from drop-down --&gt;</v>
      </c>
      <c r="B10" s="18"/>
      <c r="C10" s="19"/>
      <c r="D10" s="20"/>
      <c r="E10" s="17">
        <f t="shared" ref="E10:E22" si="0">SUM(C10:D10)</f>
        <v>0</v>
      </c>
    </row>
    <row r="11" spans="1:5" ht="15">
      <c r="A11" s="8" t="str">
        <f>IF(B11="", "Choose from drop-down --&gt;", _xlfn.XLOOKUP(B11,'Label Dropdowns'!$B$2:$B$522,'Label Dropdowns'!$C$2:$C$522))</f>
        <v>Choose from drop-down --&gt;</v>
      </c>
      <c r="B11" s="18"/>
      <c r="C11" s="19"/>
      <c r="D11" s="20"/>
      <c r="E11" s="17">
        <f t="shared" si="0"/>
        <v>0</v>
      </c>
    </row>
    <row r="12" spans="1:5" ht="15">
      <c r="A12" s="8" t="str">
        <f>IF(B12="", "Choose from drop-down --&gt;", _xlfn.XLOOKUP(B12,'Label Dropdowns'!$B$2:$B$522,'Label Dropdowns'!$C$2:$C$522))</f>
        <v>Choose from drop-down --&gt;</v>
      </c>
      <c r="B12" s="18"/>
      <c r="C12" s="19"/>
      <c r="D12" s="20"/>
      <c r="E12" s="17">
        <f t="shared" si="0"/>
        <v>0</v>
      </c>
    </row>
    <row r="13" spans="1:5" ht="15">
      <c r="A13" s="8" t="str">
        <f>IF(B13="", "Choose from drop-down --&gt;", _xlfn.XLOOKUP(B13,'Label Dropdowns'!$B$2:$B$522,'Label Dropdowns'!$C$2:$C$522))</f>
        <v>Choose from drop-down --&gt;</v>
      </c>
      <c r="B13" s="18"/>
      <c r="C13" s="19"/>
      <c r="D13" s="20"/>
      <c r="E13" s="17">
        <f t="shared" si="0"/>
        <v>0</v>
      </c>
    </row>
    <row r="14" spans="1:5" ht="15">
      <c r="A14" s="8" t="str">
        <f>IF(B14="", "Choose from drop-down --&gt;", _xlfn.XLOOKUP(B14,'Label Dropdowns'!$B$2:$B$522,'Label Dropdowns'!$C$2:$C$522))</f>
        <v>Choose from drop-down --&gt;</v>
      </c>
      <c r="B14" s="18"/>
      <c r="C14" s="19"/>
      <c r="D14" s="20"/>
      <c r="E14" s="17">
        <f t="shared" si="0"/>
        <v>0</v>
      </c>
    </row>
    <row r="15" spans="1:5" ht="15">
      <c r="A15" s="8" t="str">
        <f>IF(B15="", "Choose from drop-down --&gt;", _xlfn.XLOOKUP(B15,'Label Dropdowns'!$B$2:$B$522,'Label Dropdowns'!$C$2:$C$522))</f>
        <v>Choose from drop-down --&gt;</v>
      </c>
      <c r="B15" s="18"/>
      <c r="C15" s="19"/>
      <c r="D15" s="20"/>
      <c r="E15" s="17">
        <f t="shared" si="0"/>
        <v>0</v>
      </c>
    </row>
    <row r="16" spans="1:5" ht="15">
      <c r="A16" s="8" t="str">
        <f>IF(B16="", "Choose from drop-down --&gt;", _xlfn.XLOOKUP(B16,'Label Dropdowns'!$B$2:$B$522,'Label Dropdowns'!$C$2:$C$522))</f>
        <v>Choose from drop-down --&gt;</v>
      </c>
      <c r="B16" s="18"/>
      <c r="C16" s="19"/>
      <c r="D16" s="20"/>
      <c r="E16" s="17">
        <f t="shared" si="0"/>
        <v>0</v>
      </c>
    </row>
    <row r="17" spans="1:5" ht="15">
      <c r="A17" s="8" t="str">
        <f>IF(B17="", "Choose from drop-down --&gt;", _xlfn.XLOOKUP(B17,'Label Dropdowns'!$B$2:$B$522,'Label Dropdowns'!$C$2:$C$522))</f>
        <v>Choose from drop-down --&gt;</v>
      </c>
      <c r="B17" s="18"/>
      <c r="C17" s="19"/>
      <c r="D17" s="20"/>
      <c r="E17" s="17">
        <f t="shared" si="0"/>
        <v>0</v>
      </c>
    </row>
    <row r="18" spans="1:5" ht="15">
      <c r="A18" s="8" t="str">
        <f>IF(B18="", "Choose from drop-down --&gt;", _xlfn.XLOOKUP(B18,'Label Dropdowns'!$B$2:$B$522,'Label Dropdowns'!$C$2:$C$522))</f>
        <v>Choose from drop-down --&gt;</v>
      </c>
      <c r="B18" s="18"/>
      <c r="C18" s="19"/>
      <c r="D18" s="20"/>
      <c r="E18" s="17">
        <f t="shared" si="0"/>
        <v>0</v>
      </c>
    </row>
    <row r="19" spans="1:5" ht="15">
      <c r="A19" s="8" t="str">
        <f>IF(B19="", "Choose from drop-down --&gt;", _xlfn.XLOOKUP(B19,'Label Dropdowns'!$B$2:$B$522,'Label Dropdowns'!$C$2:$C$522))</f>
        <v>Choose from drop-down --&gt;</v>
      </c>
      <c r="B19" s="18"/>
      <c r="C19" s="19"/>
      <c r="D19" s="20"/>
      <c r="E19" s="17">
        <f t="shared" si="0"/>
        <v>0</v>
      </c>
    </row>
    <row r="20" spans="1:5" ht="15">
      <c r="A20" s="8" t="str">
        <f>IF(B20="", "Choose from drop-down --&gt;", _xlfn.XLOOKUP(B20,'Label Dropdowns'!$B$2:$B$522,'Label Dropdowns'!$C$2:$C$522))</f>
        <v>Choose from drop-down --&gt;</v>
      </c>
      <c r="B20" s="18"/>
      <c r="C20" s="19"/>
      <c r="D20" s="20"/>
      <c r="E20" s="17">
        <f t="shared" si="0"/>
        <v>0</v>
      </c>
    </row>
    <row r="21" spans="1:5" ht="15">
      <c r="A21" s="8" t="str">
        <f>IF(B21="", "Choose from drop-down --&gt;", _xlfn.XLOOKUP(B21,'Label Dropdowns'!$B$2:$B$522,'Label Dropdowns'!$C$2:$C$522))</f>
        <v>Choose from drop-down --&gt;</v>
      </c>
      <c r="B21" s="18"/>
      <c r="C21" s="19"/>
      <c r="D21" s="20"/>
      <c r="E21" s="17">
        <f t="shared" si="0"/>
        <v>0</v>
      </c>
    </row>
    <row r="22" spans="1:5" ht="15">
      <c r="A22" s="8" t="str">
        <f>IF(B22="", "Choose from drop-down --&gt;", _xlfn.XLOOKUP(B22,'Label Dropdowns'!$B$2:$B$522,'Label Dropdowns'!$C$2:$C$522))</f>
        <v>Choose from drop-down --&gt;</v>
      </c>
      <c r="B22" s="18"/>
      <c r="C22" s="19"/>
      <c r="D22" s="20"/>
      <c r="E22" s="17">
        <f t="shared" si="0"/>
        <v>0</v>
      </c>
    </row>
    <row r="23" spans="1:5" ht="15">
      <c r="A23" s="8"/>
      <c r="B23" s="8" t="s">
        <v>1109</v>
      </c>
      <c r="C23" s="17" cm="1">
        <f t="array" aca="1" ref="C23" ca="1">SUM(INDIRECT(ADDRESS(CELL("row",INDEX($B:$B,_xlfn.XMATCH("Current Assets:",$B:$B,1)))+1,COLUMN())&amp;":"&amp;ADDRESS(ROW()-1,COLUMN())))</f>
        <v>0</v>
      </c>
      <c r="D23" s="17" cm="1">
        <f t="array" aca="1" ref="D23" ca="1">SUM(INDIRECT(ADDRESS(CELL("row",INDEX($B:$B,_xlfn.XMATCH("Current Assets:",$B:$B,1)))+1,COLUMN())&amp;":"&amp;ADDRESS(ROW()-1,COLUMN())))</f>
        <v>0</v>
      </c>
      <c r="E23" s="17">
        <f ca="1">SUM(C23:D23)</f>
        <v>0</v>
      </c>
    </row>
    <row r="24" spans="1:5" ht="15">
      <c r="A24" s="7"/>
      <c r="B24" s="13" t="s">
        <v>1110</v>
      </c>
      <c r="C24" s="14"/>
      <c r="D24" s="14"/>
      <c r="E24" s="13"/>
    </row>
    <row r="25" spans="1:5" ht="15">
      <c r="A25" s="8" t="str">
        <f>IF(B25="", "Choose from drop-down --&gt;", _xlfn.XLOOKUP(B25,'Label Dropdowns'!$B$2:$B$522,'Label Dropdowns'!$C$2:$C$522))</f>
        <v>Choose from drop-down --&gt;</v>
      </c>
      <c r="B25" s="18"/>
      <c r="C25" s="19"/>
      <c r="D25" s="20"/>
      <c r="E25" s="17">
        <f t="shared" ref="E25:E38" si="1">SUM(C25:D25)</f>
        <v>0</v>
      </c>
    </row>
    <row r="26" spans="1:5" ht="15">
      <c r="A26" s="8" t="str">
        <f>IF(B26="", "Choose from drop-down --&gt;", _xlfn.XLOOKUP(B26,'Label Dropdowns'!$B$2:$B$522,'Label Dropdowns'!$C$2:$C$522))</f>
        <v>Choose from drop-down --&gt;</v>
      </c>
      <c r="B26" s="18"/>
      <c r="C26" s="19"/>
      <c r="D26" s="20"/>
      <c r="E26" s="17">
        <f t="shared" si="1"/>
        <v>0</v>
      </c>
    </row>
    <row r="27" spans="1:5" ht="15">
      <c r="A27" s="8" t="str">
        <f>IF(B27="", "Choose from drop-down --&gt;", _xlfn.XLOOKUP(B27,'Label Dropdowns'!$B$2:$B$522,'Label Dropdowns'!$C$2:$C$522))</f>
        <v>Choose from drop-down --&gt;</v>
      </c>
      <c r="B27" s="19"/>
      <c r="C27" s="19"/>
      <c r="D27" s="20"/>
      <c r="E27" s="17">
        <f t="shared" si="1"/>
        <v>0</v>
      </c>
    </row>
    <row r="28" spans="1:5" ht="15">
      <c r="A28" s="8" t="str">
        <f>IF(B28="", "Choose from drop-down --&gt;", _xlfn.XLOOKUP(B28,'Label Dropdowns'!$B$2:$B$522,'Label Dropdowns'!$C$2:$C$522))</f>
        <v>Choose from drop-down --&gt;</v>
      </c>
      <c r="B28" s="19"/>
      <c r="C28" s="19"/>
      <c r="D28" s="20"/>
      <c r="E28" s="17">
        <f t="shared" si="1"/>
        <v>0</v>
      </c>
    </row>
    <row r="29" spans="1:5" ht="15">
      <c r="A29" s="8" t="str">
        <f>IF(B29="", "Choose from drop-down --&gt;", _xlfn.XLOOKUP(B29,'Label Dropdowns'!$B$2:$B$522,'Label Dropdowns'!$C$2:$C$522))</f>
        <v>Choose from drop-down --&gt;</v>
      </c>
      <c r="B29" s="19"/>
      <c r="C29" s="19"/>
      <c r="D29" s="20"/>
      <c r="E29" s="17">
        <f t="shared" si="1"/>
        <v>0</v>
      </c>
    </row>
    <row r="30" spans="1:5" ht="15">
      <c r="A30" s="8" t="str">
        <f>IF(B30="", "Choose from drop-down --&gt;", _xlfn.XLOOKUP(B30,'Label Dropdowns'!$B$2:$B$522,'Label Dropdowns'!$C$2:$C$522))</f>
        <v>Choose from drop-down --&gt;</v>
      </c>
      <c r="B30" s="18"/>
      <c r="C30" s="19"/>
      <c r="D30" s="19"/>
      <c r="E30" s="17">
        <f t="shared" si="1"/>
        <v>0</v>
      </c>
    </row>
    <row r="31" spans="1:5" ht="15">
      <c r="A31" s="8" t="str">
        <f>IF(B31="", "Choose from drop-down --&gt;", _xlfn.XLOOKUP(B31,'Label Dropdowns'!$B$2:$B$522,'Label Dropdowns'!$C$2:$C$522))</f>
        <v>Choose from drop-down --&gt;</v>
      </c>
      <c r="B31" s="18"/>
      <c r="C31" s="19"/>
      <c r="D31" s="19"/>
      <c r="E31" s="17">
        <f t="shared" si="1"/>
        <v>0</v>
      </c>
    </row>
    <row r="32" spans="1:5" ht="15">
      <c r="A32" s="8" t="str">
        <f>IF(B32="", "Choose from drop-down --&gt;", _xlfn.XLOOKUP(B32,'Label Dropdowns'!$B$2:$B$522,'Label Dropdowns'!$C$2:$C$522))</f>
        <v>Choose from drop-down --&gt;</v>
      </c>
      <c r="B32" s="18"/>
      <c r="C32" s="19"/>
      <c r="D32" s="19"/>
      <c r="E32" s="17">
        <f t="shared" si="1"/>
        <v>0</v>
      </c>
    </row>
    <row r="33" spans="1:5" ht="15">
      <c r="A33" s="8" t="str">
        <f>IF(B33="", "Choose from drop-down --&gt;", _xlfn.XLOOKUP(B33,'Label Dropdowns'!$B$2:$B$522,'Label Dropdowns'!$C$2:$C$522))</f>
        <v>Choose from drop-down --&gt;</v>
      </c>
      <c r="B33" s="18"/>
      <c r="C33" s="19"/>
      <c r="D33" s="19"/>
      <c r="E33" s="17">
        <f t="shared" si="1"/>
        <v>0</v>
      </c>
    </row>
    <row r="34" spans="1:5" ht="15">
      <c r="A34" s="8" t="str">
        <f>IF(B34="", "Choose from drop-down --&gt;", _xlfn.XLOOKUP(B34,'Label Dropdowns'!$B$2:$B$522,'Label Dropdowns'!$C$2:$C$522))</f>
        <v>Choose from drop-down --&gt;</v>
      </c>
      <c r="B34" s="18"/>
      <c r="C34" s="19"/>
      <c r="D34" s="19"/>
      <c r="E34" s="17">
        <f t="shared" si="1"/>
        <v>0</v>
      </c>
    </row>
    <row r="35" spans="1:5" ht="15">
      <c r="A35" s="8" t="str">
        <f>IF(B35="", "Choose from drop-down --&gt;", _xlfn.XLOOKUP(B35,'Label Dropdowns'!$B$2:$B$522,'Label Dropdowns'!$C$2:$C$522))</f>
        <v>Choose from drop-down --&gt;</v>
      </c>
      <c r="B35" s="18"/>
      <c r="C35" s="19"/>
      <c r="D35" s="19"/>
      <c r="E35" s="17">
        <f t="shared" si="1"/>
        <v>0</v>
      </c>
    </row>
    <row r="36" spans="1:5" ht="15">
      <c r="A36" s="8" t="str">
        <f>IF(B36="", "Choose from drop-down --&gt;", _xlfn.XLOOKUP(B36,'Label Dropdowns'!$B$2:$B$522,'Label Dropdowns'!$C$2:$C$522))</f>
        <v>Choose from drop-down --&gt;</v>
      </c>
      <c r="B36" s="18"/>
      <c r="C36" s="19"/>
      <c r="D36" s="19"/>
      <c r="E36" s="17">
        <f t="shared" si="1"/>
        <v>0</v>
      </c>
    </row>
    <row r="37" spans="1:5" ht="15">
      <c r="A37" s="8" t="s">
        <v>17</v>
      </c>
      <c r="B37" s="8" t="s">
        <v>18</v>
      </c>
      <c r="C37" s="17" cm="1">
        <f t="array" aca="1" ref="C37" ca="1">SUM(INDIRECT(ADDRESS(CELL("row",INDEX($B:$B,_xlfn.XMATCH("Noncurrent Assets:",$B:$B,1)))+1,COLUMN())&amp;":"&amp;ADDRESS(ROW()-1,COLUMN())))</f>
        <v>0</v>
      </c>
      <c r="D37" s="17" cm="1">
        <f t="array" aca="1" ref="D37" ca="1">SUM(INDIRECT(ADDRESS(CELL("row",INDEX($B:$B,_xlfn.XMATCH("Noncurrent Assets:",$B:$B,1)))+1,COLUMN())&amp;":"&amp;ADDRESS(ROW()-1,COLUMN())))</f>
        <v>0</v>
      </c>
      <c r="E37" s="17">
        <f t="shared" ca="1" si="1"/>
        <v>0</v>
      </c>
    </row>
    <row r="38" spans="1:5" ht="15">
      <c r="A38" s="8" t="s">
        <v>19</v>
      </c>
      <c r="B38" s="10" t="s">
        <v>20</v>
      </c>
      <c r="C38" s="23" t="e">
        <f>SUM(_xlfn.XLOOKUP("Total Current Assets",$B:$B,C:C),(_xlfn.XLOOKUP("Total Noncurrent Assets",$B:$B,C:C)))</f>
        <v>#N/A</v>
      </c>
      <c r="D38" s="23" t="e">
        <f>SUM(_xlfn.XLOOKUP("Total Current Assets",$B:$B,D:D),(_xlfn.XLOOKUP("Total Noncurrent Assets",$B:$B,D:D)))</f>
        <v>#N/A</v>
      </c>
      <c r="E38" s="23" t="e">
        <f t="shared" si="1"/>
        <v>#N/A</v>
      </c>
    </row>
    <row r="39" spans="1:5" ht="15">
      <c r="A39" s="7"/>
      <c r="B39" s="7"/>
      <c r="C39" s="24"/>
      <c r="D39" s="24"/>
      <c r="E39" s="24"/>
    </row>
    <row r="40" spans="1:5" ht="15">
      <c r="A40" s="7"/>
      <c r="B40" s="13" t="s">
        <v>21</v>
      </c>
      <c r="C40" s="13"/>
      <c r="D40" s="13"/>
      <c r="E40" s="13"/>
    </row>
    <row r="41" spans="1:5" ht="15">
      <c r="A41" s="8" t="str">
        <f>IF(B41="", "Choose from drop-down --&gt;", _xlfn.XLOOKUP(B41,'Label Dropdowns'!$B$2:$B$522,'Label Dropdowns'!$C$2:$C$522))</f>
        <v>Choose from drop-down --&gt;</v>
      </c>
      <c r="B41" s="18"/>
      <c r="C41" s="19"/>
      <c r="D41" s="20"/>
      <c r="E41" s="17">
        <f t="shared" ref="E41:E50" si="2">SUM(C41:D41)</f>
        <v>0</v>
      </c>
    </row>
    <row r="42" spans="1:5" ht="15">
      <c r="A42" s="8" t="str">
        <f>IF(B42="", "Choose from drop-down --&gt;", _xlfn.XLOOKUP(B42,'Label Dropdowns'!$B$2:$B$522,'Label Dropdowns'!$C$2:$C$522))</f>
        <v>Choose from drop-down --&gt;</v>
      </c>
      <c r="B42" s="18"/>
      <c r="C42" s="19"/>
      <c r="D42" s="20"/>
      <c r="E42" s="17">
        <f t="shared" si="2"/>
        <v>0</v>
      </c>
    </row>
    <row r="43" spans="1:5" ht="15">
      <c r="A43" s="8" t="str">
        <f>IF(B43="", "Choose from drop-down --&gt;", _xlfn.XLOOKUP(B43,'Label Dropdowns'!$B$2:$B$522,'Label Dropdowns'!$C$2:$C$522))</f>
        <v>Choose from drop-down --&gt;</v>
      </c>
      <c r="B43" s="18"/>
      <c r="C43" s="19"/>
      <c r="D43" s="20"/>
      <c r="E43" s="17">
        <f t="shared" si="2"/>
        <v>0</v>
      </c>
    </row>
    <row r="44" spans="1:5" ht="15">
      <c r="A44" s="8" t="str">
        <f>IF(B44="", "Choose from drop-down --&gt;", _xlfn.XLOOKUP(B44,'Label Dropdowns'!$B$2:$B$522,'Label Dropdowns'!$C$2:$C$522))</f>
        <v>Choose from drop-down --&gt;</v>
      </c>
      <c r="B44" s="18"/>
      <c r="C44" s="19"/>
      <c r="D44" s="20"/>
      <c r="E44" s="17">
        <f t="shared" si="2"/>
        <v>0</v>
      </c>
    </row>
    <row r="45" spans="1:5" ht="15">
      <c r="A45" s="8" t="str">
        <f>IF(B45="", "Choose from drop-down --&gt;", _xlfn.XLOOKUP(B45,'Label Dropdowns'!$B$2:$B$522,'Label Dropdowns'!$C$2:$C$522))</f>
        <v>Choose from drop-down --&gt;</v>
      </c>
      <c r="B45" s="18"/>
      <c r="C45" s="19"/>
      <c r="D45" s="20"/>
      <c r="E45" s="17">
        <f t="shared" si="2"/>
        <v>0</v>
      </c>
    </row>
    <row r="46" spans="1:5" ht="15">
      <c r="A46" s="8" t="str">
        <f>IF(B46="", "Choose from drop-down --&gt;", _xlfn.XLOOKUP(B46,'Label Dropdowns'!$B$2:$B$522,'Label Dropdowns'!$C$2:$C$522))</f>
        <v>Choose from drop-down --&gt;</v>
      </c>
      <c r="B46" s="18"/>
      <c r="C46" s="19"/>
      <c r="D46" s="20"/>
      <c r="E46" s="17">
        <f t="shared" si="2"/>
        <v>0</v>
      </c>
    </row>
    <row r="47" spans="1:5" ht="15">
      <c r="A47" s="8" t="str">
        <f>IF(B47="", "Choose from drop-down --&gt;", _xlfn.XLOOKUP(B47,'Label Dropdowns'!$B$2:$B$522,'Label Dropdowns'!$C$2:$C$522))</f>
        <v>Choose from drop-down --&gt;</v>
      </c>
      <c r="B47" s="18"/>
      <c r="C47" s="19"/>
      <c r="D47" s="20"/>
      <c r="E47" s="17">
        <f t="shared" si="2"/>
        <v>0</v>
      </c>
    </row>
    <row r="48" spans="1:5" ht="15">
      <c r="A48" s="8" t="str">
        <f>IF(B48="", "Choose from drop-down --&gt;", _xlfn.XLOOKUP(B48,'Label Dropdowns'!$B$2:$B$522,'Label Dropdowns'!$C$2:$C$522))</f>
        <v>Choose from drop-down --&gt;</v>
      </c>
      <c r="B48" s="18"/>
      <c r="C48" s="19"/>
      <c r="D48" s="20"/>
      <c r="E48" s="17">
        <f t="shared" si="2"/>
        <v>0</v>
      </c>
    </row>
    <row r="49" spans="1:5" ht="15">
      <c r="A49" s="8" t="str">
        <f>IF(B49="", "Choose from drop-down --&gt;", _xlfn.XLOOKUP(B49,'Label Dropdowns'!$B$2:$B$522,'Label Dropdowns'!$C$2:$C$522))</f>
        <v>Choose from drop-down --&gt;</v>
      </c>
      <c r="B49" s="18"/>
      <c r="C49" s="20"/>
      <c r="D49" s="20"/>
      <c r="E49" s="17">
        <f t="shared" si="2"/>
        <v>0</v>
      </c>
    </row>
    <row r="50" spans="1:5" ht="15">
      <c r="A50" s="8" t="s">
        <v>24</v>
      </c>
      <c r="B50" s="10" t="s">
        <v>25</v>
      </c>
      <c r="C50" s="25" cm="1">
        <f t="array" aca="1" ref="C50" ca="1">SUM(INDIRECT(ADDRESS(CELL("row",INDEX($B:$B,_xlfn.XMATCH("DEFERRED OUTFLOW OF RESOURCES",$B:$B,1)))+1,COLUMN())&amp;":"&amp;ADDRESS(ROW()-1,COLUMN())))</f>
        <v>0</v>
      </c>
      <c r="D50" s="25" cm="1">
        <f t="array" aca="1" ref="D50" ca="1">SUM(INDIRECT(ADDRESS(CELL("row",INDEX($B:$B,_xlfn.XMATCH("DEFERRED OUTFLOW OF RESOURCES",$B:$B,1)))+1,COLUMN())&amp;":"&amp;ADDRESS(ROW()-1,COLUMN())))</f>
        <v>0</v>
      </c>
      <c r="E50" s="26">
        <f t="shared" ca="1" si="2"/>
        <v>0</v>
      </c>
    </row>
    <row r="51" spans="1:5" ht="15">
      <c r="A51" s="7"/>
      <c r="B51" s="7"/>
      <c r="C51" s="24"/>
      <c r="D51" s="27"/>
      <c r="E51" s="24"/>
    </row>
    <row r="52" spans="1:5" ht="15">
      <c r="A52" s="7"/>
      <c r="B52" s="13" t="s">
        <v>26</v>
      </c>
      <c r="C52" s="13"/>
      <c r="D52" s="13"/>
      <c r="E52" s="13"/>
    </row>
    <row r="53" spans="1:5" ht="15">
      <c r="A53" s="7"/>
      <c r="B53" s="15" t="s">
        <v>1078</v>
      </c>
      <c r="C53" s="16"/>
      <c r="D53" s="16"/>
      <c r="E53" s="16"/>
    </row>
    <row r="54" spans="1:5" ht="15">
      <c r="A54" s="8" t="str">
        <f>IF(B54="", "Choose from drop-down --&gt;", _xlfn.XLOOKUP(B54,'Label Dropdowns'!$B$2:$B$522,'Label Dropdowns'!$C$2:$C$522))</f>
        <v>Choose from drop-down --&gt;</v>
      </c>
      <c r="B54" s="18"/>
      <c r="C54" s="19"/>
      <c r="D54" s="19"/>
      <c r="E54" s="17">
        <f t="shared" ref="E54:E77" si="3">SUM(C54:D54)</f>
        <v>0</v>
      </c>
    </row>
    <row r="55" spans="1:5" ht="15">
      <c r="A55" s="8" t="str">
        <f>IF(B55="", "Choose from drop-down --&gt;", _xlfn.XLOOKUP(B55,'Label Dropdowns'!$B$2:$B$522,'Label Dropdowns'!$C$2:$C$522))</f>
        <v>Choose from drop-down --&gt;</v>
      </c>
      <c r="B55" s="18"/>
      <c r="C55" s="20"/>
      <c r="D55" s="19"/>
      <c r="E55" s="17">
        <f t="shared" si="3"/>
        <v>0</v>
      </c>
    </row>
    <row r="56" spans="1:5" ht="15">
      <c r="A56" s="8" t="str">
        <f>IF(B56="", "Choose from drop-down --&gt;", _xlfn.XLOOKUP(B56,'Label Dropdowns'!$B$2:$B$522,'Label Dropdowns'!$C$2:$C$522))</f>
        <v>Choose from drop-down --&gt;</v>
      </c>
      <c r="B56" s="18"/>
      <c r="C56" s="19"/>
      <c r="D56" s="20"/>
      <c r="E56" s="17">
        <f t="shared" si="3"/>
        <v>0</v>
      </c>
    </row>
    <row r="57" spans="1:5" ht="15">
      <c r="A57" s="8" t="str">
        <f>IF(B57="", "Choose from drop-down --&gt;", _xlfn.XLOOKUP(B57,'Label Dropdowns'!$B$2:$B$522,'Label Dropdowns'!$C$2:$C$522))</f>
        <v>Choose from drop-down --&gt;</v>
      </c>
      <c r="B57" s="18"/>
      <c r="C57" s="19"/>
      <c r="D57" s="20"/>
      <c r="E57" s="17">
        <f t="shared" si="3"/>
        <v>0</v>
      </c>
    </row>
    <row r="58" spans="1:5" ht="15">
      <c r="A58" s="8" t="str">
        <f>IF(B58="", "Choose from drop-down --&gt;", _xlfn.XLOOKUP(B58,'Label Dropdowns'!$B$2:$B$522,'Label Dropdowns'!$C$2:$C$522))</f>
        <v>Choose from drop-down --&gt;</v>
      </c>
      <c r="B58" s="18"/>
      <c r="C58" s="19"/>
      <c r="D58" s="20"/>
      <c r="E58" s="17">
        <f t="shared" si="3"/>
        <v>0</v>
      </c>
    </row>
    <row r="59" spans="1:5" ht="15">
      <c r="A59" s="8" t="str">
        <f>IF(B59="", "Choose from drop-down --&gt;", _xlfn.XLOOKUP(B59,'Label Dropdowns'!$B$2:$B$522,'Label Dropdowns'!$C$2:$C$522))</f>
        <v>Choose from drop-down --&gt;</v>
      </c>
      <c r="B59" s="18"/>
      <c r="C59" s="19"/>
      <c r="D59" s="20"/>
      <c r="E59" s="17">
        <f t="shared" si="3"/>
        <v>0</v>
      </c>
    </row>
    <row r="60" spans="1:5" ht="15">
      <c r="A60" s="8" t="str">
        <f>IF(B60="", "Choose from drop-down --&gt;", _xlfn.XLOOKUP(B60,'Label Dropdowns'!$B$2:$B$522,'Label Dropdowns'!$C$2:$C$522))</f>
        <v>Choose from drop-down --&gt;</v>
      </c>
      <c r="B60" s="18"/>
      <c r="C60" s="19"/>
      <c r="D60" s="20"/>
      <c r="E60" s="17">
        <f t="shared" si="3"/>
        <v>0</v>
      </c>
    </row>
    <row r="61" spans="1:5" ht="15">
      <c r="A61" s="8" t="str">
        <f>IF(B61="", "Choose from drop-down --&gt;", _xlfn.XLOOKUP(B61,'Label Dropdowns'!$B$2:$B$522,'Label Dropdowns'!$C$2:$C$522))</f>
        <v>Choose from drop-down --&gt;</v>
      </c>
      <c r="B61" s="18"/>
      <c r="C61" s="19"/>
      <c r="D61" s="20"/>
      <c r="E61" s="17">
        <f t="shared" si="3"/>
        <v>0</v>
      </c>
    </row>
    <row r="62" spans="1:5" ht="15">
      <c r="A62" s="8" t="str">
        <f>IF(B62="", "Choose from drop-down --&gt;", _xlfn.XLOOKUP(B62,'Label Dropdowns'!$B$2:$B$522,'Label Dropdowns'!$C$2:$C$522))</f>
        <v>Choose from drop-down --&gt;</v>
      </c>
      <c r="B62" s="18"/>
      <c r="C62" s="19"/>
      <c r="D62" s="20"/>
      <c r="E62" s="17">
        <f t="shared" si="3"/>
        <v>0</v>
      </c>
    </row>
    <row r="63" spans="1:5" ht="15">
      <c r="A63" s="8" t="str">
        <f>IF(B63="", "Choose from drop-down --&gt;", _xlfn.XLOOKUP(B63,'Label Dropdowns'!$B$2:$B$522,'Label Dropdowns'!$C$2:$C$522))</f>
        <v>Choose from drop-down --&gt;</v>
      </c>
      <c r="B63" s="18"/>
      <c r="C63" s="19"/>
      <c r="D63" s="20"/>
      <c r="E63" s="17">
        <f t="shared" si="3"/>
        <v>0</v>
      </c>
    </row>
    <row r="64" spans="1:5" ht="15">
      <c r="A64" s="8" t="str">
        <f>IF(B64="", "Choose from drop-down --&gt;", _xlfn.XLOOKUP(B64,'Label Dropdowns'!$B$2:$B$522,'Label Dropdowns'!$C$2:$C$522))</f>
        <v>Choose from drop-down --&gt;</v>
      </c>
      <c r="B64" s="18"/>
      <c r="C64" s="19"/>
      <c r="D64" s="20"/>
      <c r="E64" s="17">
        <f t="shared" si="3"/>
        <v>0</v>
      </c>
    </row>
    <row r="65" spans="1:5" ht="15">
      <c r="A65" s="8" t="s">
        <v>33</v>
      </c>
      <c r="B65" s="8" t="s">
        <v>34</v>
      </c>
      <c r="C65" s="17" cm="1">
        <f t="array" aca="1" ref="C65" ca="1">SUM(INDIRECT(ADDRESS(CELL("row",INDEX($B:$B,_xlfn.XMATCH("Current Liabilities:",$B:$B,1)))+1,COLUMN())&amp;":"&amp;ADDRESS(ROW()-1,COLUMN())))</f>
        <v>0</v>
      </c>
      <c r="D65" s="17" cm="1">
        <f t="array" aca="1" ref="D65" ca="1">SUM(INDIRECT(ADDRESS(CELL("row",INDEX($B:$B,_xlfn.XMATCH("Current Liabilities:",$B:$B,1)))+1,COLUMN())&amp;":"&amp;ADDRESS(ROW()-1,COLUMN())))</f>
        <v>0</v>
      </c>
      <c r="E65" s="17">
        <f t="shared" ca="1" si="3"/>
        <v>0</v>
      </c>
    </row>
    <row r="66" spans="1:5" ht="15">
      <c r="A66" s="7"/>
      <c r="B66" s="15" t="s">
        <v>1079</v>
      </c>
      <c r="C66" s="15"/>
      <c r="D66" s="15"/>
      <c r="E66" s="15"/>
    </row>
    <row r="67" spans="1:5" ht="15">
      <c r="A67" s="8" t="str">
        <f>IF(B67="", "Choose from drop-down --&gt;", _xlfn.XLOOKUP(B67,'Label Dropdowns'!$B$2:$B$522,'Label Dropdowns'!$C$2:$C$522))</f>
        <v>Choose from drop-down --&gt;</v>
      </c>
      <c r="B67" s="18"/>
      <c r="C67" s="19"/>
      <c r="D67" s="20"/>
      <c r="E67" s="17">
        <f t="shared" si="3"/>
        <v>0</v>
      </c>
    </row>
    <row r="68" spans="1:5" ht="15">
      <c r="A68" s="8" t="str">
        <f>IF(B68="", "Choose from drop-down --&gt;", _xlfn.XLOOKUP(B68,'Label Dropdowns'!$B$2:$B$522,'Label Dropdowns'!$C$2:$C$522))</f>
        <v>Choose from drop-down --&gt;</v>
      </c>
      <c r="B68" s="18"/>
      <c r="C68" s="19"/>
      <c r="D68" s="20"/>
      <c r="E68" s="17">
        <f t="shared" si="3"/>
        <v>0</v>
      </c>
    </row>
    <row r="69" spans="1:5" ht="15">
      <c r="A69" s="8" t="str">
        <f>IF(B69="", "Choose from drop-down --&gt;", _xlfn.XLOOKUP(B69,'Label Dropdowns'!$B$2:$B$522,'Label Dropdowns'!$C$2:$C$522))</f>
        <v>Choose from drop-down --&gt;</v>
      </c>
      <c r="B69" s="18"/>
      <c r="C69" s="19"/>
      <c r="D69" s="20"/>
      <c r="E69" s="17">
        <f t="shared" si="3"/>
        <v>0</v>
      </c>
    </row>
    <row r="70" spans="1:5" ht="15">
      <c r="A70" s="8" t="str">
        <f>IF(B70="", "Choose from drop-down --&gt;", _xlfn.XLOOKUP(B70,'Label Dropdowns'!$B$2:$B$522,'Label Dropdowns'!$C$2:$C$522))</f>
        <v>Choose from drop-down --&gt;</v>
      </c>
      <c r="B70" s="18"/>
      <c r="C70" s="19"/>
      <c r="D70" s="20"/>
      <c r="E70" s="17">
        <f t="shared" si="3"/>
        <v>0</v>
      </c>
    </row>
    <row r="71" spans="1:5" ht="15">
      <c r="A71" s="8" t="str">
        <f>IF(B71="", "Choose from drop-down --&gt;", _xlfn.XLOOKUP(B71,'Label Dropdowns'!$B$2:$B$522,'Label Dropdowns'!$C$2:$C$522))</f>
        <v>Choose from drop-down --&gt;</v>
      </c>
      <c r="B71" s="18"/>
      <c r="C71" s="19"/>
      <c r="D71" s="20"/>
      <c r="E71" s="17">
        <f t="shared" si="3"/>
        <v>0</v>
      </c>
    </row>
    <row r="72" spans="1:5" ht="15">
      <c r="A72" s="8" t="str">
        <f>IF(B72="", "Choose from drop-down --&gt;", _xlfn.XLOOKUP(B72,'Label Dropdowns'!$B$2:$B$522,'Label Dropdowns'!$C$2:$C$522))</f>
        <v>Choose from drop-down --&gt;</v>
      </c>
      <c r="B72" s="18"/>
      <c r="C72" s="19"/>
      <c r="D72" s="20"/>
      <c r="E72" s="17">
        <f t="shared" si="3"/>
        <v>0</v>
      </c>
    </row>
    <row r="73" spans="1:5" ht="15">
      <c r="A73" s="8" t="str">
        <f>IF(B73="", "Choose from drop-down --&gt;", _xlfn.XLOOKUP(B73,'Label Dropdowns'!$B$2:$B$522,'Label Dropdowns'!$C$2:$C$522))</f>
        <v>Choose from drop-down --&gt;</v>
      </c>
      <c r="B73" s="18"/>
      <c r="C73" s="19"/>
      <c r="D73" s="20"/>
      <c r="E73" s="17">
        <f t="shared" si="3"/>
        <v>0</v>
      </c>
    </row>
    <row r="74" spans="1:5" ht="15">
      <c r="A74" s="8" t="str">
        <f>IF(B74="", "Choose from drop-down --&gt;", _xlfn.XLOOKUP(B74,'Label Dropdowns'!$B$2:$B$522,'Label Dropdowns'!$C$2:$C$522))</f>
        <v>Choose from drop-down --&gt;</v>
      </c>
      <c r="B74" s="18"/>
      <c r="C74" s="19"/>
      <c r="D74" s="20"/>
      <c r="E74" s="17">
        <f t="shared" si="3"/>
        <v>0</v>
      </c>
    </row>
    <row r="75" spans="1:5" ht="15">
      <c r="A75" s="8" t="str">
        <f>IF(B75="", "Choose from drop-down --&gt;", _xlfn.XLOOKUP(B75,'Label Dropdowns'!$B$2:$B$522,'Label Dropdowns'!$C$2:$C$522))</f>
        <v>Choose from drop-down --&gt;</v>
      </c>
      <c r="B75" s="18"/>
      <c r="C75" s="19"/>
      <c r="D75" s="20"/>
      <c r="E75" s="17">
        <f t="shared" si="3"/>
        <v>0</v>
      </c>
    </row>
    <row r="76" spans="1:5" ht="15">
      <c r="A76" s="8" t="s">
        <v>38</v>
      </c>
      <c r="B76" s="8" t="s">
        <v>39</v>
      </c>
      <c r="C76" s="17" cm="1">
        <f t="array" aca="1" ref="C76" ca="1">SUM(INDIRECT(ADDRESS(CELL("row",INDEX($B:$B,_xlfn.XMATCH("Noncurrent Liabilities:",$B:$B,1)))+1,COLUMN())&amp;":"&amp;ADDRESS(ROW()-1,COLUMN())))</f>
        <v>0</v>
      </c>
      <c r="D76" s="17" cm="1">
        <f t="array" aca="1" ref="D76" ca="1">SUM(INDIRECT(ADDRESS(CELL("row",INDEX($B:$B,_xlfn.XMATCH("Noncurrent Liabilities:",$B:$B,1)))+1,COLUMN())&amp;":"&amp;ADDRESS(ROW()-1,COLUMN())))</f>
        <v>0</v>
      </c>
      <c r="E76" s="17">
        <f t="shared" ca="1" si="3"/>
        <v>0</v>
      </c>
    </row>
    <row r="77" spans="1:5" ht="15">
      <c r="A77" s="9" t="s">
        <v>40</v>
      </c>
      <c r="B77" s="10" t="s">
        <v>41</v>
      </c>
      <c r="C77" s="23">
        <f ca="1">SUM(_xlfn.XLOOKUP("Total Current Liabilities",$B:$B,C:C),(_xlfn.XLOOKUP("Total Noncurrent Liabilities",$B:$B,C:C)))</f>
        <v>0</v>
      </c>
      <c r="D77" s="23">
        <f ca="1">SUM(_xlfn.XLOOKUP("Total Current Liabilities",$B:$B,D:D),(_xlfn.XLOOKUP("Total Noncurrent Liabilities",$B:$B,D:D)))</f>
        <v>0</v>
      </c>
      <c r="E77" s="23">
        <f t="shared" ca="1" si="3"/>
        <v>0</v>
      </c>
    </row>
    <row r="78" spans="1:5" ht="15">
      <c r="A78" s="7"/>
      <c r="B78" s="7"/>
      <c r="C78" s="24"/>
      <c r="D78" s="24"/>
      <c r="E78" s="24"/>
    </row>
    <row r="79" spans="1:5" ht="15">
      <c r="A79" s="7"/>
      <c r="B79" s="13" t="s">
        <v>42</v>
      </c>
      <c r="C79" s="13"/>
      <c r="D79" s="13"/>
      <c r="E79" s="13"/>
    </row>
    <row r="80" spans="1:5" ht="15">
      <c r="A80" s="8" t="str">
        <f>IF(B80="", "Choose from drop-down --&gt;", _xlfn.XLOOKUP(B80,'Label Dropdowns'!$B$2:$B$522,'Label Dropdowns'!$C$2:$C$522))</f>
        <v>Choose from drop-down --&gt;</v>
      </c>
      <c r="B80" s="18"/>
      <c r="C80" s="19"/>
      <c r="D80" s="20"/>
      <c r="E80" s="28">
        <f t="shared" ref="E80:E89" si="4">SUM(C80:D80)</f>
        <v>0</v>
      </c>
    </row>
    <row r="81" spans="1:5" ht="15">
      <c r="A81" s="8" t="str">
        <f>IF(B81="", "Choose from drop-down --&gt;", _xlfn.XLOOKUP(B81,'Label Dropdowns'!$B$2:$B$522,'Label Dropdowns'!$C$2:$C$522))</f>
        <v>Choose from drop-down --&gt;</v>
      </c>
      <c r="B81" s="18"/>
      <c r="C81" s="19"/>
      <c r="D81" s="20"/>
      <c r="E81" s="28">
        <f t="shared" si="4"/>
        <v>0</v>
      </c>
    </row>
    <row r="82" spans="1:5" ht="15">
      <c r="A82" s="8" t="str">
        <f>IF(B82="", "Choose from drop-down --&gt;", _xlfn.XLOOKUP(B82,'Label Dropdowns'!$B$2:$B$522,'Label Dropdowns'!$C$2:$C$522))</f>
        <v>Choose from drop-down --&gt;</v>
      </c>
      <c r="B82" s="18"/>
      <c r="C82" s="19"/>
      <c r="D82" s="20"/>
      <c r="E82" s="28">
        <f t="shared" si="4"/>
        <v>0</v>
      </c>
    </row>
    <row r="83" spans="1:5" ht="15">
      <c r="A83" s="8" t="str">
        <f>IF(B83="", "Choose from drop-down --&gt;", _xlfn.XLOOKUP(B83,'Label Dropdowns'!$B$2:$B$522,'Label Dropdowns'!$C$2:$C$522))</f>
        <v>Choose from drop-down --&gt;</v>
      </c>
      <c r="B83" s="18"/>
      <c r="C83" s="19"/>
      <c r="D83" s="20"/>
      <c r="E83" s="28">
        <f t="shared" si="4"/>
        <v>0</v>
      </c>
    </row>
    <row r="84" spans="1:5" ht="15">
      <c r="A84" s="8" t="str">
        <f>IF(B84="", "Choose from drop-down --&gt;", _xlfn.XLOOKUP(B84,'Label Dropdowns'!$B$2:$B$522,'Label Dropdowns'!$C$2:$C$522))</f>
        <v>Choose from drop-down --&gt;</v>
      </c>
      <c r="B84" s="18"/>
      <c r="C84" s="19"/>
      <c r="D84" s="20"/>
      <c r="E84" s="28">
        <f t="shared" si="4"/>
        <v>0</v>
      </c>
    </row>
    <row r="85" spans="1:5" ht="15">
      <c r="A85" s="8" t="str">
        <f>IF(B85="", "Choose from drop-down --&gt;", _xlfn.XLOOKUP(B85,'Label Dropdowns'!$B$2:$B$522,'Label Dropdowns'!$C$2:$C$522))</f>
        <v>Choose from drop-down --&gt;</v>
      </c>
      <c r="B85" s="18"/>
      <c r="C85" s="19"/>
      <c r="D85" s="20"/>
      <c r="E85" s="28">
        <f t="shared" si="4"/>
        <v>0</v>
      </c>
    </row>
    <row r="86" spans="1:5" ht="15">
      <c r="A86" s="8" t="str">
        <f>IF(B86="", "Choose from drop-down --&gt;", _xlfn.XLOOKUP(B86,'Label Dropdowns'!$B$2:$B$522,'Label Dropdowns'!$C$2:$C$522))</f>
        <v>Choose from drop-down --&gt;</v>
      </c>
      <c r="B86" s="18"/>
      <c r="C86" s="19"/>
      <c r="D86" s="20"/>
      <c r="E86" s="28">
        <f t="shared" si="4"/>
        <v>0</v>
      </c>
    </row>
    <row r="87" spans="1:5" ht="15">
      <c r="A87" s="8" t="str">
        <f>IF(B87="", "Choose from drop-down --&gt;", _xlfn.XLOOKUP(B87,'Label Dropdowns'!$B$2:$B$522,'Label Dropdowns'!$C$2:$C$522))</f>
        <v>Choose from drop-down --&gt;</v>
      </c>
      <c r="B87" s="18"/>
      <c r="C87" s="19"/>
      <c r="D87" s="20"/>
      <c r="E87" s="28">
        <f t="shared" si="4"/>
        <v>0</v>
      </c>
    </row>
    <row r="88" spans="1:5" ht="15">
      <c r="A88" s="8" t="str">
        <f>IF(B88="", "Choose from drop-down --&gt;", _xlfn.XLOOKUP(B88,'Label Dropdowns'!$B$2:$B$522,'Label Dropdowns'!$C$2:$C$522))</f>
        <v>Choose from drop-down --&gt;</v>
      </c>
      <c r="B88" s="18"/>
      <c r="C88" s="20"/>
      <c r="D88" s="20"/>
      <c r="E88" s="28">
        <f t="shared" si="4"/>
        <v>0</v>
      </c>
    </row>
    <row r="89" spans="1:5" ht="15">
      <c r="A89" s="9" t="s">
        <v>45</v>
      </c>
      <c r="B89" s="10" t="s">
        <v>46</v>
      </c>
      <c r="C89" s="26" cm="1">
        <f t="array" aca="1" ref="C89" ca="1">SUM(INDIRECT(ADDRESS(CELL("row",INDEX($B:$B,_xlfn.XMATCH("DEFERRED INFLOWS OF RESOURCES",$B:$B,1)))+1,COLUMN())&amp;":"&amp;ADDRESS(ROW()-1,COLUMN())))</f>
        <v>0</v>
      </c>
      <c r="D89" s="26" cm="1">
        <f t="array" aca="1" ref="D89" ca="1">SUM(INDIRECT(ADDRESS(CELL("row",INDEX($B:$B,_xlfn.XMATCH("DEFERRED INFLOWS OF RESOURCES",$B:$B,1)))+1,COLUMN())&amp;":"&amp;ADDRESS(ROW()-1,COLUMN())))</f>
        <v>0</v>
      </c>
      <c r="E89" s="26">
        <f t="shared" ca="1" si="4"/>
        <v>0</v>
      </c>
    </row>
    <row r="90" spans="1:5" ht="15">
      <c r="A90" s="7"/>
      <c r="B90" s="29"/>
      <c r="C90" s="29"/>
      <c r="D90" s="29"/>
      <c r="E90" s="29"/>
    </row>
    <row r="91" spans="1:5" ht="15">
      <c r="A91" s="7"/>
      <c r="B91" s="13" t="s">
        <v>47</v>
      </c>
      <c r="C91" s="13"/>
      <c r="D91" s="13"/>
      <c r="E91" s="13"/>
    </row>
    <row r="92" spans="1:5" ht="15">
      <c r="A92" s="8" t="str">
        <f>IF(B92="", "Choose from drop-down --&gt;", _xlfn.XLOOKUP(B92,'Label Dropdowns'!$B$2:$B$522,'Label Dropdowns'!$C$2:$C$522))</f>
        <v>Choose from drop-down --&gt;</v>
      </c>
      <c r="B92" s="18"/>
      <c r="C92" s="19"/>
      <c r="D92" s="19"/>
      <c r="E92" s="17">
        <f t="shared" ref="E92:E100" si="5">SUM(C92:D92)</f>
        <v>0</v>
      </c>
    </row>
    <row r="93" spans="1:5" ht="15">
      <c r="A93" s="8" t="str">
        <f>IF(B93="", "Choose from drop-down --&gt;", _xlfn.XLOOKUP(B93,'Label Dropdowns'!$B$2:$B$522,'Label Dropdowns'!$C$2:$C$522))</f>
        <v>Choose from drop-down --&gt;</v>
      </c>
      <c r="B93" s="18"/>
      <c r="C93" s="19"/>
      <c r="D93" s="19"/>
      <c r="E93" s="17">
        <f t="shared" si="5"/>
        <v>0</v>
      </c>
    </row>
    <row r="94" spans="1:5" ht="15">
      <c r="A94" s="8" t="str">
        <f>IF(B94="", "Choose from drop-down --&gt;", _xlfn.XLOOKUP(B94,'Label Dropdowns'!$B$2:$B$522,'Label Dropdowns'!$C$2:$C$522))</f>
        <v>Choose from drop-down --&gt;</v>
      </c>
      <c r="B94" s="18"/>
      <c r="C94" s="19"/>
      <c r="D94" s="19"/>
      <c r="E94" s="17">
        <f t="shared" si="5"/>
        <v>0</v>
      </c>
    </row>
    <row r="95" spans="1:5" ht="15">
      <c r="A95" s="8" t="str">
        <f>IF(B95="", "Choose from drop-down --&gt;", _xlfn.XLOOKUP(B95,'Label Dropdowns'!$B$2:$B$522,'Label Dropdowns'!$C$2:$C$522))</f>
        <v>Choose from drop-down --&gt;</v>
      </c>
      <c r="B95" s="18"/>
      <c r="C95" s="19"/>
      <c r="D95" s="19"/>
      <c r="E95" s="17">
        <f t="shared" si="5"/>
        <v>0</v>
      </c>
    </row>
    <row r="96" spans="1:5" ht="15">
      <c r="A96" s="8" t="str">
        <f>IF(B96="", "Choose from drop-down --&gt;", _xlfn.XLOOKUP(B96,'Label Dropdowns'!$B$2:$B$522,'Label Dropdowns'!$C$2:$C$522))</f>
        <v>Choose from drop-down --&gt;</v>
      </c>
      <c r="B96" s="18"/>
      <c r="C96" s="19"/>
      <c r="D96" s="19"/>
      <c r="E96" s="17">
        <f t="shared" si="5"/>
        <v>0</v>
      </c>
    </row>
    <row r="97" spans="1:5" ht="15">
      <c r="A97" s="8" t="str">
        <f>IF(B97="", "Choose from drop-down --&gt;", _xlfn.XLOOKUP(B97,'Label Dropdowns'!$B$2:$B$522,'Label Dropdowns'!$C$2:$C$522))</f>
        <v>Choose from drop-down --&gt;</v>
      </c>
      <c r="B97" s="18"/>
      <c r="C97" s="19"/>
      <c r="D97" s="19"/>
      <c r="E97" s="17">
        <f t="shared" si="5"/>
        <v>0</v>
      </c>
    </row>
    <row r="98" spans="1:5" ht="15">
      <c r="A98" s="8" t="str">
        <f>IF(B98="", "Choose from drop-down --&gt;", _xlfn.XLOOKUP(B98,'Label Dropdowns'!$B$2:$B$522,'Label Dropdowns'!$C$2:$C$522))</f>
        <v>Choose from drop-down --&gt;</v>
      </c>
      <c r="B98" s="18"/>
      <c r="C98" s="19"/>
      <c r="D98" s="19"/>
      <c r="E98" s="17">
        <f t="shared" si="5"/>
        <v>0</v>
      </c>
    </row>
    <row r="99" spans="1:5" ht="15">
      <c r="A99" s="8" t="str">
        <f>IF(B99="", "Choose from drop-down --&gt;", _xlfn.XLOOKUP(B99,'Label Dropdowns'!$B$2:$B$522,'Label Dropdowns'!$C$2:$C$522))</f>
        <v>Choose from drop-down --&gt;</v>
      </c>
      <c r="B99" s="18"/>
      <c r="C99" s="19"/>
      <c r="D99" s="20"/>
      <c r="E99" s="17">
        <f t="shared" si="5"/>
        <v>0</v>
      </c>
    </row>
    <row r="100" spans="1:5" ht="15">
      <c r="A100" s="8" t="str">
        <f>IF(B100="", "Choose from drop-down --&gt;", _xlfn.XLOOKUP(B100,'Label Dropdowns'!$B$2:$B$522,'Label Dropdowns'!$C$2:$C$522))</f>
        <v>Choose from drop-down --&gt;</v>
      </c>
      <c r="B100" s="18"/>
      <c r="C100" s="19"/>
      <c r="D100" s="19"/>
      <c r="E100" s="17">
        <f t="shared" si="5"/>
        <v>0</v>
      </c>
    </row>
    <row r="101" spans="1:5" ht="15">
      <c r="A101" s="10" t="s">
        <v>51</v>
      </c>
      <c r="B101" s="10" t="s">
        <v>52</v>
      </c>
      <c r="C101" s="23" cm="1">
        <f t="array" aca="1" ref="C101" ca="1">SUM(INDIRECT(ADDRESS(CELL("row",INDEX($B:$B,_xlfn.XMATCH("NET POSITION",$B:$B,1)))+1,COLUMN())&amp;":"&amp;ADDRESS(ROW()-1,COLUMN())))</f>
        <v>0</v>
      </c>
      <c r="D101" s="23" cm="1">
        <f t="array" aca="1" ref="D101" ca="1">SUM(INDIRECT(ADDRESS(CELL("row",INDEX($B:$B,_xlfn.XMATCH("NET POSITION",$B:$B,1)))+1,COLUMN())&amp;":"&amp;ADDRESS(ROW()-1,COLUMN())))</f>
        <v>0</v>
      </c>
      <c r="E101" s="23" cm="1">
        <f t="array" aca="1" ref="E101" ca="1">SUM(INDIRECT(ADDRESS(CELL("row",INDEX($B:$B,_xlfn.XMATCH("NET POSITION",$B:$B,1)))+1,COLUMN())&amp;":"&amp;ADDRESS(ROW()-1,COLUMN())))</f>
        <v>0</v>
      </c>
    </row>
  </sheetData>
  <conditionalFormatting sqref="C101">
    <cfRule type="cellIs" dxfId="6" priority="4" stopIfTrue="1" operator="equal">
      <formula>$C$101</formula>
    </cfRule>
    <cfRule type="cellIs" dxfId="5" priority="8" stopIfTrue="1" operator="notEqual">
      <formula>$C$101</formula>
    </cfRule>
  </conditionalFormatting>
  <conditionalFormatting sqref="C101:E101">
    <cfRule type="cellIs" dxfId="4" priority="1" stopIfTrue="1" operator="equal">
      <formula>0</formula>
    </cfRule>
  </conditionalFormatting>
  <conditionalFormatting sqref="D101">
    <cfRule type="cellIs" dxfId="3" priority="5" stopIfTrue="1" operator="equal">
      <formula>$D$101</formula>
    </cfRule>
    <cfRule type="cellIs" dxfId="2" priority="7" operator="notEqual">
      <formula>$D$101</formula>
    </cfRule>
  </conditionalFormatting>
  <conditionalFormatting sqref="E101">
    <cfRule type="cellIs" dxfId="1" priority="6" stopIfTrue="1" operator="notEqual">
      <formula>$E$101</formula>
    </cfRule>
    <cfRule type="cellIs" dxfId="0" priority="9" operator="equal">
      <formula>$E$101</formula>
    </cfRule>
  </conditionalFormatting>
  <dataValidations count="7">
    <dataValidation type="list" allowBlank="1" showInputMessage="1" showErrorMessage="1" sqref="B41:B49" xr:uid="{9BC0AF47-8E6A-144C-B8AC-ED095E97A81D}">
      <formula1>deferred_outflows</formula1>
    </dataValidation>
    <dataValidation type="list" allowBlank="1" showInputMessage="1" showErrorMessage="1" sqref="B54:B64" xr:uid="{5C058698-9073-DC49-8BB5-F4FB5112E246}">
      <formula1>current_liabilities</formula1>
    </dataValidation>
    <dataValidation type="list" allowBlank="1" showInputMessage="1" showErrorMessage="1" sqref="B67:B75" xr:uid="{3F616EBA-A90E-4541-9183-0F01CFC3F5F8}">
      <formula1>noncurrent_liabilities</formula1>
    </dataValidation>
    <dataValidation type="list" allowBlank="1" showInputMessage="1" showErrorMessage="1" sqref="B80:B88" xr:uid="{EBEC4932-F8CB-1846-89BE-0CC169CA7F33}">
      <formula1>deferred_inflows</formula1>
    </dataValidation>
    <dataValidation type="list" allowBlank="1" showInputMessage="1" showErrorMessage="1" sqref="B92:B100" xr:uid="{8A04D23E-8118-1A4B-8A84-8F6AD5B16721}">
      <formula1>net_position</formula1>
    </dataValidation>
    <dataValidation type="list" allowBlank="1" showInputMessage="1" showErrorMessage="1" sqref="B25:B36" xr:uid="{FA5EF3AC-325A-BC4B-874B-CA2CF2946D73}">
      <formula1>noncurrent_assets</formula1>
    </dataValidation>
    <dataValidation type="list" allowBlank="1" showInputMessage="1" showErrorMessage="1" sqref="B9:B22" xr:uid="{5C4A5840-DD0A-C841-8FFC-758CD4B37D08}">
      <formula1>current_assets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Label Dropdowns</vt:lpstr>
      <vt:lpstr>Statement of activities labels</vt:lpstr>
      <vt:lpstr>Master Info</vt:lpstr>
      <vt:lpstr>Statement of Net Position</vt:lpstr>
      <vt:lpstr>Statement of Activities</vt:lpstr>
      <vt:lpstr>GovFund Balance Sheet</vt:lpstr>
      <vt:lpstr>Reconciliation Table</vt:lpstr>
      <vt:lpstr>GovFund Stmt of Rev Exp and Chg</vt:lpstr>
      <vt:lpstr>Prop Fund Stmt of Net Position</vt:lpstr>
      <vt:lpstr>Prop Fund Stmt of Rev Exp Bal</vt:lpstr>
      <vt:lpstr>current_assets</vt:lpstr>
      <vt:lpstr>current_liabilities</vt:lpstr>
      <vt:lpstr>deferred_inflows</vt:lpstr>
      <vt:lpstr>deferred_outflows</vt:lpstr>
      <vt:lpstr>general_revenues</vt:lpstr>
      <vt:lpstr>net_position</vt:lpstr>
      <vt:lpstr>noncurrent_assets</vt:lpstr>
      <vt:lpstr>noncurrent_liabilities</vt:lpstr>
      <vt:lpstr>program_revenues</vt:lpstr>
      <vt:lpstr>transfers</vt:lpstr>
    </vt:vector>
  </TitlesOfParts>
  <Company>Bryce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v1 |CITY OF CLAYTON|CLAY|AUDIT|WORKPAPERS|FY22 CLAYTON FINAL ACFR 02.01.2023|2022|06/30|2023-02-01|</dc:title>
  <dc:creator>PDF Converter</dc:creator>
  <cp:lastModifiedBy>Kato, Luca</cp:lastModifiedBy>
  <dcterms:created xsi:type="dcterms:W3CDTF">2023-07-21T19:59:00Z</dcterms:created>
  <dcterms:modified xsi:type="dcterms:W3CDTF">2024-04-02T03:09:38Z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1033-11.2.0.8668</vt:lpwstr>
  </property>
</Properties>
</file>