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1-RETIRED\"/>
    </mc:Choice>
  </mc:AlternateContent>
  <bookViews>
    <workbookView xWindow="-105" yWindow="-105" windowWidth="23250" windowHeight="12570" activeTab="1"/>
  </bookViews>
  <sheets>
    <sheet name="INSTRUCTION" sheetId="4" r:id="rId1"/>
    <sheet name="CASUAL RECORD" sheetId="5" r:id="rId2"/>
    <sheet name="TERMINAL PENDING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1">'CASUAL RECORD'!$1:$9</definedName>
    <definedName name="_xlnm.Print_Titles" localSheetId="2">'TERMINAL PENDING'!$1:$9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5" l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10" i="5"/>
  <c r="E9" i="5"/>
  <c r="I9" i="5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1" i="1"/>
  <c r="G12" i="1"/>
  <c r="G13" i="1"/>
  <c r="G14" i="1"/>
  <c r="G15" i="1"/>
  <c r="G16" i="1"/>
  <c r="G17" i="1"/>
  <c r="G18" i="1"/>
  <c r="G19" i="1"/>
  <c r="G20" i="1"/>
  <c r="G21" i="1"/>
  <c r="G22" i="1"/>
  <c r="G56" i="1"/>
  <c r="G57" i="1"/>
  <c r="G58" i="1"/>
  <c r="G10" i="1"/>
  <c r="G3" i="3" l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<sst xmlns="http://schemas.openxmlformats.org/spreadsheetml/2006/main" count="93" uniqueCount="57">
  <si>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</si>
  <si>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</si>
  <si>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</si>
  <si>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</si>
  <si>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</si>
  <si>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</si>
  <si>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</si>
  <si>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</si>
  <si>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</si>
  <si>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</si>
  <si>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</si>
  <si>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</si>
  <si>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</si>
  <si>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</si>
  <si>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</si>
  <si>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</si>
  <si>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</si>
  <si>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</si>
  <si>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</si>
  <si>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</si>
  <si>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</si>
  <si>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</si>
  <si>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</si>
  <si>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</si>
  <si>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</si>
  <si>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</si>
  <si>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</si>
  <si>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</si>
  <si>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</si>
  <si>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</si>
  <si>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</si>
  <si>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</si>
  <si>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</si>
  <si>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</si>
  <si>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</si>
  <si>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</si>
  <si>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</si>
  <si>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</si>
  <si>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</si>
  <si>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</si>
  <si>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</si>
  <si>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</si>
  <si>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CASTRO LEO ANGELO T.</t>
  </si>
  <si>
    <t>CO-TERMINUS</t>
  </si>
  <si>
    <t>SP</t>
  </si>
  <si>
    <t>2019</t>
  </si>
  <si>
    <t>2020</t>
  </si>
  <si>
    <t>FL(5-0-0)</t>
  </si>
  <si>
    <t>2021</t>
  </si>
  <si>
    <t>2022</t>
  </si>
  <si>
    <t xml:space="preserve"> *********************NOTHING FOLLOWS***********************</t>
  </si>
  <si>
    <t>TOTAL VL = 37.417</t>
  </si>
  <si>
    <t>TOTAL SL = 47.500</t>
  </si>
  <si>
    <r>
      <t xml:space="preserve">RESIGNATION EFFECTIVE DATE: </t>
    </r>
    <r>
      <rPr>
        <b/>
        <sz val="11"/>
        <color rgb="FFFF0000"/>
        <rFont val="Calibri"/>
        <family val="2"/>
        <scheme val="minor"/>
      </rPr>
      <t>JULY 01, 2022</t>
    </r>
  </si>
  <si>
    <t>2023</t>
  </si>
  <si>
    <t>CASUAL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</si>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</sst>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1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54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SUM(Table15[EARNED])-SUM(Table15[Absence Undertime W/ Pay])+CONVERTION!$A$3</calculatedColumnFormula>
    </tableColumn>
    <tableColumn id="6" name="Absence Undertime W/O Pay" dataDxfId="5"/>
    <tableColumn id="7" name="EARNED " dataDxfId="4"/>
    <tableColumn id="8" name="Absence Undertime  W/ Pay" dataDxfId="3"/>
    <tableColumn id="9" name="BALANCE " dataDxfId="2">
      <calculatedColumnFormula>SUM(Table15[[EARNED ]])-SUM(Table15[Absence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SUM(Table1[EARNED])-SUM(Table1[Absence Undertime W/ Pay])+CONVERTION!$A$3</calculatedColumnFormula>
    </tableColumn>
    <tableColumn id="6" name="Absence Undertime W/O Pay" dataDxfId="30"/>
    <tableColumn id="7" name="EARNED " dataDxfId="29"/>
    <tableColumn id="8" name="Absence Undertime  W/ Pay" dataDxfId="28"/>
    <tableColumn id="9" name="BALANCE " dataDxfId="27">
      <calculatedColumnFormula>SUM(Table1[[EARNED ]])-SUM(Table1[Absence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24" headerRowBorderDxfId="23" tableBorderDxfId="22" totalsRowBorderDxfId="21">
  <autoFilter ref="D2:G3"/>
  <tableColumns count="4">
    <tableColumn id="1" name="DAYS"/>
    <tableColumn id="2" name="HOURS"/>
    <tableColumn id="3" name="MINUTES"/>
    <tableColumn id="4" name="EQUIVALENT HOURS" dataDxfId="2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19" tableBorderDxfId="18">
  <autoFilter ref="J2:L3"/>
  <tableColumns count="3">
    <tableColumn id="1" name="DATE STARTED" dataDxfId="17"/>
    <tableColumn id="2" name="LEAVE EARN" dataDxfId="16">
      <calculatedColumnFormula>J4-1</calculatedColumnFormula>
    </tableColumn>
    <tableColumn id="3" name="LEAVE EARNED" dataDxfId="1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"/>
  <sheetViews>
    <sheetView tabSelected="1" zoomScaleNormal="100" workbookViewId="0">
      <pane ySplit="3690"/>
      <selection activeCell="F5" sqref="F5"/>
      <selection pane="bottomLeft" activeCell="I16" sqref="I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 t="s">
        <v>56</v>
      </c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>
        <v>43649</v>
      </c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55</v>
      </c>
      <c r="C4" s="57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Pay])+CONVERTION!$A$3</f>
        <v>1.167</v>
      </c>
      <c r="F9" s="11"/>
      <c r="G9" s="13" t="s">
        <v>32</v>
      </c>
      <c r="H9" s="11"/>
      <c r="I9" s="13">
        <f>SUM(Table15[[EARNED ]])-SUM(Table15[Absence Undertime  W/ Pay])+CONVERTION!$B$3</f>
        <v>1.167</v>
      </c>
      <c r="J9" s="11"/>
      <c r="K9" s="20"/>
    </row>
    <row r="10" spans="1:11" x14ac:dyDescent="0.25">
      <c r="A10" s="47" t="s">
        <v>54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46"/>
    </row>
    <row r="11" spans="1:11" x14ac:dyDescent="0.25">
      <c r="A11" s="40">
        <v>45110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45169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>
        <v>45199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>
        <v>45230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>
        <v>45260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>
        <v>45291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25">
      <c r="A17" s="40">
        <v>45322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45351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45382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>
        <v>45412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45443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45473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45504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45535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45565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45596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45626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45657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45688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45716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45747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45777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>
        <v>45808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>
        <v>45838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>
        <v>45869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>
        <v>45900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45930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45961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45991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46022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46053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46081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46112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46142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46173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>
        <v>46203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>
        <v>46234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>
        <v>46265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>
        <v>46295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46326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v>46356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>
        <v>46387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46418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46446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3"/>
  <sheetViews>
    <sheetView zoomScaleNormal="100" workbookViewId="0">
      <pane ySplit="3690" activePane="bottomLeft"/>
      <selection activeCell="I9" sqref="I9"/>
      <selection pane="bottomLeft" activeCell="G48" sqref="G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>
        <v>43468</v>
      </c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62" t="s">
        <v>44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37.417000000000002</v>
      </c>
      <c r="F9" s="11"/>
      <c r="G9" s="13" t="s">
        <v>32</v>
      </c>
      <c r="H9" s="11"/>
      <c r="I9" s="13">
        <f>SUM(Table1[[EARNED ]])-SUM(Table1[Absence Undertime  W/ Pay])+CONVERTION!$B$3</f>
        <v>52.417000000000002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6"/>
    </row>
    <row r="11" spans="1:11" x14ac:dyDescent="0.25">
      <c r="A11" s="40">
        <v>43468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43617</v>
      </c>
      <c r="B16" s="15"/>
      <c r="C16" s="13">
        <v>1.25</v>
      </c>
      <c r="D16" s="41"/>
      <c r="E16" s="9"/>
      <c r="F16" s="15"/>
      <c r="G16" s="13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44228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44317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44378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44470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44531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49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44652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44682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44742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/>
      <c r="B56" s="48" t="s">
        <v>53</v>
      </c>
      <c r="C56" s="13"/>
      <c r="D56" s="39"/>
      <c r="E56" s="9"/>
      <c r="F56" s="49"/>
      <c r="G56" s="13" t="str">
        <f>IF(ISBLANK(Table1[[#This Row],[EARNED]]),"",Table1[[#This Row],[EARNED]])</f>
        <v/>
      </c>
      <c r="H56" s="51"/>
      <c r="I56" s="52"/>
      <c r="J56" s="53"/>
      <c r="K56" s="20"/>
    </row>
    <row r="57" spans="1:11" x14ac:dyDescent="0.25">
      <c r="A57" s="40"/>
      <c r="B57" s="54"/>
      <c r="C57" s="13"/>
      <c r="D57" s="55" t="s">
        <v>51</v>
      </c>
      <c r="E57" s="52"/>
      <c r="F57" s="20"/>
      <c r="G57" s="13" t="str">
        <f>IF(ISBLANK(Table1[[#This Row],[EARNED]]),"",Table1[[#This Row],[EARNED]])</f>
        <v/>
      </c>
      <c r="H57" s="55" t="s">
        <v>52</v>
      </c>
      <c r="I57" s="52"/>
      <c r="J57" s="11"/>
      <c r="K57" s="20"/>
    </row>
    <row r="58" spans="1:11" x14ac:dyDescent="0.25">
      <c r="A58" s="40"/>
      <c r="B58" s="49"/>
      <c r="C58" s="13" t="s">
        <v>50</v>
      </c>
      <c r="D58" s="51"/>
      <c r="E58" s="52"/>
      <c r="F58" s="49"/>
      <c r="G58" s="50" t="str">
        <f>IF(ISBLANK(Table1[[#This Row],[EARNED]]),"",Table1[[#This Row],[EARNED]])</f>
        <v xml:space="preserve"> *********************NOTHING FOLLOWS***********************</v>
      </c>
      <c r="H58" s="51"/>
      <c r="I58" s="52"/>
      <c r="J58" s="53"/>
      <c r="K58" s="49"/>
    </row>
    <row r="59" spans="1:11" x14ac:dyDescent="0.25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/>
      <c r="B3" s="11"/>
      <c r="D3"/>
      <c r="E3"/>
      <c r="F3"/>
      <c r="G3" s="45">
        <f>SUMIFS(F7:F14,E7:E14,E3)+SUMIFS(D7:D66,C7:C66,F3)+D3</f>
        <v>0</v>
      </c>
      <c r="J3" s="1">
        <v>3</v>
      </c>
      <c r="K3" s="35">
        <f>J4-1</f>
        <v>2</v>
      </c>
      <c r="L3" s="43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2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CASUAL RECORD</vt:lpstr>
      <vt:lpstr>TERMINAL PENDING</vt:lpstr>
      <vt:lpstr>CONVERTION</vt:lpstr>
      <vt:lpstr>'CASUAL RECORD'!BALANCE_1</vt:lpstr>
      <vt:lpstr>BALANCE_1</vt:lpstr>
      <vt:lpstr>'CASUAL RECORD'!Print_Titles</vt:lpstr>
      <vt:lpstr>'TERMINAL PENDING'!Print_Titles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2023-03-01T04:03:04Z</cp:lastPrinted>
  <dcterms:created xsi:type="dcterms:W3CDTF">2022-10-17T03:06:03Z</dcterms:created>
  <dcterms:modified xsi:type="dcterms:W3CDTF">2023-08-16T08:22:08Z</dcterms:modified>
</cp:coreProperties>
</file>