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"/>
    </mc:Choice>
  </mc:AlternateContent>
  <xr:revisionPtr revIDLastSave="0" documentId="13_ncr:1_{10EA9127-79BE-4566-8311-5EDDBD877E72}" xr6:coauthVersionLast="47" xr6:coauthVersionMax="47" xr10:uidLastSave="{00000000-0000-0000-0000-000000000000}"/>
  <bookViews>
    <workbookView xWindow="-108" yWindow="-108" windowWidth="23256" windowHeight="12576" activeTab="1" xr2:uid="{2C4B9B69-0AD3-46D4-A495-D1BDE1D16EC6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" i="1" l="1"/>
  <c r="G30" i="1"/>
  <c r="G17" i="1"/>
  <c r="G32" i="1"/>
  <c r="G33" i="1"/>
  <c r="G34" i="1"/>
  <c r="G35" i="1"/>
  <c r="G36" i="1"/>
  <c r="G37" i="1"/>
  <c r="G38" i="1"/>
  <c r="G39" i="1"/>
  <c r="G40" i="1"/>
  <c r="G41" i="1"/>
  <c r="G42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3" i="3"/>
  <c r="G10" i="1"/>
  <c r="G11" i="1"/>
  <c r="G12" i="1"/>
  <c r="G13" i="1"/>
  <c r="G14" i="1"/>
  <c r="G15" i="1"/>
  <c r="G16" i="1"/>
  <c r="G18" i="1"/>
  <c r="G19" i="1"/>
  <c r="G20" i="1"/>
  <c r="G21" i="1"/>
  <c r="G22" i="1"/>
  <c r="G23" i="1"/>
  <c r="G24" i="1"/>
  <c r="G25" i="1"/>
  <c r="G26" i="1"/>
  <c r="G27" i="1"/>
  <c r="G28" i="1"/>
  <c r="G29" i="1"/>
  <c r="G31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<sst xmlns="http://schemas.openxmlformats.org/spreadsheetml/2006/main" count="58" uniqueCount="53">
  <si>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</si>
  <si>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</si>
  <si>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</si>
  <si>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</si>
  <si>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</si>
  <si>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</si>
  <si>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</si>
  <si>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</si>
  <si>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</si>
  <si>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</si>
  <si>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</si>
  <si>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</si>
  <si>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</si>
  <si>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</si>
  <si>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</si>
  <si>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</si>
  <si>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</si>
  <si>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</si>
  <si>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</si>
  <si>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</si>
  <si>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</si>
  <si>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</si>
  <si>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</si>
  <si>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</si>
  <si>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</si>
  <si>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</si>
  <si>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</si>
  <si>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</si>
  <si>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</si>
  <si>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</si>
  <si>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</si>
  <si>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</si>
  <si>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</si>
  <si>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</si>
  <si>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</si>
  <si>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</si>
  <si>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</si>
  <si>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</si>
  <si>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</si>
  <si>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</si>
  <si>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</si>
  <si>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</si>
  <si>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REYES, GERARDO GABRIEL</t>
  </si>
  <si>
    <t>ATTORNEY III</t>
  </si>
  <si>
    <t>PERMANENT</t>
  </si>
  <si>
    <t>LEGAL</t>
  </si>
  <si>
    <t>2019</t>
  </si>
  <si>
    <t>2020</t>
  </si>
  <si>
    <t>FL(5-0-0)</t>
  </si>
  <si>
    <t>2021</t>
  </si>
  <si>
    <t>2022</t>
  </si>
  <si>
    <t>VL(13-0-0)</t>
  </si>
  <si>
    <t>9/26 - 10/12/2022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</si>
</sst>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27" totalsRowShown="0" headerRowDxfId="24" headerRowBorderDxfId="23" tableBorderDxfId="22" totalsRowBorderDxfId="21">
  <tableColumns count="11">
    <tableColumn id="1" xr3:uid="{29298656-164E-44DD-A190-558D78410746}" name="PERIOD" dataDxfId="20"/>
    <tableColumn id="2" xr3:uid="{653A013C-2253-41B2-B51E-E0CEE6FCA4B9}" name="PARTICULARS" dataDxfId="19"/>
    <tableColumn id="3" xr3:uid="{23618FA7-8FE1-47F3-A791-7E4F2612427B}" name="EARNED" dataDxfId="18"/>
    <tableColumn id="4" xr3:uid="{BA6D2C36-5CF4-40D7-AFDD-218AEBB26721}" name="Absence Undertime W/ Pay" dataDxfId="17"/>
    <tableColumn id="5" xr3:uid="{44B79BA7-06A4-4888-BFE5-96396FB13C9E}" name="BALANCE" dataDxfId="16">
      <calculatedColumnFormula>SUM(Table1[EARNED])-SUM(Table1[Absence Undertime W/ Pay])+CONVERTION!$A$3</calculatedColumnFormula>
    </tableColumn>
    <tableColumn id="6" xr3:uid="{1A20B288-1D72-4858-B3C2-871EB9CF011E}" name="Absence Undertime W/O Pay" dataDxfId="15"/>
    <tableColumn id="7" xr3:uid="{16E84B2D-53AC-4AEA-B1BC-1BC1E2E9B51B}" name="EARNED " dataDxfId="14">
      <calculatedColumnFormula>IF(ISBLANK(Table1[[#This Row],[EARNED]]),"",Table1[[#This Row],[EARNED]])</calculatedColumnFormula>
    </tableColumn>
    <tableColumn id="8" xr3:uid="{A10DEDBF-F571-4518-A832-0B75654FC984}" name="Absence Undertime  W/ Pay" dataDxfId="13"/>
    <tableColumn id="9" xr3:uid="{9E225A68-4AC2-420E-B4D1-1378612CB5CD}" name="BALANCE " dataDxfId="12">
      <calculatedColumnFormula>SUM(Table1[[EARNED ]])-SUM(Table1[Absence Undertime  W/ Pay])+CONVERTION!$B$3</calculatedColumnFormula>
    </tableColumn>
    <tableColumn id="10" xr3:uid="{715FA023-3759-440B-8D8E-42D3E30EC36F}" name="Absence Undertime  W/O Pay" dataDxfId="11"/>
    <tableColumn id="11" xr3:uid="{7E55BDC4-4FFC-4009-94E5-7F3F3565D56A}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44E398-F318-4683-B466-030B39F69924}" name="Table2" displayName="Table2" ref="D2:G3" totalsRowShown="0" headerRowDxfId="9" headerRowBorderDxfId="8" tableBorderDxfId="7" totalsRowBorderDxfId="6">
  <autoFilter ref="D2:G3" xr:uid="{CB44E398-F318-4683-B466-030B39F69924}"/>
  <tableColumns count="4">
    <tableColumn id="1" xr3:uid="{1CAFD6A5-0771-4D4F-B29C-8C8A4BD59DAD}" name="DAYS"/>
    <tableColumn id="2" xr3:uid="{D6E424DD-7C72-4461-BBE2-CD59B37123B3}" name="HOURS"/>
    <tableColumn id="3" xr3:uid="{20858E5D-6D7D-4382-8DBC-1FD4091C418E}" name="MINUTES"/>
    <tableColumn id="4" xr3:uid="{7FA7784E-0318-4F9C-9B40-57F4F3F3FD45}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4120CB-17DA-4A84-90C5-840D28205819}" name="Table3" displayName="Table3" ref="J2:L3" totalsRowShown="0" headerRowBorderDxfId="4" tableBorderDxfId="3">
  <autoFilter ref="J2:L3" xr:uid="{CB4120CB-17DA-4A84-90C5-840D28205819}"/>
  <tableColumns count="3">
    <tableColumn id="1" xr3:uid="{6D76F81F-2FB2-4658-9985-FB0CE23F1771}" name="DATE STARTED" dataDxfId="2"/>
    <tableColumn id="2" xr3:uid="{40B8C089-638A-4D13-9FCC-740888AE7704}" name="LEAVE EARN" dataDxfId="1">
      <calculatedColumnFormula>J4-1</calculatedColumnFormula>
    </tableColumn>
    <tableColumn id="3" xr3:uid="{C3A40ACA-C07A-4798-82C2-714BDF47B4DB}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8C40-D36A-4A12-B6E1-6D049DE49862}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 codeName="Sheet2">
    <pageSetUpPr fitToPage="1"/>
  </sheetPr>
  <dimension ref="A2:K127"/>
  <sheetViews>
    <sheetView tabSelected="1" zoomScaleNormal="100" workbookViewId="0">
      <pane ySplit="3576" topLeftCell="A43" activePane="bottomLeft"/>
      <selection activeCell="F4" sqref="F4:G4"/>
      <selection pane="bottomLeft" activeCell="B53" sqref="B53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42</v>
      </c>
      <c r="C2" s="50"/>
      <c r="D2" s="21" t="s">
        <v>14</v>
      </c>
      <c r="E2" s="10"/>
      <c r="F2" s="57"/>
      <c r="G2" s="57"/>
      <c r="H2" s="28" t="s">
        <v>10</v>
      </c>
      <c r="I2" s="25"/>
      <c r="J2" s="51"/>
      <c r="K2" s="52"/>
    </row>
    <row r="3" spans="1:11" x14ac:dyDescent="0.3">
      <c r="A3" s="18" t="s">
        <v>15</v>
      </c>
      <c r="B3" s="50" t="s">
        <v>43</v>
      </c>
      <c r="C3" s="50"/>
      <c r="D3" s="22" t="s">
        <v>13</v>
      </c>
      <c r="F3" s="58">
        <v>43665</v>
      </c>
      <c r="G3" s="55"/>
      <c r="H3" s="26" t="s">
        <v>11</v>
      </c>
      <c r="I3" s="26"/>
      <c r="J3" s="53"/>
      <c r="K3" s="54"/>
    </row>
    <row r="4" spans="1:11" ht="14.4" customHeight="1" x14ac:dyDescent="0.3">
      <c r="A4" s="18" t="s">
        <v>16</v>
      </c>
      <c r="B4" s="50" t="s">
        <v>44</v>
      </c>
      <c r="C4" s="50"/>
      <c r="D4" s="22" t="s">
        <v>12</v>
      </c>
      <c r="F4" s="55" t="s">
        <v>45</v>
      </c>
      <c r="G4" s="55"/>
      <c r="H4" s="26" t="s">
        <v>17</v>
      </c>
      <c r="I4" s="26"/>
      <c r="J4" s="55"/>
      <c r="K4" s="56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31.25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54.25</v>
      </c>
      <c r="J9" s="11"/>
      <c r="K9" s="20"/>
    </row>
    <row r="10" spans="1:11" x14ac:dyDescent="0.3">
      <c r="A10" s="61" t="s">
        <v>46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43665</v>
      </c>
      <c r="B11" s="20"/>
      <c r="C11" s="13">
        <v>0.49999999999999989</v>
      </c>
      <c r="D11" s="39"/>
      <c r="E11" s="9"/>
      <c r="F11" s="20"/>
      <c r="G11" s="13">
        <f>IF(ISBLANK(Table1[[#This Row],[EARNED]]),"",Table1[[#This Row],[EARNED]])</f>
        <v>0.49999999999999989</v>
      </c>
      <c r="H11" s="39"/>
      <c r="I11" s="9"/>
      <c r="J11" s="11"/>
      <c r="K11" s="20"/>
    </row>
    <row r="12" spans="1:11" x14ac:dyDescent="0.3">
      <c r="A12" s="40">
        <v>43678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43709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43739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43770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0">
        <v>43800</v>
      </c>
      <c r="B16" s="20"/>
      <c r="C16" s="13">
        <v>1.25</v>
      </c>
      <c r="D16" s="39"/>
      <c r="E16" s="9"/>
      <c r="F16" s="20"/>
      <c r="G16" s="13">
        <f>IF(ISBLANK(Table1[[#This Row],[EARNED]]),"",Table1[[#This Row],[EARNED]])</f>
        <v>1.25</v>
      </c>
      <c r="H16" s="39"/>
      <c r="I16" s="9"/>
      <c r="J16" s="11"/>
      <c r="K16" s="20"/>
    </row>
    <row r="17" spans="1:11" x14ac:dyDescent="0.3">
      <c r="A17" s="61" t="s">
        <v>47</v>
      </c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3">
      <c r="A18" s="40">
        <v>43831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43862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43891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43922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43952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43983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0">
        <v>44013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44044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v>44075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44105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v>44136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44166</v>
      </c>
      <c r="B29" s="20" t="s">
        <v>48</v>
      </c>
      <c r="C29" s="13">
        <v>1.25</v>
      </c>
      <c r="D29" s="39">
        <v>5</v>
      </c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61" t="s">
        <v>49</v>
      </c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3">
      <c r="A31" s="40">
        <v>44197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44228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44256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44287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44317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v>44348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44378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44409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44440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44470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44501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v>44531</v>
      </c>
      <c r="B42" s="20" t="s">
        <v>48</v>
      </c>
      <c r="C42" s="13">
        <v>1.25</v>
      </c>
      <c r="D42" s="39">
        <v>5</v>
      </c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61" t="s">
        <v>50</v>
      </c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3">
      <c r="A44" s="40">
        <v>44562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44593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44621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44652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44682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44713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44743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44774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44805</v>
      </c>
      <c r="B52" s="20" t="s">
        <v>51</v>
      </c>
      <c r="C52" s="13">
        <v>1.25</v>
      </c>
      <c r="D52" s="39">
        <v>13</v>
      </c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 t="s">
        <v>52</v>
      </c>
    </row>
    <row r="53" spans="1:11" x14ac:dyDescent="0.3">
      <c r="A53" s="40">
        <v>44835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44866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44896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44927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44958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44986</v>
      </c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3">
      <c r="A59" s="40">
        <v>45017</v>
      </c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0">
        <v>45047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>
        <v>45078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>
        <v>45108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>
        <v>45139</v>
      </c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3">
      <c r="A64" s="40">
        <v>45170</v>
      </c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>
        <v>45200</v>
      </c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3">
      <c r="A66" s="40">
        <v>45231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>
        <v>45261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3">
      <c r="A68" s="40">
        <v>45292</v>
      </c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3">
      <c r="A69" s="40">
        <v>45323</v>
      </c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3">
      <c r="A70" s="40">
        <v>45352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>
        <v>45383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3">
      <c r="A72" s="40">
        <v>45413</v>
      </c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3">
      <c r="A73" s="40">
        <v>45444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3">
      <c r="A74" s="40">
        <v>45474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>
        <v>45505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>
        <v>45536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>
        <v>45566</v>
      </c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>
        <v>45597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>
        <v>45627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>
        <v>45658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>
        <v>45689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>
        <v>45717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>
        <v>45748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>
        <v>45778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>
        <v>45809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>
        <v>45839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>
        <v>45870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>
        <v>45901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>
        <v>45931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>
        <v>45962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45992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46023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>
        <v>46054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>
        <v>46082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>
        <v>46113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>
        <v>46143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>
        <v>46174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>
        <v>46204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46235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>
        <v>46266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46296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46327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46357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46388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46419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46447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46478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46508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46539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46569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46600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46631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46661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46692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46722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46753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46784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46813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46844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46874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46905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46935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46966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46997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47027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1"/>
      <c r="B126" s="15"/>
      <c r="C126" s="42"/>
      <c r="D126" s="43"/>
      <c r="E126" s="9"/>
      <c r="F126" s="15"/>
      <c r="G126" s="42" t="str">
        <f>IF(ISBLANK(Table1[[#This Row],[EARNED]]),"",Table1[[#This Row],[EARNED]])</f>
        <v/>
      </c>
      <c r="H126" s="43"/>
      <c r="I126" s="9"/>
      <c r="J126" s="12"/>
      <c r="K126" s="15"/>
    </row>
    <row r="127" spans="1:11" x14ac:dyDescent="0.3">
      <c r="A127" s="41"/>
      <c r="B127" s="15"/>
      <c r="C127" s="42"/>
      <c r="D127" s="43"/>
      <c r="E127" s="48"/>
      <c r="F127" s="15"/>
      <c r="G127" s="42" t="str">
        <f>IF(ISBLANK(Table1[[#This Row],[EARNED]]),"",Table1[[#This Row],[EARNED]])</f>
        <v/>
      </c>
      <c r="H127" s="43"/>
      <c r="I127" s="48"/>
      <c r="J127" s="12"/>
      <c r="K12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 -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sheetPr codeName="Sheet3"/>
  <dimension ref="A1:L67"/>
  <sheetViews>
    <sheetView workbookViewId="0">
      <selection activeCell="L3" sqref="L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5.33203125" customWidth="1"/>
    <col min="11" max="11" width="14.88671875" style="37" hidden="1" customWidth="1"/>
    <col min="12" max="12" width="15.5546875" customWidth="1"/>
  </cols>
  <sheetData>
    <row r="1" spans="1:12" ht="15.6" x14ac:dyDescent="0.3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3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3">
      <c r="A3" s="11"/>
      <c r="B3" s="11"/>
      <c r="D3"/>
      <c r="E3"/>
      <c r="F3"/>
      <c r="G3" s="47">
        <f>SUMIFS(F7:F14,E7:E14,E3)+SUMIFS(D7:D66,C7:C66,F3)+D3</f>
        <v>0</v>
      </c>
      <c r="J3" s="1">
        <v>19</v>
      </c>
      <c r="K3" s="35">
        <f>J4-1</f>
        <v>18</v>
      </c>
      <c r="L3" s="45">
        <f>IF($J$4=1,1.25,IF(ISBLANK($J$3),"---",1.25-VLOOKUP($K$3,$I$8:$K$37,2)))</f>
        <v>0.49999999999999989</v>
      </c>
    </row>
    <row r="4" spans="1:12" hidden="1" x14ac:dyDescent="0.3">
      <c r="G4" s="33"/>
      <c r="J4" s="1" t="str">
        <f>IF(TEXT(J3,"D")=1,1,TEXT(J3,"D"))</f>
        <v>19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2023-02-07T10:18:06Z</cp:lastPrinted>
  <dcterms:created xsi:type="dcterms:W3CDTF">2022-10-17T03:06:03Z</dcterms:created>
  <dcterms:modified xsi:type="dcterms:W3CDTF">2023-03-08T04:53:20Z</dcterms:modified>
</cp:coreProperties>
</file>